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emf" ContentType="image/x-emf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4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/colors4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7715" windowHeight="7155"/>
  </bookViews>
  <sheets>
    <sheet name="Look UP Table_LiFePO4 25degC" sheetId="6" r:id="rId1"/>
    <sheet name="Look UP Table_LiFePO4 10degC" sheetId="8" r:id="rId2"/>
    <sheet name="Look UP Table_LiFePO4 0degC" sheetId="7" r:id="rId3"/>
    <sheet name="Look UP Table_LiFePO4 -10degC" sheetId="9" r:id="rId4"/>
    <sheet name="Look UP Table_LiFePO4 -20degC" sheetId="10" r:id="rId5"/>
    <sheet name="Look Up Table_48V Lead Acid" sheetId="5" r:id="rId6"/>
    <sheet name="Power Split Calc Examples" sheetId="3" r:id="rId7"/>
    <sheet name="Full Size Truck System" sheetId="4" r:id="rId8"/>
    <sheet name="Scaled Truck System" sheetId="2" r:id="rId9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7"/>
  <c r="C23"/>
  <c r="C22"/>
  <c r="D6" i="4" l="1"/>
  <c r="C23" i="10" l="1"/>
  <c r="B148"/>
  <c r="B114"/>
  <c r="B103"/>
  <c r="B87"/>
  <c r="B71"/>
  <c r="B67"/>
  <c r="B61"/>
  <c r="B57"/>
  <c r="B53"/>
  <c r="B49"/>
  <c r="B45"/>
  <c r="B41"/>
  <c r="B37"/>
  <c r="B33"/>
  <c r="B29"/>
  <c r="F25"/>
  <c r="F24"/>
  <c r="F23"/>
  <c r="F22"/>
  <c r="C22"/>
  <c r="B132" s="1"/>
  <c r="F21"/>
  <c r="F20"/>
  <c r="F19"/>
  <c r="F18"/>
  <c r="F17"/>
  <c r="F16"/>
  <c r="F15"/>
  <c r="F14"/>
  <c r="F13"/>
  <c r="F12"/>
  <c r="F11"/>
  <c r="F10"/>
  <c r="F9"/>
  <c r="F8"/>
  <c r="F7"/>
  <c r="F6"/>
  <c r="F5"/>
  <c r="H4"/>
  <c r="C23" i="9"/>
  <c r="B88"/>
  <c r="B47"/>
  <c r="B31"/>
  <c r="F25"/>
  <c r="F24"/>
  <c r="F23"/>
  <c r="F22"/>
  <c r="C22"/>
  <c r="F21"/>
  <c r="F20"/>
  <c r="F19"/>
  <c r="F18"/>
  <c r="F17"/>
  <c r="F16"/>
  <c r="F15"/>
  <c r="F14"/>
  <c r="F13"/>
  <c r="F12"/>
  <c r="F11"/>
  <c r="F10"/>
  <c r="F9"/>
  <c r="F8"/>
  <c r="F7"/>
  <c r="F6"/>
  <c r="F5"/>
  <c r="H4"/>
  <c r="C23" i="8"/>
  <c r="B118"/>
  <c r="B73"/>
  <c r="B57"/>
  <c r="B41"/>
  <c r="B37"/>
  <c r="D34"/>
  <c r="B34"/>
  <c r="B33"/>
  <c r="D30"/>
  <c r="B30"/>
  <c r="B29"/>
  <c r="F25"/>
  <c r="F24"/>
  <c r="F23"/>
  <c r="F22"/>
  <c r="C22"/>
  <c r="B152" s="1"/>
  <c r="F21"/>
  <c r="F20"/>
  <c r="F19"/>
  <c r="F18"/>
  <c r="F17"/>
  <c r="F16"/>
  <c r="F15"/>
  <c r="F14"/>
  <c r="F13"/>
  <c r="F12"/>
  <c r="F11"/>
  <c r="F10"/>
  <c r="F9"/>
  <c r="F8"/>
  <c r="F7"/>
  <c r="F6"/>
  <c r="F5"/>
  <c r="H4"/>
  <c r="F25" i="7"/>
  <c r="F24"/>
  <c r="F23"/>
  <c r="F22"/>
  <c r="B94"/>
  <c r="F21"/>
  <c r="F20"/>
  <c r="F19"/>
  <c r="F18"/>
  <c r="F17"/>
  <c r="F16"/>
  <c r="F15"/>
  <c r="F14"/>
  <c r="F13"/>
  <c r="F12"/>
  <c r="F11"/>
  <c r="F10"/>
  <c r="F9"/>
  <c r="F8"/>
  <c r="F7"/>
  <c r="F6"/>
  <c r="F5"/>
  <c r="H4"/>
  <c r="C23" i="6"/>
  <c r="C22"/>
  <c r="B238" s="1"/>
  <c r="D237"/>
  <c r="B237"/>
  <c r="E237" s="1"/>
  <c r="B235"/>
  <c r="B234"/>
  <c r="B233"/>
  <c r="B232"/>
  <c r="D232" s="1"/>
  <c r="B230"/>
  <c r="D228"/>
  <c r="B228"/>
  <c r="B227"/>
  <c r="B225"/>
  <c r="B223"/>
  <c r="B222"/>
  <c r="B221"/>
  <c r="B220"/>
  <c r="D220" s="1"/>
  <c r="B219"/>
  <c r="D219" s="1"/>
  <c r="B218"/>
  <c r="B217"/>
  <c r="D217" s="1"/>
  <c r="E217" s="1"/>
  <c r="J217" s="1"/>
  <c r="D216"/>
  <c r="B216"/>
  <c r="E216" s="1"/>
  <c r="J216" s="1"/>
  <c r="B215"/>
  <c r="B213"/>
  <c r="D213" s="1"/>
  <c r="E213" s="1"/>
  <c r="F213" s="1"/>
  <c r="B212"/>
  <c r="D212" s="1"/>
  <c r="D211"/>
  <c r="B211"/>
  <c r="B209"/>
  <c r="B207"/>
  <c r="B206"/>
  <c r="B204"/>
  <c r="B203"/>
  <c r="D203" s="1"/>
  <c r="E203" s="1"/>
  <c r="J203" s="1"/>
  <c r="D201"/>
  <c r="B201"/>
  <c r="B200"/>
  <c r="B199"/>
  <c r="D199" s="1"/>
  <c r="B198"/>
  <c r="B196"/>
  <c r="B195"/>
  <c r="D195" s="1"/>
  <c r="B193"/>
  <c r="B192"/>
  <c r="D190"/>
  <c r="B190"/>
  <c r="B188"/>
  <c r="D188" s="1"/>
  <c r="B187"/>
  <c r="D187" s="1"/>
  <c r="E187" s="1"/>
  <c r="J187" s="1"/>
  <c r="B186"/>
  <c r="D186" s="1"/>
  <c r="B185"/>
  <c r="B184"/>
  <c r="D184" s="1"/>
  <c r="D183"/>
  <c r="B183"/>
  <c r="E183" s="1"/>
  <c r="D182"/>
  <c r="B182"/>
  <c r="D181"/>
  <c r="B181"/>
  <c r="E180"/>
  <c r="J180" s="1"/>
  <c r="B180"/>
  <c r="D180" s="1"/>
  <c r="B179"/>
  <c r="D179" s="1"/>
  <c r="E179" s="1"/>
  <c r="F179" s="1"/>
  <c r="B178"/>
  <c r="D178" s="1"/>
  <c r="B177"/>
  <c r="D177" s="1"/>
  <c r="B176"/>
  <c r="D176" s="1"/>
  <c r="B175"/>
  <c r="B174"/>
  <c r="D174" s="1"/>
  <c r="B173"/>
  <c r="D173" s="1"/>
  <c r="B172"/>
  <c r="D172" s="1"/>
  <c r="D171"/>
  <c r="B171"/>
  <c r="E171" s="1"/>
  <c r="F171" s="1"/>
  <c r="D170"/>
  <c r="B170"/>
  <c r="D169"/>
  <c r="B169"/>
  <c r="E168"/>
  <c r="F168" s="1"/>
  <c r="G168" s="1"/>
  <c r="H168" s="1"/>
  <c r="B168"/>
  <c r="D168" s="1"/>
  <c r="B167"/>
  <c r="B166"/>
  <c r="B165"/>
  <c r="D165" s="1"/>
  <c r="D164"/>
  <c r="B164"/>
  <c r="B163"/>
  <c r="B162"/>
  <c r="D162" s="1"/>
  <c r="B161"/>
  <c r="D161" s="1"/>
  <c r="D160"/>
  <c r="B160"/>
  <c r="B159"/>
  <c r="B158"/>
  <c r="B157"/>
  <c r="D157" s="1"/>
  <c r="B156"/>
  <c r="D156" s="1"/>
  <c r="B155"/>
  <c r="B154"/>
  <c r="D154" s="1"/>
  <c r="B153"/>
  <c r="D153" s="1"/>
  <c r="B152"/>
  <c r="D152" s="1"/>
  <c r="B151"/>
  <c r="D150"/>
  <c r="B150"/>
  <c r="E149"/>
  <c r="J149" s="1"/>
  <c r="B149"/>
  <c r="D149" s="1"/>
  <c r="D148"/>
  <c r="B148"/>
  <c r="B147"/>
  <c r="B146"/>
  <c r="D146" s="1"/>
  <c r="B145"/>
  <c r="D144"/>
  <c r="B144"/>
  <c r="B143"/>
  <c r="B142"/>
  <c r="D142" s="1"/>
  <c r="B141"/>
  <c r="D140"/>
  <c r="B140"/>
  <c r="B139"/>
  <c r="B138"/>
  <c r="D138" s="1"/>
  <c r="B137"/>
  <c r="D136"/>
  <c r="E136" s="1"/>
  <c r="B136"/>
  <c r="B135"/>
  <c r="B134"/>
  <c r="B133"/>
  <c r="B132"/>
  <c r="D132" s="1"/>
  <c r="D131"/>
  <c r="E131" s="1"/>
  <c r="J131" s="1"/>
  <c r="B131"/>
  <c r="D130"/>
  <c r="B130"/>
  <c r="E129"/>
  <c r="J129" s="1"/>
  <c r="B129"/>
  <c r="D129" s="1"/>
  <c r="B128"/>
  <c r="D128" s="1"/>
  <c r="E128" s="1"/>
  <c r="B127"/>
  <c r="B126"/>
  <c r="B125"/>
  <c r="D124"/>
  <c r="B124"/>
  <c r="D123"/>
  <c r="B123"/>
  <c r="D122"/>
  <c r="B122"/>
  <c r="B121"/>
  <c r="D121" s="1"/>
  <c r="B120"/>
  <c r="D120" s="1"/>
  <c r="B119"/>
  <c r="B118"/>
  <c r="B117"/>
  <c r="B116"/>
  <c r="D116" s="1"/>
  <c r="D115"/>
  <c r="B115"/>
  <c r="D114"/>
  <c r="B114"/>
  <c r="D113"/>
  <c r="B113"/>
  <c r="B112"/>
  <c r="D112" s="1"/>
  <c r="D111"/>
  <c r="E111" s="1"/>
  <c r="F111" s="1"/>
  <c r="B111"/>
  <c r="B110"/>
  <c r="B109"/>
  <c r="B108"/>
  <c r="D108" s="1"/>
  <c r="B107"/>
  <c r="D107" s="1"/>
  <c r="B106"/>
  <c r="D106" s="1"/>
  <c r="B105"/>
  <c r="D105" s="1"/>
  <c r="B104"/>
  <c r="B103"/>
  <c r="B102"/>
  <c r="B101"/>
  <c r="B100"/>
  <c r="D100" s="1"/>
  <c r="D99"/>
  <c r="B99"/>
  <c r="D98"/>
  <c r="B98"/>
  <c r="D97"/>
  <c r="B97"/>
  <c r="B96"/>
  <c r="D95"/>
  <c r="B95"/>
  <c r="E95" s="1"/>
  <c r="F95" s="1"/>
  <c r="B94"/>
  <c r="B93"/>
  <c r="B92"/>
  <c r="D92" s="1"/>
  <c r="B91"/>
  <c r="D91" s="1"/>
  <c r="B90"/>
  <c r="D90" s="1"/>
  <c r="B89"/>
  <c r="D89" s="1"/>
  <c r="B88"/>
  <c r="D87"/>
  <c r="E87" s="1"/>
  <c r="B87"/>
  <c r="B86"/>
  <c r="B85"/>
  <c r="B84"/>
  <c r="D84" s="1"/>
  <c r="B83"/>
  <c r="D83" s="1"/>
  <c r="B82"/>
  <c r="D82" s="1"/>
  <c r="B81"/>
  <c r="D81" s="1"/>
  <c r="B80"/>
  <c r="E79"/>
  <c r="J79" s="1"/>
  <c r="B79"/>
  <c r="D79" s="1"/>
  <c r="D78"/>
  <c r="B78"/>
  <c r="D77"/>
  <c r="B77"/>
  <c r="B76"/>
  <c r="B75"/>
  <c r="D75" s="1"/>
  <c r="B74"/>
  <c r="D74" s="1"/>
  <c r="B73"/>
  <c r="D73" s="1"/>
  <c r="B72"/>
  <c r="E71"/>
  <c r="J71" s="1"/>
  <c r="B71"/>
  <c r="D71" s="1"/>
  <c r="D70"/>
  <c r="B70"/>
  <c r="D69"/>
  <c r="B69"/>
  <c r="B68"/>
  <c r="B67"/>
  <c r="D67" s="1"/>
  <c r="B66"/>
  <c r="D66" s="1"/>
  <c r="B65"/>
  <c r="D65" s="1"/>
  <c r="B64"/>
  <c r="E63"/>
  <c r="J63" s="1"/>
  <c r="B63"/>
  <c r="D63" s="1"/>
  <c r="D62"/>
  <c r="B62"/>
  <c r="D61"/>
  <c r="B61"/>
  <c r="B60"/>
  <c r="B59"/>
  <c r="D59" s="1"/>
  <c r="B58"/>
  <c r="D58" s="1"/>
  <c r="B57"/>
  <c r="D57" s="1"/>
  <c r="B56"/>
  <c r="D56" s="1"/>
  <c r="B55"/>
  <c r="D55" s="1"/>
  <c r="D54"/>
  <c r="B54"/>
  <c r="E54" s="1"/>
  <c r="J54" s="1"/>
  <c r="B53"/>
  <c r="B52"/>
  <c r="B51"/>
  <c r="D51" s="1"/>
  <c r="B50"/>
  <c r="D50" s="1"/>
  <c r="B49"/>
  <c r="D49" s="1"/>
  <c r="G25" s="1"/>
  <c r="B48"/>
  <c r="D48" s="1"/>
  <c r="G24" s="1"/>
  <c r="B47"/>
  <c r="D47" s="1"/>
  <c r="G23" s="1"/>
  <c r="D46"/>
  <c r="E46" s="1"/>
  <c r="J46" s="1"/>
  <c r="B46"/>
  <c r="B45"/>
  <c r="B44"/>
  <c r="B43"/>
  <c r="D43" s="1"/>
  <c r="G19" s="1"/>
  <c r="B42"/>
  <c r="D42" s="1"/>
  <c r="G18" s="1"/>
  <c r="B41"/>
  <c r="B40"/>
  <c r="D40" s="1"/>
  <c r="G16" s="1"/>
  <c r="B39"/>
  <c r="D39" s="1"/>
  <c r="G15" s="1"/>
  <c r="D38"/>
  <c r="G14" s="1"/>
  <c r="B38"/>
  <c r="E38" s="1"/>
  <c r="F38" s="1"/>
  <c r="B37"/>
  <c r="B36"/>
  <c r="B35"/>
  <c r="D35" s="1"/>
  <c r="G11" s="1"/>
  <c r="B34"/>
  <c r="D34" s="1"/>
  <c r="G10" s="1"/>
  <c r="B33"/>
  <c r="B32"/>
  <c r="D32" s="1"/>
  <c r="G8" s="1"/>
  <c r="B31"/>
  <c r="D31" s="1"/>
  <c r="G7" s="1"/>
  <c r="D30"/>
  <c r="E30" s="1"/>
  <c r="J30" s="1"/>
  <c r="B30"/>
  <c r="B29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H4"/>
  <c r="D33" i="10" l="1"/>
  <c r="D148"/>
  <c r="E29"/>
  <c r="J29" s="1"/>
  <c r="D29"/>
  <c r="D45"/>
  <c r="D61"/>
  <c r="D87"/>
  <c r="D49"/>
  <c r="D132"/>
  <c r="D41"/>
  <c r="D57"/>
  <c r="D67"/>
  <c r="D71"/>
  <c r="D114"/>
  <c r="D103"/>
  <c r="D37"/>
  <c r="D53"/>
  <c r="B32"/>
  <c r="B36"/>
  <c r="B40"/>
  <c r="B44"/>
  <c r="B48"/>
  <c r="B52"/>
  <c r="B56"/>
  <c r="B60"/>
  <c r="B64"/>
  <c r="B65"/>
  <c r="E67"/>
  <c r="J67" s="1"/>
  <c r="M67" s="1"/>
  <c r="B83"/>
  <c r="B99"/>
  <c r="B236"/>
  <c r="B232"/>
  <c r="B228"/>
  <c r="B224"/>
  <c r="B220"/>
  <c r="B216"/>
  <c r="B212"/>
  <c r="B237"/>
  <c r="B233"/>
  <c r="B229"/>
  <c r="B225"/>
  <c r="B221"/>
  <c r="B217"/>
  <c r="B213"/>
  <c r="B238"/>
  <c r="B234"/>
  <c r="B230"/>
  <c r="B226"/>
  <c r="B222"/>
  <c r="B218"/>
  <c r="B214"/>
  <c r="B210"/>
  <c r="B227"/>
  <c r="B205"/>
  <c r="B201"/>
  <c r="B197"/>
  <c r="B193"/>
  <c r="B189"/>
  <c r="B231"/>
  <c r="B215"/>
  <c r="B209"/>
  <c r="B206"/>
  <c r="B202"/>
  <c r="B198"/>
  <c r="B194"/>
  <c r="B190"/>
  <c r="B235"/>
  <c r="B219"/>
  <c r="B211"/>
  <c r="B207"/>
  <c r="B203"/>
  <c r="B199"/>
  <c r="B195"/>
  <c r="B191"/>
  <c r="B187"/>
  <c r="B196"/>
  <c r="B182"/>
  <c r="B178"/>
  <c r="B174"/>
  <c r="B170"/>
  <c r="B200"/>
  <c r="B183"/>
  <c r="B179"/>
  <c r="B175"/>
  <c r="B171"/>
  <c r="B167"/>
  <c r="B223"/>
  <c r="B204"/>
  <c r="B186"/>
  <c r="B184"/>
  <c r="B180"/>
  <c r="B176"/>
  <c r="B172"/>
  <c r="B168"/>
  <c r="B164"/>
  <c r="B160"/>
  <c r="B192"/>
  <c r="B185"/>
  <c r="B169"/>
  <c r="B166"/>
  <c r="B157"/>
  <c r="B153"/>
  <c r="B149"/>
  <c r="B145"/>
  <c r="B141"/>
  <c r="B137"/>
  <c r="B133"/>
  <c r="B129"/>
  <c r="B125"/>
  <c r="B121"/>
  <c r="B117"/>
  <c r="B113"/>
  <c r="B208"/>
  <c r="B173"/>
  <c r="B165"/>
  <c r="B163"/>
  <c r="B162"/>
  <c r="B161"/>
  <c r="B158"/>
  <c r="B154"/>
  <c r="B150"/>
  <c r="B146"/>
  <c r="B142"/>
  <c r="B138"/>
  <c r="B134"/>
  <c r="B130"/>
  <c r="B126"/>
  <c r="B122"/>
  <c r="B118"/>
  <c r="B177"/>
  <c r="B159"/>
  <c r="B155"/>
  <c r="B151"/>
  <c r="B147"/>
  <c r="B143"/>
  <c r="B139"/>
  <c r="B135"/>
  <c r="B131"/>
  <c r="B127"/>
  <c r="B123"/>
  <c r="B119"/>
  <c r="B115"/>
  <c r="B111"/>
  <c r="B188"/>
  <c r="B181"/>
  <c r="B152"/>
  <c r="B136"/>
  <c r="B120"/>
  <c r="B108"/>
  <c r="B104"/>
  <c r="B100"/>
  <c r="B96"/>
  <c r="B92"/>
  <c r="B88"/>
  <c r="B84"/>
  <c r="B80"/>
  <c r="B76"/>
  <c r="B72"/>
  <c r="B68"/>
  <c r="B156"/>
  <c r="B140"/>
  <c r="B124"/>
  <c r="B110"/>
  <c r="B109"/>
  <c r="B105"/>
  <c r="B101"/>
  <c r="B97"/>
  <c r="B93"/>
  <c r="B89"/>
  <c r="B85"/>
  <c r="B81"/>
  <c r="B77"/>
  <c r="B73"/>
  <c r="B69"/>
  <c r="B144"/>
  <c r="B128"/>
  <c r="B112"/>
  <c r="B106"/>
  <c r="B102"/>
  <c r="B98"/>
  <c r="B94"/>
  <c r="B90"/>
  <c r="B86"/>
  <c r="B82"/>
  <c r="B78"/>
  <c r="B74"/>
  <c r="B70"/>
  <c r="B66"/>
  <c r="B31"/>
  <c r="E33"/>
  <c r="J33" s="1"/>
  <c r="B35"/>
  <c r="B39"/>
  <c r="E41"/>
  <c r="J41" s="1"/>
  <c r="M41" s="1"/>
  <c r="B43"/>
  <c r="E45"/>
  <c r="J45" s="1"/>
  <c r="M45" s="1"/>
  <c r="B47"/>
  <c r="E49"/>
  <c r="J49" s="1"/>
  <c r="M49" s="1"/>
  <c r="B51"/>
  <c r="E53"/>
  <c r="J53" s="1"/>
  <c r="B55"/>
  <c r="E57"/>
  <c r="J57" s="1"/>
  <c r="B59"/>
  <c r="E61"/>
  <c r="J61" s="1"/>
  <c r="M61" s="1"/>
  <c r="B63"/>
  <c r="B79"/>
  <c r="B95"/>
  <c r="B116"/>
  <c r="E148"/>
  <c r="J148" s="1"/>
  <c r="E132"/>
  <c r="J132" s="1"/>
  <c r="E103"/>
  <c r="J103" s="1"/>
  <c r="E87"/>
  <c r="J87" s="1"/>
  <c r="M87" s="1"/>
  <c r="E71"/>
  <c r="J71" s="1"/>
  <c r="E114"/>
  <c r="J114" s="1"/>
  <c r="B30"/>
  <c r="B34"/>
  <c r="B38"/>
  <c r="B42"/>
  <c r="B46"/>
  <c r="B50"/>
  <c r="B54"/>
  <c r="B58"/>
  <c r="B62"/>
  <c r="B75"/>
  <c r="B91"/>
  <c r="B107"/>
  <c r="D31" i="9"/>
  <c r="B236"/>
  <c r="B232"/>
  <c r="B228"/>
  <c r="B224"/>
  <c r="B220"/>
  <c r="B216"/>
  <c r="B212"/>
  <c r="B237"/>
  <c r="B233"/>
  <c r="B229"/>
  <c r="B225"/>
  <c r="B221"/>
  <c r="B217"/>
  <c r="B213"/>
  <c r="B238"/>
  <c r="B234"/>
  <c r="B230"/>
  <c r="B226"/>
  <c r="B222"/>
  <c r="B218"/>
  <c r="B214"/>
  <c r="B210"/>
  <c r="B227"/>
  <c r="B211"/>
  <c r="B209"/>
  <c r="B205"/>
  <c r="B201"/>
  <c r="B197"/>
  <c r="B193"/>
  <c r="B189"/>
  <c r="B185"/>
  <c r="B231"/>
  <c r="B215"/>
  <c r="B206"/>
  <c r="B202"/>
  <c r="B198"/>
  <c r="B194"/>
  <c r="B190"/>
  <c r="B235"/>
  <c r="B219"/>
  <c r="B207"/>
  <c r="B203"/>
  <c r="B199"/>
  <c r="B195"/>
  <c r="B191"/>
  <c r="B187"/>
  <c r="B200"/>
  <c r="B181"/>
  <c r="B177"/>
  <c r="B173"/>
  <c r="B169"/>
  <c r="B165"/>
  <c r="B161"/>
  <c r="B204"/>
  <c r="B182"/>
  <c r="B178"/>
  <c r="B174"/>
  <c r="B170"/>
  <c r="B166"/>
  <c r="B223"/>
  <c r="B208"/>
  <c r="B192"/>
  <c r="B186"/>
  <c r="B183"/>
  <c r="B179"/>
  <c r="B175"/>
  <c r="B171"/>
  <c r="B167"/>
  <c r="B163"/>
  <c r="B159"/>
  <c r="B176"/>
  <c r="B160"/>
  <c r="B157"/>
  <c r="B153"/>
  <c r="B149"/>
  <c r="B145"/>
  <c r="B141"/>
  <c r="B137"/>
  <c r="B133"/>
  <c r="B129"/>
  <c r="B125"/>
  <c r="B121"/>
  <c r="B117"/>
  <c r="B113"/>
  <c r="B109"/>
  <c r="B196"/>
  <c r="B180"/>
  <c r="B164"/>
  <c r="B162"/>
  <c r="B158"/>
  <c r="B154"/>
  <c r="B150"/>
  <c r="B146"/>
  <c r="B142"/>
  <c r="B138"/>
  <c r="B134"/>
  <c r="B130"/>
  <c r="B126"/>
  <c r="B122"/>
  <c r="B118"/>
  <c r="B114"/>
  <c r="B110"/>
  <c r="B184"/>
  <c r="B168"/>
  <c r="B155"/>
  <c r="B151"/>
  <c r="B147"/>
  <c r="B143"/>
  <c r="B139"/>
  <c r="B135"/>
  <c r="B131"/>
  <c r="B127"/>
  <c r="B123"/>
  <c r="B119"/>
  <c r="B115"/>
  <c r="B111"/>
  <c r="B107"/>
  <c r="B188"/>
  <c r="B148"/>
  <c r="B132"/>
  <c r="B116"/>
  <c r="B105"/>
  <c r="B101"/>
  <c r="B97"/>
  <c r="B93"/>
  <c r="B89"/>
  <c r="B85"/>
  <c r="B81"/>
  <c r="B77"/>
  <c r="B73"/>
  <c r="B69"/>
  <c r="B65"/>
  <c r="B152"/>
  <c r="B136"/>
  <c r="B120"/>
  <c r="B108"/>
  <c r="B106"/>
  <c r="B102"/>
  <c r="B98"/>
  <c r="B94"/>
  <c r="B90"/>
  <c r="B86"/>
  <c r="B82"/>
  <c r="B78"/>
  <c r="B74"/>
  <c r="B70"/>
  <c r="B66"/>
  <c r="B172"/>
  <c r="B156"/>
  <c r="B140"/>
  <c r="B124"/>
  <c r="B103"/>
  <c r="B99"/>
  <c r="B95"/>
  <c r="B91"/>
  <c r="B87"/>
  <c r="B83"/>
  <c r="B79"/>
  <c r="B75"/>
  <c r="B71"/>
  <c r="B67"/>
  <c r="B63"/>
  <c r="B144"/>
  <c r="B92"/>
  <c r="B76"/>
  <c r="B60"/>
  <c r="B56"/>
  <c r="B52"/>
  <c r="B48"/>
  <c r="B44"/>
  <c r="B40"/>
  <c r="B36"/>
  <c r="B32"/>
  <c r="B96"/>
  <c r="B80"/>
  <c r="B61"/>
  <c r="B57"/>
  <c r="B53"/>
  <c r="B49"/>
  <c r="B45"/>
  <c r="B41"/>
  <c r="B37"/>
  <c r="B33"/>
  <c r="B29"/>
  <c r="B112"/>
  <c r="B100"/>
  <c r="B84"/>
  <c r="B68"/>
  <c r="B62"/>
  <c r="B58"/>
  <c r="B54"/>
  <c r="B50"/>
  <c r="B46"/>
  <c r="B42"/>
  <c r="B38"/>
  <c r="B34"/>
  <c r="B30"/>
  <c r="B43"/>
  <c r="B59"/>
  <c r="B72"/>
  <c r="B128"/>
  <c r="D47"/>
  <c r="D88"/>
  <c r="B39"/>
  <c r="B55"/>
  <c r="B35"/>
  <c r="B51"/>
  <c r="B64"/>
  <c r="B104"/>
  <c r="E88"/>
  <c r="J88" s="1"/>
  <c r="M88" s="1"/>
  <c r="E31"/>
  <c r="J31" s="1"/>
  <c r="E47"/>
  <c r="J47" s="1"/>
  <c r="M47" s="1"/>
  <c r="D152" i="8"/>
  <c r="D41"/>
  <c r="D57"/>
  <c r="D118"/>
  <c r="E118" s="1"/>
  <c r="D29"/>
  <c r="E30"/>
  <c r="J30" s="1"/>
  <c r="B32"/>
  <c r="D33"/>
  <c r="E34"/>
  <c r="J34" s="1"/>
  <c r="B36"/>
  <c r="D37"/>
  <c r="B53"/>
  <c r="B69"/>
  <c r="B85"/>
  <c r="B102"/>
  <c r="D73"/>
  <c r="B236"/>
  <c r="B232"/>
  <c r="B228"/>
  <c r="B224"/>
  <c r="B220"/>
  <c r="B216"/>
  <c r="B212"/>
  <c r="B237"/>
  <c r="B233"/>
  <c r="B229"/>
  <c r="B225"/>
  <c r="B221"/>
  <c r="B217"/>
  <c r="B213"/>
  <c r="B209"/>
  <c r="B235"/>
  <c r="B231"/>
  <c r="B227"/>
  <c r="B223"/>
  <c r="B219"/>
  <c r="B215"/>
  <c r="B211"/>
  <c r="B230"/>
  <c r="B214"/>
  <c r="B207"/>
  <c r="B203"/>
  <c r="B199"/>
  <c r="B195"/>
  <c r="B191"/>
  <c r="B187"/>
  <c r="B234"/>
  <c r="B218"/>
  <c r="B208"/>
  <c r="B204"/>
  <c r="B200"/>
  <c r="B196"/>
  <c r="B192"/>
  <c r="B188"/>
  <c r="B238"/>
  <c r="B222"/>
  <c r="B205"/>
  <c r="B201"/>
  <c r="B197"/>
  <c r="B193"/>
  <c r="B189"/>
  <c r="B185"/>
  <c r="B226"/>
  <c r="B198"/>
  <c r="B181"/>
  <c r="B177"/>
  <c r="B173"/>
  <c r="B169"/>
  <c r="B165"/>
  <c r="B161"/>
  <c r="B157"/>
  <c r="B153"/>
  <c r="B149"/>
  <c r="B145"/>
  <c r="B141"/>
  <c r="B137"/>
  <c r="B133"/>
  <c r="B202"/>
  <c r="B186"/>
  <c r="B182"/>
  <c r="B178"/>
  <c r="B174"/>
  <c r="B170"/>
  <c r="B166"/>
  <c r="B162"/>
  <c r="B158"/>
  <c r="B154"/>
  <c r="B150"/>
  <c r="B146"/>
  <c r="B142"/>
  <c r="B138"/>
  <c r="B134"/>
  <c r="B206"/>
  <c r="B190"/>
  <c r="B183"/>
  <c r="B179"/>
  <c r="B175"/>
  <c r="B171"/>
  <c r="B167"/>
  <c r="B163"/>
  <c r="B159"/>
  <c r="B155"/>
  <c r="B151"/>
  <c r="B147"/>
  <c r="B143"/>
  <c r="B139"/>
  <c r="B135"/>
  <c r="B210"/>
  <c r="B172"/>
  <c r="B156"/>
  <c r="B140"/>
  <c r="B132"/>
  <c r="B131"/>
  <c r="B127"/>
  <c r="B123"/>
  <c r="B119"/>
  <c r="B115"/>
  <c r="B111"/>
  <c r="B107"/>
  <c r="B103"/>
  <c r="B99"/>
  <c r="B95"/>
  <c r="B91"/>
  <c r="B87"/>
  <c r="B176"/>
  <c r="B160"/>
  <c r="B144"/>
  <c r="B128"/>
  <c r="B124"/>
  <c r="B120"/>
  <c r="B116"/>
  <c r="B112"/>
  <c r="B108"/>
  <c r="B104"/>
  <c r="B100"/>
  <c r="B96"/>
  <c r="B92"/>
  <c r="B88"/>
  <c r="B194"/>
  <c r="B180"/>
  <c r="B164"/>
  <c r="B148"/>
  <c r="B129"/>
  <c r="B125"/>
  <c r="B121"/>
  <c r="B117"/>
  <c r="B113"/>
  <c r="B109"/>
  <c r="B105"/>
  <c r="B101"/>
  <c r="B97"/>
  <c r="B93"/>
  <c r="B89"/>
  <c r="B168"/>
  <c r="B122"/>
  <c r="B106"/>
  <c r="B90"/>
  <c r="B82"/>
  <c r="B78"/>
  <c r="B74"/>
  <c r="B70"/>
  <c r="B66"/>
  <c r="B62"/>
  <c r="B58"/>
  <c r="B54"/>
  <c r="B50"/>
  <c r="B46"/>
  <c r="B42"/>
  <c r="B184"/>
  <c r="B126"/>
  <c r="B110"/>
  <c r="B94"/>
  <c r="B83"/>
  <c r="B79"/>
  <c r="B75"/>
  <c r="B71"/>
  <c r="B67"/>
  <c r="B63"/>
  <c r="B59"/>
  <c r="B55"/>
  <c r="B51"/>
  <c r="B47"/>
  <c r="B43"/>
  <c r="B39"/>
  <c r="B136"/>
  <c r="B130"/>
  <c r="B114"/>
  <c r="B98"/>
  <c r="B84"/>
  <c r="B80"/>
  <c r="B76"/>
  <c r="B72"/>
  <c r="B68"/>
  <c r="B64"/>
  <c r="B60"/>
  <c r="B56"/>
  <c r="B52"/>
  <c r="B48"/>
  <c r="B44"/>
  <c r="B40"/>
  <c r="E29"/>
  <c r="J29" s="1"/>
  <c r="B31"/>
  <c r="B35"/>
  <c r="E37"/>
  <c r="J37" s="1"/>
  <c r="B49"/>
  <c r="B65"/>
  <c r="B81"/>
  <c r="B86"/>
  <c r="G6"/>
  <c r="G10"/>
  <c r="E73"/>
  <c r="J73" s="1"/>
  <c r="E57"/>
  <c r="J57" s="1"/>
  <c r="B38"/>
  <c r="B45"/>
  <c r="B61"/>
  <c r="B77"/>
  <c r="D94" i="7"/>
  <c r="E94" s="1"/>
  <c r="J94" s="1"/>
  <c r="B39"/>
  <c r="B55"/>
  <c r="B236"/>
  <c r="B232"/>
  <c r="B228"/>
  <c r="B224"/>
  <c r="B220"/>
  <c r="B216"/>
  <c r="B212"/>
  <c r="B237"/>
  <c r="B233"/>
  <c r="B229"/>
  <c r="B225"/>
  <c r="B221"/>
  <c r="B217"/>
  <c r="B213"/>
  <c r="B209"/>
  <c r="B235"/>
  <c r="B231"/>
  <c r="B227"/>
  <c r="B223"/>
  <c r="B219"/>
  <c r="B215"/>
  <c r="B230"/>
  <c r="B208"/>
  <c r="B204"/>
  <c r="B200"/>
  <c r="B196"/>
  <c r="B192"/>
  <c r="B188"/>
  <c r="B234"/>
  <c r="B218"/>
  <c r="B214"/>
  <c r="B205"/>
  <c r="B201"/>
  <c r="B197"/>
  <c r="B193"/>
  <c r="B189"/>
  <c r="B238"/>
  <c r="B222"/>
  <c r="B211"/>
  <c r="B206"/>
  <c r="B202"/>
  <c r="B198"/>
  <c r="B194"/>
  <c r="B190"/>
  <c r="B226"/>
  <c r="B207"/>
  <c r="B191"/>
  <c r="B186"/>
  <c r="B182"/>
  <c r="B178"/>
  <c r="B174"/>
  <c r="B170"/>
  <c r="B166"/>
  <c r="B195"/>
  <c r="B183"/>
  <c r="B179"/>
  <c r="B175"/>
  <c r="B171"/>
  <c r="B210"/>
  <c r="B199"/>
  <c r="B187"/>
  <c r="B184"/>
  <c r="B180"/>
  <c r="B176"/>
  <c r="B172"/>
  <c r="B168"/>
  <c r="B173"/>
  <c r="B164"/>
  <c r="B160"/>
  <c r="B156"/>
  <c r="B152"/>
  <c r="B148"/>
  <c r="B144"/>
  <c r="B140"/>
  <c r="B136"/>
  <c r="B132"/>
  <c r="B128"/>
  <c r="B124"/>
  <c r="B120"/>
  <c r="B116"/>
  <c r="B112"/>
  <c r="B203"/>
  <c r="B177"/>
  <c r="B161"/>
  <c r="B157"/>
  <c r="B153"/>
  <c r="B149"/>
  <c r="B145"/>
  <c r="B141"/>
  <c r="B137"/>
  <c r="B133"/>
  <c r="B129"/>
  <c r="B125"/>
  <c r="B121"/>
  <c r="B117"/>
  <c r="B181"/>
  <c r="B165"/>
  <c r="B162"/>
  <c r="B158"/>
  <c r="B154"/>
  <c r="B150"/>
  <c r="B146"/>
  <c r="B142"/>
  <c r="B138"/>
  <c r="B134"/>
  <c r="B130"/>
  <c r="B126"/>
  <c r="B122"/>
  <c r="B118"/>
  <c r="B114"/>
  <c r="B155"/>
  <c r="B139"/>
  <c r="B123"/>
  <c r="B111"/>
  <c r="B107"/>
  <c r="B103"/>
  <c r="B99"/>
  <c r="B95"/>
  <c r="B91"/>
  <c r="B87"/>
  <c r="B83"/>
  <c r="B79"/>
  <c r="B75"/>
  <c r="B71"/>
  <c r="B67"/>
  <c r="B169"/>
  <c r="B159"/>
  <c r="B143"/>
  <c r="B127"/>
  <c r="B113"/>
  <c r="B108"/>
  <c r="B104"/>
  <c r="B100"/>
  <c r="B96"/>
  <c r="B92"/>
  <c r="B88"/>
  <c r="B84"/>
  <c r="B80"/>
  <c r="B76"/>
  <c r="B72"/>
  <c r="B185"/>
  <c r="B163"/>
  <c r="B147"/>
  <c r="B131"/>
  <c r="B115"/>
  <c r="B109"/>
  <c r="B105"/>
  <c r="B101"/>
  <c r="B97"/>
  <c r="B93"/>
  <c r="B89"/>
  <c r="B85"/>
  <c r="B81"/>
  <c r="B77"/>
  <c r="B73"/>
  <c r="B69"/>
  <c r="B167"/>
  <c r="B119"/>
  <c r="B98"/>
  <c r="B82"/>
  <c r="B64"/>
  <c r="B60"/>
  <c r="B56"/>
  <c r="B52"/>
  <c r="B48"/>
  <c r="B44"/>
  <c r="B40"/>
  <c r="B36"/>
  <c r="B32"/>
  <c r="B135"/>
  <c r="B102"/>
  <c r="B86"/>
  <c r="B66"/>
  <c r="B65"/>
  <c r="B61"/>
  <c r="B57"/>
  <c r="B53"/>
  <c r="B49"/>
  <c r="B45"/>
  <c r="B41"/>
  <c r="B37"/>
  <c r="B33"/>
  <c r="B29"/>
  <c r="B151"/>
  <c r="B106"/>
  <c r="B90"/>
  <c r="B74"/>
  <c r="B68"/>
  <c r="B62"/>
  <c r="B58"/>
  <c r="B54"/>
  <c r="B50"/>
  <c r="B46"/>
  <c r="B42"/>
  <c r="B38"/>
  <c r="B34"/>
  <c r="B30"/>
  <c r="B43"/>
  <c r="B59"/>
  <c r="B110"/>
  <c r="B35"/>
  <c r="B51"/>
  <c r="B78"/>
  <c r="B70"/>
  <c r="B31"/>
  <c r="B47"/>
  <c r="B63"/>
  <c r="E221" i="6"/>
  <c r="F221" s="1"/>
  <c r="G221" s="1"/>
  <c r="H221" s="1"/>
  <c r="J136"/>
  <c r="F136"/>
  <c r="G136" s="1"/>
  <c r="H136" s="1"/>
  <c r="E33"/>
  <c r="J33" s="1"/>
  <c r="E31"/>
  <c r="J31" s="1"/>
  <c r="D33"/>
  <c r="G9" s="1"/>
  <c r="E47"/>
  <c r="J47" s="1"/>
  <c r="E67"/>
  <c r="J67" s="1"/>
  <c r="D103"/>
  <c r="E103" s="1"/>
  <c r="E112"/>
  <c r="D119"/>
  <c r="E119" s="1"/>
  <c r="E120"/>
  <c r="J120" s="1"/>
  <c r="E150"/>
  <c r="F150" s="1"/>
  <c r="G150" s="1"/>
  <c r="H150" s="1"/>
  <c r="D158"/>
  <c r="E158" s="1"/>
  <c r="D175"/>
  <c r="E176"/>
  <c r="F176" s="1"/>
  <c r="G176" s="1"/>
  <c r="H176" s="1"/>
  <c r="I176" s="1"/>
  <c r="F187"/>
  <c r="G187" s="1"/>
  <c r="H187" s="1"/>
  <c r="B189"/>
  <c r="D189" s="1"/>
  <c r="B191"/>
  <c r="D191" s="1"/>
  <c r="B194"/>
  <c r="B197"/>
  <c r="D197" s="1"/>
  <c r="B202"/>
  <c r="D202" s="1"/>
  <c r="B205"/>
  <c r="D205" s="1"/>
  <c r="B208"/>
  <c r="D209"/>
  <c r="B210"/>
  <c r="B214"/>
  <c r="D214" s="1"/>
  <c r="F217"/>
  <c r="G217" s="1"/>
  <c r="H217" s="1"/>
  <c r="D221"/>
  <c r="B224"/>
  <c r="D225"/>
  <c r="B226"/>
  <c r="B229"/>
  <c r="B231"/>
  <c r="D233"/>
  <c r="E233" s="1"/>
  <c r="B236"/>
  <c r="D236" s="1"/>
  <c r="E49"/>
  <c r="J49" s="1"/>
  <c r="E154"/>
  <c r="J154" s="1"/>
  <c r="E162"/>
  <c r="F162" s="1"/>
  <c r="G162" s="1"/>
  <c r="H162" s="1"/>
  <c r="E166"/>
  <c r="F166" s="1"/>
  <c r="G166" s="1"/>
  <c r="H166" s="1"/>
  <c r="E209"/>
  <c r="J209" s="1"/>
  <c r="G6"/>
  <c r="G22"/>
  <c r="E39"/>
  <c r="J39" s="1"/>
  <c r="D41"/>
  <c r="G17" s="1"/>
  <c r="E55"/>
  <c r="J55" s="1"/>
  <c r="E59"/>
  <c r="J59" s="1"/>
  <c r="E75"/>
  <c r="J75" s="1"/>
  <c r="E121"/>
  <c r="E153"/>
  <c r="J153" s="1"/>
  <c r="E157"/>
  <c r="J157" s="1"/>
  <c r="D166"/>
  <c r="E172"/>
  <c r="J172" s="1"/>
  <c r="E188"/>
  <c r="F87"/>
  <c r="G87" s="1"/>
  <c r="H87" s="1"/>
  <c r="J87"/>
  <c r="F46"/>
  <c r="G46" s="1"/>
  <c r="H46" s="1"/>
  <c r="F54"/>
  <c r="G54" s="1"/>
  <c r="H54" s="1"/>
  <c r="D60"/>
  <c r="F63"/>
  <c r="G63" s="1"/>
  <c r="H63" s="1"/>
  <c r="D64"/>
  <c r="D68"/>
  <c r="E68" s="1"/>
  <c r="F71"/>
  <c r="G71" s="1"/>
  <c r="H71" s="1"/>
  <c r="E72"/>
  <c r="J72" s="1"/>
  <c r="D72"/>
  <c r="D76"/>
  <c r="E76" s="1"/>
  <c r="F79"/>
  <c r="E80"/>
  <c r="J80" s="1"/>
  <c r="D80"/>
  <c r="J111"/>
  <c r="E114"/>
  <c r="J114" s="1"/>
  <c r="E132"/>
  <c r="J166"/>
  <c r="J38"/>
  <c r="D88"/>
  <c r="E89"/>
  <c r="J89" s="1"/>
  <c r="E90"/>
  <c r="J90" s="1"/>
  <c r="D135"/>
  <c r="F30"/>
  <c r="G30" s="1"/>
  <c r="H30" s="1"/>
  <c r="F31"/>
  <c r="G31" s="1"/>
  <c r="H31" s="1"/>
  <c r="F39"/>
  <c r="G39" s="1"/>
  <c r="H39" s="1"/>
  <c r="D29"/>
  <c r="E34"/>
  <c r="E35"/>
  <c r="D36"/>
  <c r="D37"/>
  <c r="E42"/>
  <c r="E43"/>
  <c r="D44"/>
  <c r="D45"/>
  <c r="E50"/>
  <c r="E51"/>
  <c r="D52"/>
  <c r="D53"/>
  <c r="E57"/>
  <c r="J57" s="1"/>
  <c r="E58"/>
  <c r="E61"/>
  <c r="J61" s="1"/>
  <c r="E62"/>
  <c r="E65"/>
  <c r="J65" s="1"/>
  <c r="E66"/>
  <c r="E69"/>
  <c r="J69" s="1"/>
  <c r="E70"/>
  <c r="E73"/>
  <c r="J73" s="1"/>
  <c r="E74"/>
  <c r="E77"/>
  <c r="J77" s="1"/>
  <c r="E78"/>
  <c r="E81"/>
  <c r="J81" s="1"/>
  <c r="E82"/>
  <c r="J95"/>
  <c r="D104"/>
  <c r="E105"/>
  <c r="J105" s="1"/>
  <c r="E123"/>
  <c r="J123" s="1"/>
  <c r="J128"/>
  <c r="F128"/>
  <c r="G128" s="1"/>
  <c r="H128" s="1"/>
  <c r="D133"/>
  <c r="D141"/>
  <c r="E141" s="1"/>
  <c r="J141" s="1"/>
  <c r="E32"/>
  <c r="J32" s="1"/>
  <c r="G38"/>
  <c r="H38" s="1"/>
  <c r="E40"/>
  <c r="J40" s="1"/>
  <c r="E48"/>
  <c r="J48" s="1"/>
  <c r="F49"/>
  <c r="G49" s="1"/>
  <c r="H49" s="1"/>
  <c r="E56"/>
  <c r="J56" s="1"/>
  <c r="G79"/>
  <c r="H79" s="1"/>
  <c r="G95"/>
  <c r="H95" s="1"/>
  <c r="D96"/>
  <c r="E97"/>
  <c r="J97" s="1"/>
  <c r="E98"/>
  <c r="J98" s="1"/>
  <c r="E106"/>
  <c r="J106" s="1"/>
  <c r="D134"/>
  <c r="E134" s="1"/>
  <c r="J134" s="1"/>
  <c r="E124"/>
  <c r="D125"/>
  <c r="E125" s="1"/>
  <c r="J125" s="1"/>
  <c r="D126"/>
  <c r="E127"/>
  <c r="J127" s="1"/>
  <c r="D127"/>
  <c r="D139"/>
  <c r="E140"/>
  <c r="D147"/>
  <c r="E147" s="1"/>
  <c r="E148"/>
  <c r="J150"/>
  <c r="E164"/>
  <c r="L168"/>
  <c r="I168"/>
  <c r="D204"/>
  <c r="E83"/>
  <c r="E84"/>
  <c r="D85"/>
  <c r="D86"/>
  <c r="E91"/>
  <c r="E92"/>
  <c r="D93"/>
  <c r="E93" s="1"/>
  <c r="D94"/>
  <c r="E99"/>
  <c r="E100"/>
  <c r="D101"/>
  <c r="D102"/>
  <c r="E107"/>
  <c r="E108"/>
  <c r="J108" s="1"/>
  <c r="D109"/>
  <c r="D110"/>
  <c r="E110" s="1"/>
  <c r="J110" s="1"/>
  <c r="E115"/>
  <c r="E116"/>
  <c r="J116" s="1"/>
  <c r="D117"/>
  <c r="D118"/>
  <c r="F129"/>
  <c r="G129" s="1"/>
  <c r="H129" s="1"/>
  <c r="D137"/>
  <c r="D145"/>
  <c r="E152"/>
  <c r="E161"/>
  <c r="J161" s="1"/>
  <c r="D167"/>
  <c r="J168"/>
  <c r="E178"/>
  <c r="J178" s="1"/>
  <c r="G111"/>
  <c r="H111" s="1"/>
  <c r="E113"/>
  <c r="F114"/>
  <c r="G114" s="1"/>
  <c r="H114" s="1"/>
  <c r="D143"/>
  <c r="E144"/>
  <c r="D151"/>
  <c r="D163"/>
  <c r="E165"/>
  <c r="J165" s="1"/>
  <c r="J183"/>
  <c r="F183"/>
  <c r="G183" s="1"/>
  <c r="H183" s="1"/>
  <c r="E185"/>
  <c r="J185" s="1"/>
  <c r="D185"/>
  <c r="D196"/>
  <c r="E196" s="1"/>
  <c r="E202"/>
  <c r="J202" s="1"/>
  <c r="D159"/>
  <c r="E159" s="1"/>
  <c r="E160"/>
  <c r="E170"/>
  <c r="J170" s="1"/>
  <c r="L176"/>
  <c r="E190"/>
  <c r="J190" s="1"/>
  <c r="E122"/>
  <c r="E130"/>
  <c r="F131"/>
  <c r="G131" s="1"/>
  <c r="H131" s="1"/>
  <c r="E138"/>
  <c r="E142"/>
  <c r="E146"/>
  <c r="E155"/>
  <c r="J155" s="1"/>
  <c r="D155"/>
  <c r="E156"/>
  <c r="F149"/>
  <c r="G149" s="1"/>
  <c r="H149" s="1"/>
  <c r="G171"/>
  <c r="H171" s="1"/>
  <c r="E173"/>
  <c r="J173" s="1"/>
  <c r="G179"/>
  <c r="H179" s="1"/>
  <c r="E181"/>
  <c r="J181" s="1"/>
  <c r="E186"/>
  <c r="J186" s="1"/>
  <c r="E191"/>
  <c r="D192"/>
  <c r="D193"/>
  <c r="E193" s="1"/>
  <c r="D194"/>
  <c r="E194"/>
  <c r="J194" s="1"/>
  <c r="E195"/>
  <c r="D218"/>
  <c r="E218" s="1"/>
  <c r="J171"/>
  <c r="J179"/>
  <c r="D200"/>
  <c r="E200" s="1"/>
  <c r="E169"/>
  <c r="F172"/>
  <c r="G172" s="1"/>
  <c r="H172" s="1"/>
  <c r="E174"/>
  <c r="J174" s="1"/>
  <c r="E177"/>
  <c r="F180"/>
  <c r="G180" s="1"/>
  <c r="H180" s="1"/>
  <c r="E182"/>
  <c r="J182" s="1"/>
  <c r="E184"/>
  <c r="D198"/>
  <c r="E199"/>
  <c r="E215"/>
  <c r="J215" s="1"/>
  <c r="D215"/>
  <c r="F203"/>
  <c r="G203" s="1"/>
  <c r="H203" s="1"/>
  <c r="D206"/>
  <c r="E206" s="1"/>
  <c r="E220"/>
  <c r="J220" s="1"/>
  <c r="J221"/>
  <c r="E189"/>
  <c r="E197"/>
  <c r="E201"/>
  <c r="G213"/>
  <c r="H213" s="1"/>
  <c r="J213"/>
  <c r="E219"/>
  <c r="J219" s="1"/>
  <c r="E222"/>
  <c r="D222"/>
  <c r="D235"/>
  <c r="E236"/>
  <c r="J236" s="1"/>
  <c r="D210"/>
  <c r="F216"/>
  <c r="G216" s="1"/>
  <c r="H216" s="1"/>
  <c r="E226"/>
  <c r="J226" s="1"/>
  <c r="D226"/>
  <c r="D231"/>
  <c r="E231" s="1"/>
  <c r="E232"/>
  <c r="J232" s="1"/>
  <c r="J237"/>
  <c r="F237"/>
  <c r="G237" s="1"/>
  <c r="H237" s="1"/>
  <c r="D207"/>
  <c r="E211"/>
  <c r="J211" s="1"/>
  <c r="E212"/>
  <c r="J212" s="1"/>
  <c r="D223"/>
  <c r="E223" s="1"/>
  <c r="J223" s="1"/>
  <c r="D227"/>
  <c r="E228"/>
  <c r="J228" s="1"/>
  <c r="D230"/>
  <c r="E230" s="1"/>
  <c r="D234"/>
  <c r="D238"/>
  <c r="F6" i="5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5"/>
  <c r="B238"/>
  <c r="D238" s="1"/>
  <c r="B237"/>
  <c r="B236"/>
  <c r="D236" s="1"/>
  <c r="B235"/>
  <c r="B234"/>
  <c r="B233"/>
  <c r="D233" s="1"/>
  <c r="E233" s="1"/>
  <c r="J233" s="1"/>
  <c r="B232"/>
  <c r="D232" s="1"/>
  <c r="B231"/>
  <c r="B230"/>
  <c r="B229"/>
  <c r="B228"/>
  <c r="D228" s="1"/>
  <c r="B227"/>
  <c r="B226"/>
  <c r="D226" s="1"/>
  <c r="E226" s="1"/>
  <c r="J226" s="1"/>
  <c r="B225"/>
  <c r="B224"/>
  <c r="D224" s="1"/>
  <c r="B223"/>
  <c r="B222"/>
  <c r="B221"/>
  <c r="D220"/>
  <c r="B220"/>
  <c r="B219"/>
  <c r="B218"/>
  <c r="D218" s="1"/>
  <c r="B217"/>
  <c r="B216"/>
  <c r="D216" s="1"/>
  <c r="B215"/>
  <c r="D215" s="1"/>
  <c r="B214"/>
  <c r="B213"/>
  <c r="B212"/>
  <c r="D212" s="1"/>
  <c r="B211"/>
  <c r="D211" s="1"/>
  <c r="B210"/>
  <c r="B209"/>
  <c r="B208"/>
  <c r="D208" s="1"/>
  <c r="D207"/>
  <c r="B207"/>
  <c r="B206"/>
  <c r="B205"/>
  <c r="B204"/>
  <c r="D204" s="1"/>
  <c r="B203"/>
  <c r="D203" s="1"/>
  <c r="B202"/>
  <c r="B201"/>
  <c r="B200"/>
  <c r="D200" s="1"/>
  <c r="B199"/>
  <c r="D199" s="1"/>
  <c r="B198"/>
  <c r="B197"/>
  <c r="B196"/>
  <c r="D196" s="1"/>
  <c r="B195"/>
  <c r="D195" s="1"/>
  <c r="B194"/>
  <c r="B193"/>
  <c r="B192"/>
  <c r="D192" s="1"/>
  <c r="D191"/>
  <c r="B191"/>
  <c r="B190"/>
  <c r="B189"/>
  <c r="B188"/>
  <c r="D188" s="1"/>
  <c r="B187"/>
  <c r="D187" s="1"/>
  <c r="B186"/>
  <c r="B185"/>
  <c r="B184"/>
  <c r="D184" s="1"/>
  <c r="B183"/>
  <c r="B182"/>
  <c r="D182" s="1"/>
  <c r="B181"/>
  <c r="B180"/>
  <c r="D180" s="1"/>
  <c r="B179"/>
  <c r="B178"/>
  <c r="D178" s="1"/>
  <c r="B177"/>
  <c r="B176"/>
  <c r="D176" s="1"/>
  <c r="B175"/>
  <c r="B174"/>
  <c r="B173"/>
  <c r="D173" s="1"/>
  <c r="B172"/>
  <c r="B171"/>
  <c r="B170"/>
  <c r="D169"/>
  <c r="B169"/>
  <c r="B168"/>
  <c r="B167"/>
  <c r="E166"/>
  <c r="B166"/>
  <c r="D166" s="1"/>
  <c r="B165"/>
  <c r="D165" s="1"/>
  <c r="B164"/>
  <c r="B163"/>
  <c r="B162"/>
  <c r="D162" s="1"/>
  <c r="B161"/>
  <c r="D161" s="1"/>
  <c r="B160"/>
  <c r="B159"/>
  <c r="B158"/>
  <c r="D158" s="1"/>
  <c r="E158" s="1"/>
  <c r="B157"/>
  <c r="D157" s="1"/>
  <c r="B156"/>
  <c r="B155"/>
  <c r="B154"/>
  <c r="B153"/>
  <c r="D153" s="1"/>
  <c r="B152"/>
  <c r="D152" s="1"/>
  <c r="B151"/>
  <c r="B150"/>
  <c r="B149"/>
  <c r="D149" s="1"/>
  <c r="B148"/>
  <c r="D148" s="1"/>
  <c r="B147"/>
  <c r="B146"/>
  <c r="B145"/>
  <c r="D145" s="1"/>
  <c r="B144"/>
  <c r="D144" s="1"/>
  <c r="B143"/>
  <c r="B142"/>
  <c r="B141"/>
  <c r="D141" s="1"/>
  <c r="E141" s="1"/>
  <c r="B140"/>
  <c r="D140" s="1"/>
  <c r="B139"/>
  <c r="B138"/>
  <c r="D137"/>
  <c r="E137" s="1"/>
  <c r="B137"/>
  <c r="B136"/>
  <c r="D136" s="1"/>
  <c r="B135"/>
  <c r="B134"/>
  <c r="B133"/>
  <c r="D133" s="1"/>
  <c r="D132"/>
  <c r="B132"/>
  <c r="D131"/>
  <c r="B131"/>
  <c r="B130"/>
  <c r="B129"/>
  <c r="B128"/>
  <c r="D128" s="1"/>
  <c r="E128" s="1"/>
  <c r="J128" s="1"/>
  <c r="B127"/>
  <c r="D127" s="1"/>
  <c r="B126"/>
  <c r="B125"/>
  <c r="D125" s="1"/>
  <c r="D124"/>
  <c r="E124" s="1"/>
  <c r="J124" s="1"/>
  <c r="B124"/>
  <c r="B123"/>
  <c r="D123" s="1"/>
  <c r="B122"/>
  <c r="B121"/>
  <c r="B120"/>
  <c r="B119"/>
  <c r="D119" s="1"/>
  <c r="B118"/>
  <c r="B117"/>
  <c r="B116"/>
  <c r="D115"/>
  <c r="B115"/>
  <c r="B114"/>
  <c r="B113"/>
  <c r="D113" s="1"/>
  <c r="B112"/>
  <c r="D112" s="1"/>
  <c r="B111"/>
  <c r="B110"/>
  <c r="D110" s="1"/>
  <c r="B109"/>
  <c r="B108"/>
  <c r="D108" s="1"/>
  <c r="B107"/>
  <c r="D106"/>
  <c r="B106"/>
  <c r="B105"/>
  <c r="B104"/>
  <c r="D104" s="1"/>
  <c r="B103"/>
  <c r="D103" s="1"/>
  <c r="E103" s="1"/>
  <c r="J103" s="1"/>
  <c r="B102"/>
  <c r="D102" s="1"/>
  <c r="B101"/>
  <c r="B100"/>
  <c r="D100" s="1"/>
  <c r="D99"/>
  <c r="E99" s="1"/>
  <c r="J99" s="1"/>
  <c r="B99"/>
  <c r="B98"/>
  <c r="D98" s="1"/>
  <c r="B97"/>
  <c r="B96"/>
  <c r="D96" s="1"/>
  <c r="B95"/>
  <c r="B94"/>
  <c r="D94" s="1"/>
  <c r="B93"/>
  <c r="E92"/>
  <c r="J92" s="1"/>
  <c r="B92"/>
  <c r="D92" s="1"/>
  <c r="B91"/>
  <c r="D91" s="1"/>
  <c r="B90"/>
  <c r="B89"/>
  <c r="B88"/>
  <c r="D88" s="1"/>
  <c r="B87"/>
  <c r="B86"/>
  <c r="B85"/>
  <c r="B84"/>
  <c r="B83"/>
  <c r="D83" s="1"/>
  <c r="E83" s="1"/>
  <c r="J83" s="1"/>
  <c r="B82"/>
  <c r="B81"/>
  <c r="B80"/>
  <c r="D80" s="1"/>
  <c r="B79"/>
  <c r="B78"/>
  <c r="D78" s="1"/>
  <c r="B77"/>
  <c r="D77" s="1"/>
  <c r="B76"/>
  <c r="D75"/>
  <c r="E75" s="1"/>
  <c r="B75"/>
  <c r="B74"/>
  <c r="D74" s="1"/>
  <c r="B73"/>
  <c r="B72"/>
  <c r="B71"/>
  <c r="D71" s="1"/>
  <c r="E71" s="1"/>
  <c r="J71" s="1"/>
  <c r="B70"/>
  <c r="D70" s="1"/>
  <c r="B69"/>
  <c r="D69" s="1"/>
  <c r="B68"/>
  <c r="D68" s="1"/>
  <c r="B67"/>
  <c r="B66"/>
  <c r="B65"/>
  <c r="B64"/>
  <c r="D64" s="1"/>
  <c r="B63"/>
  <c r="B62"/>
  <c r="D62" s="1"/>
  <c r="E62" s="1"/>
  <c r="J62" s="1"/>
  <c r="B61"/>
  <c r="B60"/>
  <c r="D60" s="1"/>
  <c r="B59"/>
  <c r="B58"/>
  <c r="D58" s="1"/>
  <c r="B57"/>
  <c r="D57" s="1"/>
  <c r="E57" s="1"/>
  <c r="J57" s="1"/>
  <c r="B56"/>
  <c r="D56" s="1"/>
  <c r="B55"/>
  <c r="B54"/>
  <c r="D54" s="1"/>
  <c r="D53"/>
  <c r="B53"/>
  <c r="B52"/>
  <c r="D52" s="1"/>
  <c r="B51"/>
  <c r="B50"/>
  <c r="D50" s="1"/>
  <c r="B48"/>
  <c r="D48" s="1"/>
  <c r="G24" s="1"/>
  <c r="B49"/>
  <c r="D49" s="1"/>
  <c r="G25" s="1"/>
  <c r="B42"/>
  <c r="D42" s="1"/>
  <c r="G18" s="1"/>
  <c r="B43"/>
  <c r="D43" s="1"/>
  <c r="G19" s="1"/>
  <c r="B44"/>
  <c r="D44" s="1"/>
  <c r="G20" s="1"/>
  <c r="B45"/>
  <c r="D45" s="1"/>
  <c r="E45" s="1"/>
  <c r="J45" s="1"/>
  <c r="B46"/>
  <c r="D46" s="1"/>
  <c r="G22" s="1"/>
  <c r="B47"/>
  <c r="D47" s="1"/>
  <c r="G23" s="1"/>
  <c r="H4"/>
  <c r="B38"/>
  <c r="D38" s="1"/>
  <c r="G14" s="1"/>
  <c r="B39"/>
  <c r="D39" s="1"/>
  <c r="G15" s="1"/>
  <c r="B40"/>
  <c r="D40" s="1"/>
  <c r="G16" s="1"/>
  <c r="B41"/>
  <c r="D41" s="1"/>
  <c r="G17" s="1"/>
  <c r="B34"/>
  <c r="B35"/>
  <c r="D35" s="1"/>
  <c r="B36"/>
  <c r="B37"/>
  <c r="D37" s="1"/>
  <c r="B30"/>
  <c r="D30" s="1"/>
  <c r="G6" s="1"/>
  <c r="B31"/>
  <c r="D31" s="1"/>
  <c r="G7" s="1"/>
  <c r="B32"/>
  <c r="D32" s="1"/>
  <c r="G8" s="1"/>
  <c r="B33"/>
  <c r="D33" s="1"/>
  <c r="G9" s="1"/>
  <c r="B29"/>
  <c r="D29" s="1"/>
  <c r="G5" s="1"/>
  <c r="F75" i="6" l="1"/>
  <c r="G75" s="1"/>
  <c r="H75" s="1"/>
  <c r="F116"/>
  <c r="G116" s="1"/>
  <c r="H116" s="1"/>
  <c r="F108"/>
  <c r="G108" s="1"/>
  <c r="H108" s="1"/>
  <c r="F190"/>
  <c r="G190" s="1"/>
  <c r="H190" s="1"/>
  <c r="F170"/>
  <c r="G170" s="1"/>
  <c r="H170" s="1"/>
  <c r="L170" s="1"/>
  <c r="F80"/>
  <c r="F154"/>
  <c r="G154" s="1"/>
  <c r="H154" s="1"/>
  <c r="F220"/>
  <c r="G220" s="1"/>
  <c r="H220" s="1"/>
  <c r="F161"/>
  <c r="G161" s="1"/>
  <c r="H161" s="1"/>
  <c r="L161" s="1"/>
  <c r="F153"/>
  <c r="G153" s="1"/>
  <c r="H153" s="1"/>
  <c r="F61"/>
  <c r="G61" s="1"/>
  <c r="H61" s="1"/>
  <c r="I61" s="1"/>
  <c r="F55"/>
  <c r="G55" s="1"/>
  <c r="H55" s="1"/>
  <c r="F45" i="10"/>
  <c r="D95"/>
  <c r="D74"/>
  <c r="D69"/>
  <c r="D101"/>
  <c r="D72"/>
  <c r="D88"/>
  <c r="D152"/>
  <c r="D115"/>
  <c r="D131"/>
  <c r="D177"/>
  <c r="D130"/>
  <c r="D146"/>
  <c r="D161"/>
  <c r="D173"/>
  <c r="D121"/>
  <c r="D137"/>
  <c r="D153"/>
  <c r="D185"/>
  <c r="D168"/>
  <c r="D184"/>
  <c r="D167"/>
  <c r="D183"/>
  <c r="D178"/>
  <c r="D207"/>
  <c r="D190"/>
  <c r="D206"/>
  <c r="D189"/>
  <c r="D205"/>
  <c r="D218"/>
  <c r="D234"/>
  <c r="D221"/>
  <c r="D237"/>
  <c r="D224"/>
  <c r="D83"/>
  <c r="D64"/>
  <c r="D48"/>
  <c r="D40"/>
  <c r="D32"/>
  <c r="G13"/>
  <c r="F103"/>
  <c r="F71"/>
  <c r="F57"/>
  <c r="F132"/>
  <c r="G132" s="1"/>
  <c r="H132" s="1"/>
  <c r="F87"/>
  <c r="D107"/>
  <c r="D75"/>
  <c r="E75" s="1"/>
  <c r="E107"/>
  <c r="J107" s="1"/>
  <c r="E152"/>
  <c r="J152" s="1"/>
  <c r="E168"/>
  <c r="J168" s="1"/>
  <c r="E190"/>
  <c r="J190" s="1"/>
  <c r="E207"/>
  <c r="J207" s="1"/>
  <c r="E224"/>
  <c r="J224" s="1"/>
  <c r="E218"/>
  <c r="J218" s="1"/>
  <c r="E234"/>
  <c r="J234" s="1"/>
  <c r="D63"/>
  <c r="E63"/>
  <c r="J63" s="1"/>
  <c r="M63" s="1"/>
  <c r="D55"/>
  <c r="E55"/>
  <c r="J55" s="1"/>
  <c r="D47"/>
  <c r="D39"/>
  <c r="E39" s="1"/>
  <c r="D31"/>
  <c r="E31"/>
  <c r="J31" s="1"/>
  <c r="D78"/>
  <c r="D94"/>
  <c r="D112"/>
  <c r="D73"/>
  <c r="D89"/>
  <c r="D105"/>
  <c r="D140"/>
  <c r="D76"/>
  <c r="D92"/>
  <c r="D108"/>
  <c r="D181"/>
  <c r="D119"/>
  <c r="D135"/>
  <c r="D151"/>
  <c r="D118"/>
  <c r="D134"/>
  <c r="D150"/>
  <c r="D162"/>
  <c r="D208"/>
  <c r="D125"/>
  <c r="D141"/>
  <c r="D157"/>
  <c r="D192"/>
  <c r="D172"/>
  <c r="D186"/>
  <c r="D171"/>
  <c r="D200"/>
  <c r="D182"/>
  <c r="D195"/>
  <c r="D211"/>
  <c r="D194"/>
  <c r="D209"/>
  <c r="D193"/>
  <c r="D227"/>
  <c r="D222"/>
  <c r="D238"/>
  <c r="D225"/>
  <c r="D212"/>
  <c r="D228"/>
  <c r="F114"/>
  <c r="G17"/>
  <c r="G25"/>
  <c r="G5"/>
  <c r="F148"/>
  <c r="G148" s="1"/>
  <c r="H148" s="1"/>
  <c r="D54"/>
  <c r="E54" s="1"/>
  <c r="D46"/>
  <c r="D30"/>
  <c r="E30" s="1"/>
  <c r="D191"/>
  <c r="E101"/>
  <c r="J101" s="1"/>
  <c r="E69"/>
  <c r="J69" s="1"/>
  <c r="M69" s="1"/>
  <c r="D58"/>
  <c r="D50"/>
  <c r="D42"/>
  <c r="D34"/>
  <c r="E72"/>
  <c r="J72" s="1"/>
  <c r="E88"/>
  <c r="J88" s="1"/>
  <c r="M88" s="1"/>
  <c r="E95"/>
  <c r="J95" s="1"/>
  <c r="E130"/>
  <c r="J130" s="1"/>
  <c r="E185"/>
  <c r="J185" s="1"/>
  <c r="E206"/>
  <c r="J206" s="1"/>
  <c r="D79"/>
  <c r="E37"/>
  <c r="D66"/>
  <c r="D82"/>
  <c r="D98"/>
  <c r="D128"/>
  <c r="D77"/>
  <c r="D93"/>
  <c r="D109"/>
  <c r="E109" s="1"/>
  <c r="D156"/>
  <c r="D80"/>
  <c r="D96"/>
  <c r="D120"/>
  <c r="E120" s="1"/>
  <c r="D188"/>
  <c r="D123"/>
  <c r="D139"/>
  <c r="D155"/>
  <c r="E155" s="1"/>
  <c r="D122"/>
  <c r="D138"/>
  <c r="D154"/>
  <c r="D163"/>
  <c r="D113"/>
  <c r="D129"/>
  <c r="D145"/>
  <c r="D166"/>
  <c r="E166" s="1"/>
  <c r="D160"/>
  <c r="D176"/>
  <c r="D204"/>
  <c r="D175"/>
  <c r="D170"/>
  <c r="D196"/>
  <c r="D199"/>
  <c r="D219"/>
  <c r="D198"/>
  <c r="D215"/>
  <c r="D197"/>
  <c r="E197" s="1"/>
  <c r="D210"/>
  <c r="D226"/>
  <c r="D213"/>
  <c r="D229"/>
  <c r="D216"/>
  <c r="D232"/>
  <c r="D99"/>
  <c r="D60"/>
  <c r="D52"/>
  <c r="D44"/>
  <c r="D36"/>
  <c r="E105"/>
  <c r="J105" s="1"/>
  <c r="G114"/>
  <c r="H114" s="1"/>
  <c r="F67"/>
  <c r="G67" s="1"/>
  <c r="H67" s="1"/>
  <c r="F41"/>
  <c r="G41" s="1"/>
  <c r="H41" s="1"/>
  <c r="F49"/>
  <c r="G49" s="1"/>
  <c r="H49" s="1"/>
  <c r="F61"/>
  <c r="G61" s="1"/>
  <c r="H61" s="1"/>
  <c r="G9"/>
  <c r="D62"/>
  <c r="D38"/>
  <c r="D90"/>
  <c r="D106"/>
  <c r="D85"/>
  <c r="D124"/>
  <c r="E124" s="1"/>
  <c r="D104"/>
  <c r="D147"/>
  <c r="D56"/>
  <c r="D91"/>
  <c r="E64"/>
  <c r="J64" s="1"/>
  <c r="M64" s="1"/>
  <c r="E56"/>
  <c r="J56" s="1"/>
  <c r="E48"/>
  <c r="J48" s="1"/>
  <c r="M48" s="1"/>
  <c r="E40"/>
  <c r="J40" s="1"/>
  <c r="M40" s="1"/>
  <c r="E32"/>
  <c r="J32" s="1"/>
  <c r="E83"/>
  <c r="J83" s="1"/>
  <c r="M83" s="1"/>
  <c r="E146"/>
  <c r="J146" s="1"/>
  <c r="E128"/>
  <c r="J128" s="1"/>
  <c r="E167"/>
  <c r="J167" s="1"/>
  <c r="E115"/>
  <c r="J115" s="1"/>
  <c r="E131"/>
  <c r="J131" s="1"/>
  <c r="E147"/>
  <c r="J147" s="1"/>
  <c r="E160"/>
  <c r="J160" s="1"/>
  <c r="E198"/>
  <c r="J198" s="1"/>
  <c r="E173"/>
  <c r="J173" s="1"/>
  <c r="E189"/>
  <c r="J189" s="1"/>
  <c r="E205"/>
  <c r="J205" s="1"/>
  <c r="E196"/>
  <c r="J196" s="1"/>
  <c r="E199"/>
  <c r="J199" s="1"/>
  <c r="E221"/>
  <c r="J221" s="1"/>
  <c r="E216"/>
  <c r="J216" s="1"/>
  <c r="E232"/>
  <c r="J232" s="1"/>
  <c r="E210"/>
  <c r="E226"/>
  <c r="D116"/>
  <c r="D59"/>
  <c r="D51"/>
  <c r="E51"/>
  <c r="J51" s="1"/>
  <c r="D43"/>
  <c r="E43"/>
  <c r="J43" s="1"/>
  <c r="M43" s="1"/>
  <c r="D35"/>
  <c r="E35"/>
  <c r="D70"/>
  <c r="D86"/>
  <c r="D102"/>
  <c r="D144"/>
  <c r="D81"/>
  <c r="D97"/>
  <c r="D110"/>
  <c r="D68"/>
  <c r="D84"/>
  <c r="D100"/>
  <c r="D136"/>
  <c r="D111"/>
  <c r="D127"/>
  <c r="D143"/>
  <c r="D159"/>
  <c r="D126"/>
  <c r="D142"/>
  <c r="E142" s="1"/>
  <c r="D158"/>
  <c r="D165"/>
  <c r="D117"/>
  <c r="D133"/>
  <c r="D149"/>
  <c r="D169"/>
  <c r="D164"/>
  <c r="D180"/>
  <c r="D223"/>
  <c r="D179"/>
  <c r="D174"/>
  <c r="D187"/>
  <c r="D203"/>
  <c r="D235"/>
  <c r="D202"/>
  <c r="D231"/>
  <c r="D201"/>
  <c r="D214"/>
  <c r="D230"/>
  <c r="D217"/>
  <c r="D233"/>
  <c r="D220"/>
  <c r="D236"/>
  <c r="E93"/>
  <c r="D65"/>
  <c r="E58"/>
  <c r="E50"/>
  <c r="E42"/>
  <c r="E34"/>
  <c r="F53"/>
  <c r="G53" s="1"/>
  <c r="H53" s="1"/>
  <c r="G103"/>
  <c r="H103" s="1"/>
  <c r="G71"/>
  <c r="H71" s="1"/>
  <c r="G57"/>
  <c r="H57" s="1"/>
  <c r="G87"/>
  <c r="H87" s="1"/>
  <c r="G21"/>
  <c r="G45"/>
  <c r="H45" s="1"/>
  <c r="F29"/>
  <c r="G29" s="1"/>
  <c r="H29" s="1"/>
  <c r="F33"/>
  <c r="G33" s="1"/>
  <c r="H33" s="1"/>
  <c r="F47" i="9"/>
  <c r="E119"/>
  <c r="J119" s="1"/>
  <c r="E170"/>
  <c r="J170" s="1"/>
  <c r="D39"/>
  <c r="D42"/>
  <c r="D100"/>
  <c r="D96"/>
  <c r="E96" s="1"/>
  <c r="D79"/>
  <c r="D70"/>
  <c r="D136"/>
  <c r="D89"/>
  <c r="D188"/>
  <c r="D110"/>
  <c r="D158"/>
  <c r="D137"/>
  <c r="D159"/>
  <c r="D192"/>
  <c r="D173"/>
  <c r="D190"/>
  <c r="D189"/>
  <c r="D226"/>
  <c r="D232"/>
  <c r="E70"/>
  <c r="J70" s="1"/>
  <c r="M70" s="1"/>
  <c r="E39"/>
  <c r="J39" s="1"/>
  <c r="E188"/>
  <c r="J188" s="1"/>
  <c r="D51"/>
  <c r="D128"/>
  <c r="D30"/>
  <c r="D46"/>
  <c r="D62"/>
  <c r="D112"/>
  <c r="D41"/>
  <c r="E41"/>
  <c r="J41" s="1"/>
  <c r="M41" s="1"/>
  <c r="D57"/>
  <c r="D32"/>
  <c r="D48"/>
  <c r="D76"/>
  <c r="D67"/>
  <c r="D83"/>
  <c r="D99"/>
  <c r="D156"/>
  <c r="D74"/>
  <c r="D90"/>
  <c r="D106"/>
  <c r="D152"/>
  <c r="D77"/>
  <c r="D93"/>
  <c r="D116"/>
  <c r="D107"/>
  <c r="D123"/>
  <c r="D139"/>
  <c r="D155"/>
  <c r="D114"/>
  <c r="D130"/>
  <c r="D146"/>
  <c r="D162"/>
  <c r="D109"/>
  <c r="D125"/>
  <c r="D141"/>
  <c r="D157"/>
  <c r="D163"/>
  <c r="D179"/>
  <c r="D208"/>
  <c r="D174"/>
  <c r="D161"/>
  <c r="D177"/>
  <c r="D191"/>
  <c r="D207"/>
  <c r="D194"/>
  <c r="D215"/>
  <c r="D193"/>
  <c r="D209"/>
  <c r="D214"/>
  <c r="D230"/>
  <c r="D217"/>
  <c r="D233"/>
  <c r="D220"/>
  <c r="D236"/>
  <c r="D64"/>
  <c r="E64" s="1"/>
  <c r="D43"/>
  <c r="D37"/>
  <c r="D60"/>
  <c r="D95"/>
  <c r="D86"/>
  <c r="D105"/>
  <c r="E105" s="1"/>
  <c r="D135"/>
  <c r="D126"/>
  <c r="D121"/>
  <c r="D175"/>
  <c r="D204"/>
  <c r="D203"/>
  <c r="D205"/>
  <c r="D229"/>
  <c r="E42"/>
  <c r="J42" s="1"/>
  <c r="M42" s="1"/>
  <c r="E100"/>
  <c r="J100" s="1"/>
  <c r="E136"/>
  <c r="J136" s="1"/>
  <c r="E190"/>
  <c r="J190" s="1"/>
  <c r="E135"/>
  <c r="J135" s="1"/>
  <c r="E173"/>
  <c r="J173" s="1"/>
  <c r="E204"/>
  <c r="J204" s="1"/>
  <c r="E232"/>
  <c r="J232" s="1"/>
  <c r="D35"/>
  <c r="F88"/>
  <c r="G88" s="1"/>
  <c r="H88" s="1"/>
  <c r="D72"/>
  <c r="D34"/>
  <c r="D50"/>
  <c r="D68"/>
  <c r="D29"/>
  <c r="D45"/>
  <c r="E45"/>
  <c r="J45" s="1"/>
  <c r="M45" s="1"/>
  <c r="D61"/>
  <c r="E61"/>
  <c r="J61" s="1"/>
  <c r="D36"/>
  <c r="D52"/>
  <c r="D92"/>
  <c r="D71"/>
  <c r="D87"/>
  <c r="D103"/>
  <c r="D172"/>
  <c r="D78"/>
  <c r="D94"/>
  <c r="D108"/>
  <c r="D65"/>
  <c r="D81"/>
  <c r="D97"/>
  <c r="D132"/>
  <c r="D111"/>
  <c r="D127"/>
  <c r="D143"/>
  <c r="D168"/>
  <c r="D118"/>
  <c r="D134"/>
  <c r="D150"/>
  <c r="D164"/>
  <c r="D113"/>
  <c r="D129"/>
  <c r="D145"/>
  <c r="D160"/>
  <c r="D167"/>
  <c r="D183"/>
  <c r="D223"/>
  <c r="D178"/>
  <c r="D165"/>
  <c r="D181"/>
  <c r="D195"/>
  <c r="D219"/>
  <c r="D198"/>
  <c r="D231"/>
  <c r="D197"/>
  <c r="D211"/>
  <c r="D218"/>
  <c r="D234"/>
  <c r="D221"/>
  <c r="D237"/>
  <c r="D224"/>
  <c r="G7"/>
  <c r="D58"/>
  <c r="D53"/>
  <c r="E53"/>
  <c r="J53" s="1"/>
  <c r="D44"/>
  <c r="D63"/>
  <c r="D140"/>
  <c r="D102"/>
  <c r="D73"/>
  <c r="D119"/>
  <c r="F119"/>
  <c r="D151"/>
  <c r="D142"/>
  <c r="D196"/>
  <c r="D153"/>
  <c r="D170"/>
  <c r="D187"/>
  <c r="D206"/>
  <c r="D210"/>
  <c r="D213"/>
  <c r="E213" s="1"/>
  <c r="D216"/>
  <c r="E60"/>
  <c r="J60" s="1"/>
  <c r="E44"/>
  <c r="J44" s="1"/>
  <c r="M44" s="1"/>
  <c r="E158"/>
  <c r="J158" s="1"/>
  <c r="E206"/>
  <c r="J206" s="1"/>
  <c r="E140"/>
  <c r="J140" s="1"/>
  <c r="E175"/>
  <c r="J175" s="1"/>
  <c r="E226"/>
  <c r="J226" s="1"/>
  <c r="D104"/>
  <c r="D55"/>
  <c r="G23"/>
  <c r="G47"/>
  <c r="H47" s="1"/>
  <c r="D59"/>
  <c r="D38"/>
  <c r="D54"/>
  <c r="D84"/>
  <c r="D33"/>
  <c r="E33"/>
  <c r="J33" s="1"/>
  <c r="D49"/>
  <c r="E49"/>
  <c r="J49" s="1"/>
  <c r="M49" s="1"/>
  <c r="D80"/>
  <c r="D40"/>
  <c r="D56"/>
  <c r="D144"/>
  <c r="D75"/>
  <c r="D91"/>
  <c r="D124"/>
  <c r="D66"/>
  <c r="E66"/>
  <c r="J66" s="1"/>
  <c r="M66" s="1"/>
  <c r="D82"/>
  <c r="E82"/>
  <c r="J82" s="1"/>
  <c r="D98"/>
  <c r="D120"/>
  <c r="D69"/>
  <c r="D85"/>
  <c r="D101"/>
  <c r="D148"/>
  <c r="D115"/>
  <c r="D131"/>
  <c r="D147"/>
  <c r="D184"/>
  <c r="D122"/>
  <c r="E122"/>
  <c r="J122" s="1"/>
  <c r="D138"/>
  <c r="D154"/>
  <c r="D180"/>
  <c r="D117"/>
  <c r="D133"/>
  <c r="D149"/>
  <c r="D176"/>
  <c r="D171"/>
  <c r="D186"/>
  <c r="D166"/>
  <c r="D182"/>
  <c r="D169"/>
  <c r="D200"/>
  <c r="D199"/>
  <c r="D235"/>
  <c r="D202"/>
  <c r="D185"/>
  <c r="D201"/>
  <c r="D227"/>
  <c r="D222"/>
  <c r="D238"/>
  <c r="D225"/>
  <c r="D212"/>
  <c r="D228"/>
  <c r="F31"/>
  <c r="G31" s="1"/>
  <c r="H31" s="1"/>
  <c r="F30" i="8"/>
  <c r="G30" s="1"/>
  <c r="H30" s="1"/>
  <c r="E216"/>
  <c r="J216" s="1"/>
  <c r="E96"/>
  <c r="J96" s="1"/>
  <c r="J118"/>
  <c r="F118"/>
  <c r="L30"/>
  <c r="I30"/>
  <c r="D77"/>
  <c r="E77" s="1"/>
  <c r="D81"/>
  <c r="D64"/>
  <c r="D47"/>
  <c r="D79"/>
  <c r="D66"/>
  <c r="D168"/>
  <c r="D148"/>
  <c r="D95"/>
  <c r="D156"/>
  <c r="D171"/>
  <c r="D158"/>
  <c r="D161"/>
  <c r="D204"/>
  <c r="G9"/>
  <c r="E81"/>
  <c r="J81" s="1"/>
  <c r="E64"/>
  <c r="J64" s="1"/>
  <c r="D65"/>
  <c r="D52"/>
  <c r="D68"/>
  <c r="D84"/>
  <c r="D136"/>
  <c r="D51"/>
  <c r="E51"/>
  <c r="J51" s="1"/>
  <c r="D67"/>
  <c r="E67" s="1"/>
  <c r="D83"/>
  <c r="D184"/>
  <c r="D54"/>
  <c r="D70"/>
  <c r="D90"/>
  <c r="D89"/>
  <c r="D105"/>
  <c r="D121"/>
  <c r="D164"/>
  <c r="D92"/>
  <c r="D108"/>
  <c r="D124"/>
  <c r="D176"/>
  <c r="D99"/>
  <c r="D115"/>
  <c r="D131"/>
  <c r="D172"/>
  <c r="D143"/>
  <c r="D159"/>
  <c r="D175"/>
  <c r="D206"/>
  <c r="D146"/>
  <c r="E146"/>
  <c r="J146" s="1"/>
  <c r="D162"/>
  <c r="D178"/>
  <c r="D133"/>
  <c r="D149"/>
  <c r="D165"/>
  <c r="D181"/>
  <c r="D189"/>
  <c r="D205"/>
  <c r="D192"/>
  <c r="D208"/>
  <c r="D191"/>
  <c r="D207"/>
  <c r="D215"/>
  <c r="D231"/>
  <c r="D217"/>
  <c r="D233"/>
  <c r="D220"/>
  <c r="D236"/>
  <c r="G13"/>
  <c r="D32"/>
  <c r="F34"/>
  <c r="G34" s="1"/>
  <c r="H34" s="1"/>
  <c r="D31"/>
  <c r="E31"/>
  <c r="J31" s="1"/>
  <c r="D80"/>
  <c r="E80" s="1"/>
  <c r="D63"/>
  <c r="E63" s="1"/>
  <c r="D50"/>
  <c r="D101"/>
  <c r="D88"/>
  <c r="D120"/>
  <c r="D111"/>
  <c r="D139"/>
  <c r="D190"/>
  <c r="D174"/>
  <c r="D177"/>
  <c r="D201"/>
  <c r="D187"/>
  <c r="D211"/>
  <c r="E211" s="1"/>
  <c r="D213"/>
  <c r="F216"/>
  <c r="D216"/>
  <c r="D102"/>
  <c r="G17"/>
  <c r="D61"/>
  <c r="D38"/>
  <c r="E88"/>
  <c r="J88" s="1"/>
  <c r="E158"/>
  <c r="J158" s="1"/>
  <c r="E148"/>
  <c r="J148" s="1"/>
  <c r="D35"/>
  <c r="D40"/>
  <c r="D56"/>
  <c r="D72"/>
  <c r="D98"/>
  <c r="D39"/>
  <c r="D55"/>
  <c r="D71"/>
  <c r="D94"/>
  <c r="D42"/>
  <c r="D58"/>
  <c r="D74"/>
  <c r="D106"/>
  <c r="D93"/>
  <c r="D109"/>
  <c r="D125"/>
  <c r="D180"/>
  <c r="D96"/>
  <c r="D112"/>
  <c r="E112" s="1"/>
  <c r="D128"/>
  <c r="D87"/>
  <c r="D103"/>
  <c r="D119"/>
  <c r="D132"/>
  <c r="D210"/>
  <c r="D147"/>
  <c r="D163"/>
  <c r="D179"/>
  <c r="D134"/>
  <c r="D150"/>
  <c r="D166"/>
  <c r="D182"/>
  <c r="D137"/>
  <c r="D153"/>
  <c r="D169"/>
  <c r="D198"/>
  <c r="D193"/>
  <c r="D222"/>
  <c r="D196"/>
  <c r="D218"/>
  <c r="D195"/>
  <c r="D214"/>
  <c r="D219"/>
  <c r="D235"/>
  <c r="D221"/>
  <c r="D237"/>
  <c r="D224"/>
  <c r="D85"/>
  <c r="D53"/>
  <c r="D36"/>
  <c r="F37"/>
  <c r="G37" s="1"/>
  <c r="H37" s="1"/>
  <c r="F29"/>
  <c r="D45"/>
  <c r="D48"/>
  <c r="E48" s="1"/>
  <c r="D130"/>
  <c r="D126"/>
  <c r="D82"/>
  <c r="D117"/>
  <c r="D104"/>
  <c r="D160"/>
  <c r="D127"/>
  <c r="D155"/>
  <c r="D142"/>
  <c r="D202"/>
  <c r="D145"/>
  <c r="D185"/>
  <c r="D188"/>
  <c r="D203"/>
  <c r="D227"/>
  <c r="E227" s="1"/>
  <c r="D229"/>
  <c r="D232"/>
  <c r="D69"/>
  <c r="G118"/>
  <c r="H118" s="1"/>
  <c r="E50"/>
  <c r="J50" s="1"/>
  <c r="E66"/>
  <c r="J66" s="1"/>
  <c r="E41"/>
  <c r="E104"/>
  <c r="J104" s="1"/>
  <c r="E174"/>
  <c r="J174" s="1"/>
  <c r="E126"/>
  <c r="J126" s="1"/>
  <c r="E161"/>
  <c r="J161" s="1"/>
  <c r="E177"/>
  <c r="J177" s="1"/>
  <c r="E152"/>
  <c r="E168"/>
  <c r="J168" s="1"/>
  <c r="E187"/>
  <c r="J187" s="1"/>
  <c r="E203"/>
  <c r="J203" s="1"/>
  <c r="E202"/>
  <c r="J202" s="1"/>
  <c r="E213"/>
  <c r="J213" s="1"/>
  <c r="E229"/>
  <c r="J229" s="1"/>
  <c r="D86"/>
  <c r="D49"/>
  <c r="E33"/>
  <c r="D44"/>
  <c r="D60"/>
  <c r="D76"/>
  <c r="D114"/>
  <c r="D43"/>
  <c r="D59"/>
  <c r="D75"/>
  <c r="D110"/>
  <c r="D46"/>
  <c r="D62"/>
  <c r="D78"/>
  <c r="D122"/>
  <c r="D97"/>
  <c r="D113"/>
  <c r="D129"/>
  <c r="D194"/>
  <c r="D100"/>
  <c r="D116"/>
  <c r="D144"/>
  <c r="D91"/>
  <c r="D107"/>
  <c r="D123"/>
  <c r="D140"/>
  <c r="D135"/>
  <c r="D151"/>
  <c r="D167"/>
  <c r="D183"/>
  <c r="D138"/>
  <c r="D154"/>
  <c r="D170"/>
  <c r="D186"/>
  <c r="D141"/>
  <c r="D157"/>
  <c r="D173"/>
  <c r="D226"/>
  <c r="D197"/>
  <c r="D238"/>
  <c r="D200"/>
  <c r="D234"/>
  <c r="D199"/>
  <c r="D230"/>
  <c r="D223"/>
  <c r="D209"/>
  <c r="D225"/>
  <c r="D212"/>
  <c r="D228"/>
  <c r="F73"/>
  <c r="G73" s="1"/>
  <c r="H73" s="1"/>
  <c r="E79"/>
  <c r="J79" s="1"/>
  <c r="G5"/>
  <c r="G29"/>
  <c r="H29" s="1"/>
  <c r="F57"/>
  <c r="G57" s="1"/>
  <c r="H57" s="1"/>
  <c r="E75"/>
  <c r="J75" s="1"/>
  <c r="D70" i="7"/>
  <c r="E70" s="1"/>
  <c r="J70" s="1"/>
  <c r="D50"/>
  <c r="D41"/>
  <c r="E41" s="1"/>
  <c r="J41" s="1"/>
  <c r="D36"/>
  <c r="D52"/>
  <c r="E52" s="1"/>
  <c r="D85"/>
  <c r="E85" s="1"/>
  <c r="J85" s="1"/>
  <c r="D131"/>
  <c r="E131" s="1"/>
  <c r="D143"/>
  <c r="E143" s="1"/>
  <c r="J143" s="1"/>
  <c r="D87"/>
  <c r="D139"/>
  <c r="E139" s="1"/>
  <c r="J139" s="1"/>
  <c r="D138"/>
  <c r="E138" s="1"/>
  <c r="J138" s="1"/>
  <c r="D181"/>
  <c r="D145"/>
  <c r="D116"/>
  <c r="E116" s="1"/>
  <c r="J116" s="1"/>
  <c r="D148"/>
  <c r="E148" s="1"/>
  <c r="D176"/>
  <c r="D179"/>
  <c r="E179" s="1"/>
  <c r="J179" s="1"/>
  <c r="D170"/>
  <c r="D190"/>
  <c r="E190" s="1"/>
  <c r="J190" s="1"/>
  <c r="D206"/>
  <c r="D189"/>
  <c r="D205"/>
  <c r="D188"/>
  <c r="E188" s="1"/>
  <c r="D204"/>
  <c r="E204" s="1"/>
  <c r="J204" s="1"/>
  <c r="D219"/>
  <c r="D235"/>
  <c r="D221"/>
  <c r="E221" s="1"/>
  <c r="J221" s="1"/>
  <c r="D55"/>
  <c r="E206"/>
  <c r="J206" s="1"/>
  <c r="D63"/>
  <c r="D78"/>
  <c r="D59"/>
  <c r="D38"/>
  <c r="D54"/>
  <c r="D74"/>
  <c r="D29"/>
  <c r="D45"/>
  <c r="E45" s="1"/>
  <c r="J45" s="1"/>
  <c r="D61"/>
  <c r="E61" s="1"/>
  <c r="J61" s="1"/>
  <c r="D102"/>
  <c r="D40"/>
  <c r="D56"/>
  <c r="D98"/>
  <c r="D73"/>
  <c r="D89"/>
  <c r="D105"/>
  <c r="D147"/>
  <c r="D76"/>
  <c r="D92"/>
  <c r="D108"/>
  <c r="D159"/>
  <c r="D75"/>
  <c r="D91"/>
  <c r="D107"/>
  <c r="D155"/>
  <c r="D126"/>
  <c r="D142"/>
  <c r="D158"/>
  <c r="D117"/>
  <c r="D133"/>
  <c r="D149"/>
  <c r="D177"/>
  <c r="D120"/>
  <c r="D136"/>
  <c r="D152"/>
  <c r="D173"/>
  <c r="D180"/>
  <c r="D210"/>
  <c r="D183"/>
  <c r="D174"/>
  <c r="D191"/>
  <c r="D194"/>
  <c r="D211"/>
  <c r="D193"/>
  <c r="D214"/>
  <c r="D192"/>
  <c r="D208"/>
  <c r="D223"/>
  <c r="D209"/>
  <c r="D225"/>
  <c r="D212"/>
  <c r="D228"/>
  <c r="D39"/>
  <c r="D110"/>
  <c r="D68"/>
  <c r="D57"/>
  <c r="E57" s="1"/>
  <c r="D69"/>
  <c r="D88"/>
  <c r="E88" s="1"/>
  <c r="J88" s="1"/>
  <c r="D154"/>
  <c r="E154" s="1"/>
  <c r="D237"/>
  <c r="E55"/>
  <c r="J55" s="1"/>
  <c r="E189"/>
  <c r="J189" s="1"/>
  <c r="D47"/>
  <c r="D51"/>
  <c r="D43"/>
  <c r="D42"/>
  <c r="D58"/>
  <c r="D90"/>
  <c r="D33"/>
  <c r="D49"/>
  <c r="E49"/>
  <c r="J49" s="1"/>
  <c r="D65"/>
  <c r="E65"/>
  <c r="J65" s="1"/>
  <c r="D135"/>
  <c r="D44"/>
  <c r="D60"/>
  <c r="D119"/>
  <c r="D77"/>
  <c r="D93"/>
  <c r="D109"/>
  <c r="D163"/>
  <c r="D80"/>
  <c r="D96"/>
  <c r="D113"/>
  <c r="D169"/>
  <c r="D79"/>
  <c r="D95"/>
  <c r="D111"/>
  <c r="D114"/>
  <c r="D130"/>
  <c r="D146"/>
  <c r="D162"/>
  <c r="D121"/>
  <c r="D137"/>
  <c r="D153"/>
  <c r="D203"/>
  <c r="D124"/>
  <c r="D140"/>
  <c r="D156"/>
  <c r="D168"/>
  <c r="D184"/>
  <c r="D171"/>
  <c r="D195"/>
  <c r="D178"/>
  <c r="D207"/>
  <c r="D198"/>
  <c r="D222"/>
  <c r="D197"/>
  <c r="D218"/>
  <c r="D196"/>
  <c r="D230"/>
  <c r="D227"/>
  <c r="D213"/>
  <c r="D229"/>
  <c r="D216"/>
  <c r="D232"/>
  <c r="D34"/>
  <c r="D151"/>
  <c r="D86"/>
  <c r="E86" s="1"/>
  <c r="J86" s="1"/>
  <c r="D82"/>
  <c r="D101"/>
  <c r="E101" s="1"/>
  <c r="D72"/>
  <c r="E72"/>
  <c r="J72" s="1"/>
  <c r="D104"/>
  <c r="E104" s="1"/>
  <c r="D71"/>
  <c r="E71" s="1"/>
  <c r="J71" s="1"/>
  <c r="D103"/>
  <c r="D122"/>
  <c r="D129"/>
  <c r="D161"/>
  <c r="D132"/>
  <c r="D164"/>
  <c r="D199"/>
  <c r="D186"/>
  <c r="E186" s="1"/>
  <c r="J186" s="1"/>
  <c r="D224"/>
  <c r="E224" s="1"/>
  <c r="E68"/>
  <c r="J68" s="1"/>
  <c r="E36"/>
  <c r="J36" s="1"/>
  <c r="E170"/>
  <c r="J170" s="1"/>
  <c r="E205"/>
  <c r="J205" s="1"/>
  <c r="D31"/>
  <c r="E31" s="1"/>
  <c r="J31" s="1"/>
  <c r="D35"/>
  <c r="D30"/>
  <c r="D46"/>
  <c r="D62"/>
  <c r="D106"/>
  <c r="D37"/>
  <c r="E37" s="1"/>
  <c r="D53"/>
  <c r="E53" s="1"/>
  <c r="D66"/>
  <c r="D32"/>
  <c r="D48"/>
  <c r="D64"/>
  <c r="D167"/>
  <c r="D81"/>
  <c r="D97"/>
  <c r="D115"/>
  <c r="D185"/>
  <c r="D84"/>
  <c r="D100"/>
  <c r="D127"/>
  <c r="D67"/>
  <c r="D83"/>
  <c r="D99"/>
  <c r="D123"/>
  <c r="D118"/>
  <c r="D134"/>
  <c r="D150"/>
  <c r="D165"/>
  <c r="D125"/>
  <c r="D141"/>
  <c r="D157"/>
  <c r="D112"/>
  <c r="D128"/>
  <c r="D144"/>
  <c r="D160"/>
  <c r="D172"/>
  <c r="D187"/>
  <c r="D175"/>
  <c r="D166"/>
  <c r="D182"/>
  <c r="D226"/>
  <c r="D202"/>
  <c r="D238"/>
  <c r="D201"/>
  <c r="D234"/>
  <c r="D200"/>
  <c r="D215"/>
  <c r="D231"/>
  <c r="D217"/>
  <c r="D233"/>
  <c r="D220"/>
  <c r="D236"/>
  <c r="F94"/>
  <c r="G94" s="1"/>
  <c r="H94" s="1"/>
  <c r="F181" i="6"/>
  <c r="G181" s="1"/>
  <c r="H181" s="1"/>
  <c r="I181" s="1"/>
  <c r="F120"/>
  <c r="G120" s="1"/>
  <c r="H120" s="1"/>
  <c r="F67"/>
  <c r="G67" s="1"/>
  <c r="H67" s="1"/>
  <c r="L67" s="1"/>
  <c r="F59"/>
  <c r="G59" s="1"/>
  <c r="H59" s="1"/>
  <c r="I59" s="1"/>
  <c r="F186"/>
  <c r="G186" s="1"/>
  <c r="H186" s="1"/>
  <c r="I186" s="1"/>
  <c r="J176"/>
  <c r="J206"/>
  <c r="F206"/>
  <c r="J76"/>
  <c r="F76"/>
  <c r="G76" s="1"/>
  <c r="H76" s="1"/>
  <c r="I154"/>
  <c r="K154" s="1"/>
  <c r="L154"/>
  <c r="J68"/>
  <c r="F68"/>
  <c r="J233"/>
  <c r="F233"/>
  <c r="G233" s="1"/>
  <c r="H233" s="1"/>
  <c r="F119"/>
  <c r="G119" s="1"/>
  <c r="H119" s="1"/>
  <c r="I119" s="1"/>
  <c r="J119"/>
  <c r="J200"/>
  <c r="F200"/>
  <c r="J158"/>
  <c r="F158"/>
  <c r="G158" s="1"/>
  <c r="H158" s="1"/>
  <c r="J231"/>
  <c r="F231"/>
  <c r="F103"/>
  <c r="G103" s="1"/>
  <c r="H103" s="1"/>
  <c r="L103" s="1"/>
  <c r="J103"/>
  <c r="E205"/>
  <c r="F205" s="1"/>
  <c r="G205" s="1"/>
  <c r="H205" s="1"/>
  <c r="F215"/>
  <c r="F178"/>
  <c r="G178" s="1"/>
  <c r="H178" s="1"/>
  <c r="L178" s="1"/>
  <c r="F173"/>
  <c r="G173" s="1"/>
  <c r="H173" s="1"/>
  <c r="L173" s="1"/>
  <c r="F174"/>
  <c r="G174" s="1"/>
  <c r="H174" s="1"/>
  <c r="I174" s="1"/>
  <c r="F157"/>
  <c r="G157" s="1"/>
  <c r="H157" s="1"/>
  <c r="F155"/>
  <c r="G155" s="1"/>
  <c r="H155" s="1"/>
  <c r="F81"/>
  <c r="G81" s="1"/>
  <c r="H81" s="1"/>
  <c r="I81" s="1"/>
  <c r="F77"/>
  <c r="G77" s="1"/>
  <c r="H77" s="1"/>
  <c r="I77" s="1"/>
  <c r="F73"/>
  <c r="G73" s="1"/>
  <c r="H73" s="1"/>
  <c r="F69"/>
  <c r="G69" s="1"/>
  <c r="H69" s="1"/>
  <c r="L69" s="1"/>
  <c r="F65"/>
  <c r="G65" s="1"/>
  <c r="H65" s="1"/>
  <c r="I65" s="1"/>
  <c r="F188"/>
  <c r="G188" s="1"/>
  <c r="H188" s="1"/>
  <c r="J188"/>
  <c r="E224"/>
  <c r="J224" s="1"/>
  <c r="D224"/>
  <c r="F112"/>
  <c r="G112" s="1"/>
  <c r="H112" s="1"/>
  <c r="J112"/>
  <c r="E175"/>
  <c r="F209"/>
  <c r="F212"/>
  <c r="G212" s="1"/>
  <c r="H212" s="1"/>
  <c r="L212" s="1"/>
  <c r="J162"/>
  <c r="F33"/>
  <c r="G33" s="1"/>
  <c r="H33" s="1"/>
  <c r="I33" s="1"/>
  <c r="F72"/>
  <c r="F121"/>
  <c r="G121" s="1"/>
  <c r="H121" s="1"/>
  <c r="L121" s="1"/>
  <c r="J121"/>
  <c r="E225"/>
  <c r="D229"/>
  <c r="G209"/>
  <c r="H209" s="1"/>
  <c r="F226"/>
  <c r="F106"/>
  <c r="G106" s="1"/>
  <c r="H106" s="1"/>
  <c r="I106" s="1"/>
  <c r="F127"/>
  <c r="F57"/>
  <c r="G57" s="1"/>
  <c r="H57" s="1"/>
  <c r="I57" s="1"/>
  <c r="F47"/>
  <c r="G47" s="1"/>
  <c r="H47" s="1"/>
  <c r="F40"/>
  <c r="G40" s="1"/>
  <c r="H40" s="1"/>
  <c r="L40" s="1"/>
  <c r="E41"/>
  <c r="E208"/>
  <c r="J208" s="1"/>
  <c r="D208"/>
  <c r="L233"/>
  <c r="I233"/>
  <c r="L157"/>
  <c r="I157"/>
  <c r="L49"/>
  <c r="I49"/>
  <c r="L55"/>
  <c r="I55"/>
  <c r="J193"/>
  <c r="F193"/>
  <c r="J159"/>
  <c r="F159"/>
  <c r="L114"/>
  <c r="I114"/>
  <c r="L129"/>
  <c r="I129"/>
  <c r="J147"/>
  <c r="F147"/>
  <c r="G147" s="1"/>
  <c r="H147" s="1"/>
  <c r="L39"/>
  <c r="I39"/>
  <c r="L75"/>
  <c r="I75"/>
  <c r="L221"/>
  <c r="I221"/>
  <c r="L71"/>
  <c r="I71"/>
  <c r="L237"/>
  <c r="I237"/>
  <c r="I162"/>
  <c r="L162"/>
  <c r="I166"/>
  <c r="L166"/>
  <c r="L47"/>
  <c r="I47"/>
  <c r="J218"/>
  <c r="F218"/>
  <c r="J196"/>
  <c r="F196"/>
  <c r="L59"/>
  <c r="I46"/>
  <c r="L46"/>
  <c r="J189"/>
  <c r="F189"/>
  <c r="G189" s="1"/>
  <c r="H189" s="1"/>
  <c r="E94"/>
  <c r="E86"/>
  <c r="L79"/>
  <c r="I79"/>
  <c r="F43"/>
  <c r="G43" s="1"/>
  <c r="H43" s="1"/>
  <c r="J43"/>
  <c r="F211"/>
  <c r="G211" s="1"/>
  <c r="H211" s="1"/>
  <c r="F223"/>
  <c r="G223" s="1"/>
  <c r="H223" s="1"/>
  <c r="J201"/>
  <c r="F201"/>
  <c r="G201" s="1"/>
  <c r="H201" s="1"/>
  <c r="J199"/>
  <c r="F199"/>
  <c r="G199" s="1"/>
  <c r="H199" s="1"/>
  <c r="F194"/>
  <c r="L153"/>
  <c r="I153"/>
  <c r="I136"/>
  <c r="L136"/>
  <c r="F123"/>
  <c r="G123" s="1"/>
  <c r="H123" s="1"/>
  <c r="I150"/>
  <c r="L150"/>
  <c r="E204"/>
  <c r="F125"/>
  <c r="F110"/>
  <c r="G110" s="1"/>
  <c r="H110" s="1"/>
  <c r="E101"/>
  <c r="I30"/>
  <c r="L30"/>
  <c r="F141"/>
  <c r="G141" s="1"/>
  <c r="H141" s="1"/>
  <c r="J82"/>
  <c r="F82"/>
  <c r="G82" s="1"/>
  <c r="H82" s="1"/>
  <c r="J78"/>
  <c r="F78"/>
  <c r="G78" s="1"/>
  <c r="H78" s="1"/>
  <c r="J74"/>
  <c r="F74"/>
  <c r="G74" s="1"/>
  <c r="H74" s="1"/>
  <c r="J70"/>
  <c r="F70"/>
  <c r="G70" s="1"/>
  <c r="H70" s="1"/>
  <c r="J66"/>
  <c r="F66"/>
  <c r="G66" s="1"/>
  <c r="H66" s="1"/>
  <c r="J62"/>
  <c r="F62"/>
  <c r="G62" s="1"/>
  <c r="H62" s="1"/>
  <c r="J58"/>
  <c r="F58"/>
  <c r="G58" s="1"/>
  <c r="H58" s="1"/>
  <c r="F42"/>
  <c r="G42" s="1"/>
  <c r="H42" s="1"/>
  <c r="J42"/>
  <c r="G12"/>
  <c r="F90"/>
  <c r="G90" s="1"/>
  <c r="H90" s="1"/>
  <c r="E52"/>
  <c r="I220"/>
  <c r="L220"/>
  <c r="F177"/>
  <c r="G177" s="1"/>
  <c r="H177" s="1"/>
  <c r="J177"/>
  <c r="G218"/>
  <c r="H218" s="1"/>
  <c r="J138"/>
  <c r="F138"/>
  <c r="G138" s="1"/>
  <c r="H138" s="1"/>
  <c r="L190"/>
  <c r="I190"/>
  <c r="G159"/>
  <c r="H159" s="1"/>
  <c r="L149"/>
  <c r="I149"/>
  <c r="J148"/>
  <c r="F148"/>
  <c r="G148" s="1"/>
  <c r="H148" s="1"/>
  <c r="J93"/>
  <c r="F93"/>
  <c r="G93" s="1"/>
  <c r="H93" s="1"/>
  <c r="L63"/>
  <c r="I63"/>
  <c r="E53"/>
  <c r="E37"/>
  <c r="G13"/>
  <c r="L33"/>
  <c r="F132"/>
  <c r="G132" s="1"/>
  <c r="H132" s="1"/>
  <c r="J132"/>
  <c r="L31"/>
  <c r="I31"/>
  <c r="J230"/>
  <c r="F230"/>
  <c r="G230" s="1"/>
  <c r="H230" s="1"/>
  <c r="F228"/>
  <c r="G228" s="1"/>
  <c r="H228" s="1"/>
  <c r="E238"/>
  <c r="F219"/>
  <c r="G219" s="1"/>
  <c r="H219" s="1"/>
  <c r="I187"/>
  <c r="L187"/>
  <c r="G206"/>
  <c r="H206" s="1"/>
  <c r="F191"/>
  <c r="G191" s="1"/>
  <c r="H191" s="1"/>
  <c r="J191"/>
  <c r="F182"/>
  <c r="G182" s="1"/>
  <c r="H182" s="1"/>
  <c r="K176"/>
  <c r="M176" s="1"/>
  <c r="O5"/>
  <c r="J144"/>
  <c r="F144"/>
  <c r="G144" s="1"/>
  <c r="H144" s="1"/>
  <c r="J140"/>
  <c r="F140"/>
  <c r="G140" s="1"/>
  <c r="H140" s="1"/>
  <c r="E227"/>
  <c r="E214"/>
  <c r="E234"/>
  <c r="G231"/>
  <c r="H231" s="1"/>
  <c r="G226"/>
  <c r="H226" s="1"/>
  <c r="L217"/>
  <c r="I217"/>
  <c r="E210"/>
  <c r="E235"/>
  <c r="I203"/>
  <c r="L203"/>
  <c r="J197"/>
  <c r="F197"/>
  <c r="G197" s="1"/>
  <c r="H197" s="1"/>
  <c r="G215"/>
  <c r="H215" s="1"/>
  <c r="E198"/>
  <c r="J184"/>
  <c r="F184"/>
  <c r="G184" s="1"/>
  <c r="H184" s="1"/>
  <c r="L180"/>
  <c r="I180"/>
  <c r="F169"/>
  <c r="G169" s="1"/>
  <c r="H169" s="1"/>
  <c r="J169"/>
  <c r="G200"/>
  <c r="H200" s="1"/>
  <c r="G194"/>
  <c r="H194" s="1"/>
  <c r="E192"/>
  <c r="L171"/>
  <c r="I171"/>
  <c r="J146"/>
  <c r="F146"/>
  <c r="G146" s="1"/>
  <c r="H146" s="1"/>
  <c r="J122"/>
  <c r="F122"/>
  <c r="G122" s="1"/>
  <c r="H122" s="1"/>
  <c r="J160"/>
  <c r="F160"/>
  <c r="G160" s="1"/>
  <c r="H160" s="1"/>
  <c r="F185"/>
  <c r="G185" s="1"/>
  <c r="H185" s="1"/>
  <c r="E163"/>
  <c r="E151"/>
  <c r="E118"/>
  <c r="F113"/>
  <c r="G113" s="1"/>
  <c r="H113" s="1"/>
  <c r="J113"/>
  <c r="L108"/>
  <c r="I108"/>
  <c r="E167"/>
  <c r="J100"/>
  <c r="F100"/>
  <c r="G100" s="1"/>
  <c r="H100" s="1"/>
  <c r="J92"/>
  <c r="F92"/>
  <c r="G92" s="1"/>
  <c r="H92" s="1"/>
  <c r="J84"/>
  <c r="F84"/>
  <c r="G84" s="1"/>
  <c r="H84" s="1"/>
  <c r="G127"/>
  <c r="H127" s="1"/>
  <c r="G125"/>
  <c r="H125" s="1"/>
  <c r="E109"/>
  <c r="F98"/>
  <c r="G98" s="1"/>
  <c r="H98" s="1"/>
  <c r="E96"/>
  <c r="I38"/>
  <c r="L38"/>
  <c r="E104"/>
  <c r="F51"/>
  <c r="G51" s="1"/>
  <c r="H51" s="1"/>
  <c r="J51"/>
  <c r="E45"/>
  <c r="G21"/>
  <c r="F35"/>
  <c r="G35" s="1"/>
  <c r="H35" s="1"/>
  <c r="J35"/>
  <c r="E29"/>
  <c r="G5"/>
  <c r="E135"/>
  <c r="F89"/>
  <c r="G89" s="1"/>
  <c r="H89" s="1"/>
  <c r="L87"/>
  <c r="I87"/>
  <c r="G80"/>
  <c r="H80" s="1"/>
  <c r="G72"/>
  <c r="H72" s="1"/>
  <c r="G68"/>
  <c r="H68" s="1"/>
  <c r="F32"/>
  <c r="G32" s="1"/>
  <c r="H32" s="1"/>
  <c r="E88"/>
  <c r="L216"/>
  <c r="I216"/>
  <c r="F232"/>
  <c r="G232" s="1"/>
  <c r="H232" s="1"/>
  <c r="L172"/>
  <c r="I172"/>
  <c r="J156"/>
  <c r="F156"/>
  <c r="G156" s="1"/>
  <c r="H156" s="1"/>
  <c r="I128"/>
  <c r="L128"/>
  <c r="I170"/>
  <c r="L116"/>
  <c r="I116"/>
  <c r="E102"/>
  <c r="K168"/>
  <c r="M168" s="1"/>
  <c r="N18"/>
  <c r="E207"/>
  <c r="F222"/>
  <c r="G222" s="1"/>
  <c r="H222" s="1"/>
  <c r="J222"/>
  <c r="L213"/>
  <c r="I213"/>
  <c r="F202"/>
  <c r="G202" s="1"/>
  <c r="H202" s="1"/>
  <c r="F236"/>
  <c r="G236" s="1"/>
  <c r="H236" s="1"/>
  <c r="I183"/>
  <c r="L183"/>
  <c r="I173"/>
  <c r="J195"/>
  <c r="F195"/>
  <c r="G195" s="1"/>
  <c r="H195" s="1"/>
  <c r="G193"/>
  <c r="H193" s="1"/>
  <c r="L179"/>
  <c r="I179"/>
  <c r="F165"/>
  <c r="G165" s="1"/>
  <c r="H165" s="1"/>
  <c r="I158"/>
  <c r="L158"/>
  <c r="J142"/>
  <c r="F142"/>
  <c r="G142" s="1"/>
  <c r="H142" s="1"/>
  <c r="F130"/>
  <c r="G130" s="1"/>
  <c r="H130" s="1"/>
  <c r="J130"/>
  <c r="G196"/>
  <c r="H196" s="1"/>
  <c r="E143"/>
  <c r="L131"/>
  <c r="I131"/>
  <c r="I111"/>
  <c r="L111"/>
  <c r="J152"/>
  <c r="F152"/>
  <c r="G152" s="1"/>
  <c r="H152" s="1"/>
  <c r="E145"/>
  <c r="E137"/>
  <c r="F115"/>
  <c r="G115" s="1"/>
  <c r="H115" s="1"/>
  <c r="J115"/>
  <c r="F107"/>
  <c r="G107" s="1"/>
  <c r="H107" s="1"/>
  <c r="J107"/>
  <c r="J99"/>
  <c r="F99"/>
  <c r="G99" s="1"/>
  <c r="H99" s="1"/>
  <c r="J91"/>
  <c r="F91"/>
  <c r="G91" s="1"/>
  <c r="H91" s="1"/>
  <c r="J83"/>
  <c r="F83"/>
  <c r="G83" s="1"/>
  <c r="H83" s="1"/>
  <c r="J164"/>
  <c r="F164"/>
  <c r="G164" s="1"/>
  <c r="H164" s="1"/>
  <c r="E139"/>
  <c r="E126"/>
  <c r="F124"/>
  <c r="G124" s="1"/>
  <c r="H124" s="1"/>
  <c r="J124"/>
  <c r="E117"/>
  <c r="E85"/>
  <c r="F134"/>
  <c r="G134" s="1"/>
  <c r="H134" s="1"/>
  <c r="F97"/>
  <c r="G97" s="1"/>
  <c r="H97" s="1"/>
  <c r="L95"/>
  <c r="I95"/>
  <c r="I54"/>
  <c r="L54"/>
  <c r="E133"/>
  <c r="F105"/>
  <c r="G105" s="1"/>
  <c r="H105" s="1"/>
  <c r="I73"/>
  <c r="L73"/>
  <c r="I69"/>
  <c r="L61"/>
  <c r="F50"/>
  <c r="G50" s="1"/>
  <c r="H50" s="1"/>
  <c r="J50"/>
  <c r="G20"/>
  <c r="F34"/>
  <c r="G34" s="1"/>
  <c r="H34" s="1"/>
  <c r="J34"/>
  <c r="E44"/>
  <c r="E36"/>
  <c r="I120"/>
  <c r="L120"/>
  <c r="E64"/>
  <c r="E60"/>
  <c r="F48"/>
  <c r="G48" s="1"/>
  <c r="H48" s="1"/>
  <c r="F56"/>
  <c r="G56" s="1"/>
  <c r="H56" s="1"/>
  <c r="E58" i="5"/>
  <c r="J58" s="1"/>
  <c r="D65"/>
  <c r="E65" s="1"/>
  <c r="E80"/>
  <c r="J80" s="1"/>
  <c r="D234"/>
  <c r="E234" s="1"/>
  <c r="D34"/>
  <c r="G10" s="1"/>
  <c r="D111"/>
  <c r="E111" s="1"/>
  <c r="G11"/>
  <c r="E35"/>
  <c r="F35" s="1"/>
  <c r="G35" s="1"/>
  <c r="H35" s="1"/>
  <c r="I35" s="1"/>
  <c r="E37"/>
  <c r="F37" s="1"/>
  <c r="G37" s="1"/>
  <c r="H37" s="1"/>
  <c r="I37" s="1"/>
  <c r="G13"/>
  <c r="E44"/>
  <c r="J44" s="1"/>
  <c r="E48"/>
  <c r="F48" s="1"/>
  <c r="G48" s="1"/>
  <c r="H48" s="1"/>
  <c r="D61"/>
  <c r="E61" s="1"/>
  <c r="D73"/>
  <c r="E73" s="1"/>
  <c r="E88"/>
  <c r="J88" s="1"/>
  <c r="E107"/>
  <c r="F107" s="1"/>
  <c r="G107" s="1"/>
  <c r="H107" s="1"/>
  <c r="D107"/>
  <c r="D129"/>
  <c r="E129" s="1"/>
  <c r="E174"/>
  <c r="F174" s="1"/>
  <c r="G174" s="1"/>
  <c r="H174" s="1"/>
  <c r="D174"/>
  <c r="D183"/>
  <c r="D225"/>
  <c r="E225" s="1"/>
  <c r="J225" s="1"/>
  <c r="D84"/>
  <c r="E84" s="1"/>
  <c r="D116"/>
  <c r="D121"/>
  <c r="E121" s="1"/>
  <c r="D36"/>
  <c r="G12" s="1"/>
  <c r="E41"/>
  <c r="J41" s="1"/>
  <c r="F62"/>
  <c r="D117"/>
  <c r="E117" s="1"/>
  <c r="J117" s="1"/>
  <c r="E132"/>
  <c r="J132" s="1"/>
  <c r="E69"/>
  <c r="J69" s="1"/>
  <c r="E91"/>
  <c r="J91" s="1"/>
  <c r="D222"/>
  <c r="E222" s="1"/>
  <c r="J222" s="1"/>
  <c r="D230"/>
  <c r="E230" s="1"/>
  <c r="E40"/>
  <c r="J40" s="1"/>
  <c r="E46"/>
  <c r="F46" s="1"/>
  <c r="G46" s="1"/>
  <c r="H46" s="1"/>
  <c r="F45"/>
  <c r="G45" s="1"/>
  <c r="H45" s="1"/>
  <c r="G21"/>
  <c r="E53"/>
  <c r="J53" s="1"/>
  <c r="D66"/>
  <c r="E66" s="1"/>
  <c r="D87"/>
  <c r="E87" s="1"/>
  <c r="J87" s="1"/>
  <c r="D95"/>
  <c r="E95" s="1"/>
  <c r="E77"/>
  <c r="D170"/>
  <c r="E170" s="1"/>
  <c r="D179"/>
  <c r="E179" s="1"/>
  <c r="D221"/>
  <c r="D229"/>
  <c r="E229" s="1"/>
  <c r="J229" s="1"/>
  <c r="D237"/>
  <c r="E237" s="1"/>
  <c r="J237" s="1"/>
  <c r="F57"/>
  <c r="G57" s="1"/>
  <c r="H57" s="1"/>
  <c r="D120"/>
  <c r="E120" s="1"/>
  <c r="J120" s="1"/>
  <c r="F226"/>
  <c r="G226" s="1"/>
  <c r="H226" s="1"/>
  <c r="F233"/>
  <c r="G233" s="1"/>
  <c r="H233" s="1"/>
  <c r="E218"/>
  <c r="E238"/>
  <c r="D219"/>
  <c r="E219" s="1"/>
  <c r="J219" s="1"/>
  <c r="E220"/>
  <c r="J220" s="1"/>
  <c r="D223"/>
  <c r="E223" s="1"/>
  <c r="E224"/>
  <c r="J224" s="1"/>
  <c r="D227"/>
  <c r="E227" s="1"/>
  <c r="J227" s="1"/>
  <c r="E228"/>
  <c r="J228" s="1"/>
  <c r="D231"/>
  <c r="E231" s="1"/>
  <c r="J231" s="1"/>
  <c r="E232"/>
  <c r="J232" s="1"/>
  <c r="D235"/>
  <c r="E235" s="1"/>
  <c r="J235" s="1"/>
  <c r="E236"/>
  <c r="J236" s="1"/>
  <c r="E204"/>
  <c r="D210"/>
  <c r="E211"/>
  <c r="E216"/>
  <c r="D202"/>
  <c r="E202" s="1"/>
  <c r="J202" s="1"/>
  <c r="E203"/>
  <c r="J203" s="1"/>
  <c r="E212"/>
  <c r="D198"/>
  <c r="E199"/>
  <c r="J199" s="1"/>
  <c r="E200"/>
  <c r="D206"/>
  <c r="E206" s="1"/>
  <c r="J206" s="1"/>
  <c r="E207"/>
  <c r="J207" s="1"/>
  <c r="E208"/>
  <c r="D214"/>
  <c r="D197"/>
  <c r="D201"/>
  <c r="E201" s="1"/>
  <c r="D205"/>
  <c r="E205" s="1"/>
  <c r="D209"/>
  <c r="D213"/>
  <c r="D217"/>
  <c r="E217" s="1"/>
  <c r="E215"/>
  <c r="E184"/>
  <c r="E180"/>
  <c r="E188"/>
  <c r="E176"/>
  <c r="E192"/>
  <c r="E196"/>
  <c r="J196" s="1"/>
  <c r="D186"/>
  <c r="E186" s="1"/>
  <c r="J186" s="1"/>
  <c r="E187"/>
  <c r="J187" s="1"/>
  <c r="D190"/>
  <c r="E191"/>
  <c r="D194"/>
  <c r="E194" s="1"/>
  <c r="J194" s="1"/>
  <c r="E195"/>
  <c r="D177"/>
  <c r="E177" s="1"/>
  <c r="J177" s="1"/>
  <c r="E178"/>
  <c r="J178" s="1"/>
  <c r="D181"/>
  <c r="E181" s="1"/>
  <c r="J181" s="1"/>
  <c r="E182"/>
  <c r="J182" s="1"/>
  <c r="D185"/>
  <c r="D189"/>
  <c r="E190"/>
  <c r="J190" s="1"/>
  <c r="D193"/>
  <c r="E193" s="1"/>
  <c r="E185"/>
  <c r="J185" s="1"/>
  <c r="J166"/>
  <c r="F166"/>
  <c r="G166" s="1"/>
  <c r="H166" s="1"/>
  <c r="F158"/>
  <c r="G158" s="1"/>
  <c r="H158" s="1"/>
  <c r="J158"/>
  <c r="D164"/>
  <c r="E165"/>
  <c r="J165" s="1"/>
  <c r="D172"/>
  <c r="E172" s="1"/>
  <c r="J172" s="1"/>
  <c r="E173"/>
  <c r="J173" s="1"/>
  <c r="D160"/>
  <c r="E160" s="1"/>
  <c r="J160" s="1"/>
  <c r="E161"/>
  <c r="J161" s="1"/>
  <c r="E162"/>
  <c r="D168"/>
  <c r="E168" s="1"/>
  <c r="J168" s="1"/>
  <c r="E169"/>
  <c r="J169" s="1"/>
  <c r="D156"/>
  <c r="E156" s="1"/>
  <c r="J156" s="1"/>
  <c r="E157"/>
  <c r="J157" s="1"/>
  <c r="D155"/>
  <c r="E155" s="1"/>
  <c r="D159"/>
  <c r="D163"/>
  <c r="E163" s="1"/>
  <c r="D167"/>
  <c r="E167" s="1"/>
  <c r="D171"/>
  <c r="E171" s="1"/>
  <c r="D175"/>
  <c r="J141"/>
  <c r="F141"/>
  <c r="G141" s="1"/>
  <c r="H141" s="1"/>
  <c r="D139"/>
  <c r="E139" s="1"/>
  <c r="D147"/>
  <c r="E147" s="1"/>
  <c r="J147" s="1"/>
  <c r="E148"/>
  <c r="E149"/>
  <c r="D135"/>
  <c r="E135" s="1"/>
  <c r="E136"/>
  <c r="J136" s="1"/>
  <c r="E153"/>
  <c r="E140"/>
  <c r="J140" s="1"/>
  <c r="J137"/>
  <c r="F137"/>
  <c r="G137" s="1"/>
  <c r="H137" s="1"/>
  <c r="D143"/>
  <c r="E143" s="1"/>
  <c r="J143" s="1"/>
  <c r="E144"/>
  <c r="J144" s="1"/>
  <c r="E145"/>
  <c r="E152"/>
  <c r="D134"/>
  <c r="D138"/>
  <c r="D142"/>
  <c r="E142" s="1"/>
  <c r="D146"/>
  <c r="D150"/>
  <c r="E150" s="1"/>
  <c r="D154"/>
  <c r="E154" s="1"/>
  <c r="D151"/>
  <c r="F128"/>
  <c r="G128" s="1"/>
  <c r="H128" s="1"/>
  <c r="F124"/>
  <c r="G124" s="1"/>
  <c r="H124" s="1"/>
  <c r="L124" s="1"/>
  <c r="E133"/>
  <c r="E113"/>
  <c r="E125"/>
  <c r="D114"/>
  <c r="E114" s="1"/>
  <c r="J114" s="1"/>
  <c r="E115"/>
  <c r="J115" s="1"/>
  <c r="D118"/>
  <c r="E119"/>
  <c r="J119" s="1"/>
  <c r="D122"/>
  <c r="E122" s="1"/>
  <c r="J122" s="1"/>
  <c r="E123"/>
  <c r="J123" s="1"/>
  <c r="D126"/>
  <c r="E126" s="1"/>
  <c r="E127"/>
  <c r="J127" s="1"/>
  <c r="D130"/>
  <c r="E130" s="1"/>
  <c r="J130" s="1"/>
  <c r="E131"/>
  <c r="J131" s="1"/>
  <c r="F99"/>
  <c r="G99" s="1"/>
  <c r="H99" s="1"/>
  <c r="F83"/>
  <c r="G83" s="1"/>
  <c r="H83" s="1"/>
  <c r="F75"/>
  <c r="G75" s="1"/>
  <c r="H75" s="1"/>
  <c r="J75"/>
  <c r="F71"/>
  <c r="G71" s="1"/>
  <c r="H71" s="1"/>
  <c r="E78"/>
  <c r="J78" s="1"/>
  <c r="J77"/>
  <c r="F77"/>
  <c r="G77" s="1"/>
  <c r="H77" s="1"/>
  <c r="E74"/>
  <c r="J74" s="1"/>
  <c r="D72"/>
  <c r="E72" s="1"/>
  <c r="J72" s="1"/>
  <c r="D97"/>
  <c r="E100"/>
  <c r="D76"/>
  <c r="D79"/>
  <c r="E79" s="1"/>
  <c r="J79" s="1"/>
  <c r="F80"/>
  <c r="G80" s="1"/>
  <c r="H80" s="1"/>
  <c r="D81"/>
  <c r="D85"/>
  <c r="D89"/>
  <c r="E89" s="1"/>
  <c r="F92"/>
  <c r="D93"/>
  <c r="E93" s="1"/>
  <c r="E96"/>
  <c r="D109"/>
  <c r="E112"/>
  <c r="E76"/>
  <c r="J76" s="1"/>
  <c r="F103"/>
  <c r="G103" s="1"/>
  <c r="H103" s="1"/>
  <c r="E105"/>
  <c r="J105" s="1"/>
  <c r="D105"/>
  <c r="E108"/>
  <c r="D82"/>
  <c r="E82" s="1"/>
  <c r="D86"/>
  <c r="E86" s="1"/>
  <c r="J86" s="1"/>
  <c r="D90"/>
  <c r="G92"/>
  <c r="H92" s="1"/>
  <c r="D101"/>
  <c r="E101" s="1"/>
  <c r="J101" s="1"/>
  <c r="E104"/>
  <c r="E94"/>
  <c r="J94" s="1"/>
  <c r="E98"/>
  <c r="J98" s="1"/>
  <c r="E102"/>
  <c r="J102" s="1"/>
  <c r="E106"/>
  <c r="J106" s="1"/>
  <c r="E110"/>
  <c r="J110" s="1"/>
  <c r="F58"/>
  <c r="G58" s="1"/>
  <c r="H58" s="1"/>
  <c r="G62"/>
  <c r="H62" s="1"/>
  <c r="I62" s="1"/>
  <c r="E50"/>
  <c r="E54"/>
  <c r="E70"/>
  <c r="D51"/>
  <c r="E52"/>
  <c r="J52" s="1"/>
  <c r="D55"/>
  <c r="E56"/>
  <c r="J56" s="1"/>
  <c r="D59"/>
  <c r="E59" s="1"/>
  <c r="J59" s="1"/>
  <c r="E60"/>
  <c r="J60" s="1"/>
  <c r="D63"/>
  <c r="E63" s="1"/>
  <c r="E64"/>
  <c r="J64" s="1"/>
  <c r="D67"/>
  <c r="E68"/>
  <c r="J68" s="1"/>
  <c r="E51"/>
  <c r="J51" s="1"/>
  <c r="E67"/>
  <c r="J67" s="1"/>
  <c r="E49"/>
  <c r="J49" s="1"/>
  <c r="E42"/>
  <c r="E47"/>
  <c r="J47" s="1"/>
  <c r="E43"/>
  <c r="J43" s="1"/>
  <c r="E38"/>
  <c r="E39"/>
  <c r="J39" s="1"/>
  <c r="E30"/>
  <c r="J30" s="1"/>
  <c r="E31"/>
  <c r="J31" s="1"/>
  <c r="E29"/>
  <c r="J29" s="1"/>
  <c r="E33"/>
  <c r="J33" s="1"/>
  <c r="E32"/>
  <c r="C36" i="3"/>
  <c r="H43"/>
  <c r="F148" i="8" l="1"/>
  <c r="F96"/>
  <c r="M154" i="6"/>
  <c r="I121"/>
  <c r="I67"/>
  <c r="I161"/>
  <c r="I212"/>
  <c r="P20" s="1"/>
  <c r="I178"/>
  <c r="L186"/>
  <c r="I103"/>
  <c r="K16" s="1"/>
  <c r="L181"/>
  <c r="L106"/>
  <c r="I40"/>
  <c r="F71" i="7"/>
  <c r="F51" i="10"/>
  <c r="J142"/>
  <c r="F142"/>
  <c r="I71"/>
  <c r="L71"/>
  <c r="J42"/>
  <c r="M42" s="1"/>
  <c r="F42"/>
  <c r="E65"/>
  <c r="E220"/>
  <c r="E231"/>
  <c r="E235"/>
  <c r="E169"/>
  <c r="E133"/>
  <c r="E126"/>
  <c r="E143"/>
  <c r="E144"/>
  <c r="G11"/>
  <c r="E59"/>
  <c r="L67"/>
  <c r="I67"/>
  <c r="J39"/>
  <c r="M39" s="1"/>
  <c r="F39"/>
  <c r="I33"/>
  <c r="L33"/>
  <c r="I87"/>
  <c r="L87"/>
  <c r="I103"/>
  <c r="L103"/>
  <c r="J50"/>
  <c r="F50"/>
  <c r="G50" s="1"/>
  <c r="H50" s="1"/>
  <c r="J93"/>
  <c r="F93"/>
  <c r="E217"/>
  <c r="E214"/>
  <c r="E187"/>
  <c r="E179"/>
  <c r="E180"/>
  <c r="E165"/>
  <c r="E159"/>
  <c r="E136"/>
  <c r="E84"/>
  <c r="I61"/>
  <c r="L61"/>
  <c r="J166"/>
  <c r="F166"/>
  <c r="J155"/>
  <c r="F155"/>
  <c r="J120"/>
  <c r="F120"/>
  <c r="J109"/>
  <c r="M109" s="1"/>
  <c r="F109"/>
  <c r="J54"/>
  <c r="F54"/>
  <c r="I29"/>
  <c r="L29"/>
  <c r="I132"/>
  <c r="L132"/>
  <c r="I53"/>
  <c r="L53"/>
  <c r="J58"/>
  <c r="F58"/>
  <c r="E236"/>
  <c r="E201"/>
  <c r="E174"/>
  <c r="E223"/>
  <c r="E149"/>
  <c r="E117"/>
  <c r="G142"/>
  <c r="H142" s="1"/>
  <c r="E127"/>
  <c r="E110"/>
  <c r="E102"/>
  <c r="E70"/>
  <c r="F43"/>
  <c r="J226"/>
  <c r="F226"/>
  <c r="J124"/>
  <c r="F124"/>
  <c r="I49"/>
  <c r="L49"/>
  <c r="J197"/>
  <c r="F197"/>
  <c r="I148"/>
  <c r="L148"/>
  <c r="J75"/>
  <c r="F75"/>
  <c r="I45"/>
  <c r="L45"/>
  <c r="I57"/>
  <c r="L57"/>
  <c r="J34"/>
  <c r="F34"/>
  <c r="E233"/>
  <c r="E230"/>
  <c r="E202"/>
  <c r="E203"/>
  <c r="E164"/>
  <c r="E158"/>
  <c r="E111"/>
  <c r="E100"/>
  <c r="E68"/>
  <c r="E97"/>
  <c r="E81"/>
  <c r="J35"/>
  <c r="F35"/>
  <c r="G35" s="1"/>
  <c r="H35" s="1"/>
  <c r="J210"/>
  <c r="F210"/>
  <c r="I41"/>
  <c r="L41"/>
  <c r="J30"/>
  <c r="F30"/>
  <c r="G30" s="1"/>
  <c r="H30" s="1"/>
  <c r="E86"/>
  <c r="G19"/>
  <c r="G43"/>
  <c r="H43" s="1"/>
  <c r="E85"/>
  <c r="E90"/>
  <c r="G20"/>
  <c r="E44"/>
  <c r="E60"/>
  <c r="F232"/>
  <c r="G226"/>
  <c r="H226" s="1"/>
  <c r="E113"/>
  <c r="E154"/>
  <c r="E122"/>
  <c r="G93"/>
  <c r="H93" s="1"/>
  <c r="F128"/>
  <c r="E82"/>
  <c r="E225"/>
  <c r="E222"/>
  <c r="E194"/>
  <c r="E195"/>
  <c r="E186"/>
  <c r="E150"/>
  <c r="E118"/>
  <c r="E135"/>
  <c r="E89"/>
  <c r="E78"/>
  <c r="F107"/>
  <c r="G16"/>
  <c r="F224"/>
  <c r="F189"/>
  <c r="G189" s="1"/>
  <c r="H189" s="1"/>
  <c r="F167"/>
  <c r="E161"/>
  <c r="F152"/>
  <c r="F72"/>
  <c r="G72" s="1"/>
  <c r="H72" s="1"/>
  <c r="F95"/>
  <c r="E229"/>
  <c r="F147"/>
  <c r="G124"/>
  <c r="H124" s="1"/>
  <c r="E99"/>
  <c r="G210"/>
  <c r="H210" s="1"/>
  <c r="E219"/>
  <c r="G166"/>
  <c r="H166" s="1"/>
  <c r="E129"/>
  <c r="E163"/>
  <c r="G120"/>
  <c r="H120" s="1"/>
  <c r="E80"/>
  <c r="E79"/>
  <c r="G34"/>
  <c r="H34" s="1"/>
  <c r="G10"/>
  <c r="G22"/>
  <c r="E212"/>
  <c r="E227"/>
  <c r="E211"/>
  <c r="E182"/>
  <c r="E157"/>
  <c r="E125"/>
  <c r="E108"/>
  <c r="E76"/>
  <c r="F105"/>
  <c r="G105" s="1"/>
  <c r="H105" s="1"/>
  <c r="G23"/>
  <c r="G75"/>
  <c r="H75" s="1"/>
  <c r="F32"/>
  <c r="F48"/>
  <c r="G48" s="1"/>
  <c r="H48" s="1"/>
  <c r="F234"/>
  <c r="G234" s="1"/>
  <c r="H234" s="1"/>
  <c r="F206"/>
  <c r="F207"/>
  <c r="E137"/>
  <c r="F146"/>
  <c r="E177"/>
  <c r="F115"/>
  <c r="G115" s="1"/>
  <c r="H115" s="1"/>
  <c r="F101"/>
  <c r="G101" s="1"/>
  <c r="H101" s="1"/>
  <c r="E91"/>
  <c r="G147"/>
  <c r="H147" s="1"/>
  <c r="E106"/>
  <c r="L114"/>
  <c r="I114"/>
  <c r="G12"/>
  <c r="E36"/>
  <c r="E52"/>
  <c r="F216"/>
  <c r="G216" s="1"/>
  <c r="H216" s="1"/>
  <c r="E213"/>
  <c r="F196"/>
  <c r="G196" s="1"/>
  <c r="H196" s="1"/>
  <c r="E175"/>
  <c r="E176"/>
  <c r="E138"/>
  <c r="G155"/>
  <c r="H155" s="1"/>
  <c r="G109"/>
  <c r="H109" s="1"/>
  <c r="E98"/>
  <c r="E66"/>
  <c r="E238"/>
  <c r="E209"/>
  <c r="E171"/>
  <c r="E172"/>
  <c r="E162"/>
  <c r="E134"/>
  <c r="E151"/>
  <c r="E119"/>
  <c r="E73"/>
  <c r="E94"/>
  <c r="F31"/>
  <c r="G31" s="1"/>
  <c r="H31" s="1"/>
  <c r="G15"/>
  <c r="G39"/>
  <c r="H39" s="1"/>
  <c r="F63"/>
  <c r="G8"/>
  <c r="G32"/>
  <c r="H32" s="1"/>
  <c r="G24"/>
  <c r="F83"/>
  <c r="G83" s="1"/>
  <c r="H83" s="1"/>
  <c r="E237"/>
  <c r="F205"/>
  <c r="G205" s="1"/>
  <c r="H205" s="1"/>
  <c r="G206"/>
  <c r="H206" s="1"/>
  <c r="G207"/>
  <c r="H207" s="1"/>
  <c r="E183"/>
  <c r="E184"/>
  <c r="F185"/>
  <c r="G185" s="1"/>
  <c r="H185" s="1"/>
  <c r="F173"/>
  <c r="G173" s="1"/>
  <c r="H173" s="1"/>
  <c r="G146"/>
  <c r="H146" s="1"/>
  <c r="F88"/>
  <c r="G88" s="1"/>
  <c r="H88" s="1"/>
  <c r="E74"/>
  <c r="E215"/>
  <c r="E139"/>
  <c r="E77"/>
  <c r="E191"/>
  <c r="E46"/>
  <c r="G51"/>
  <c r="H51" s="1"/>
  <c r="E116"/>
  <c r="F56"/>
  <c r="G56" s="1"/>
  <c r="H56" s="1"/>
  <c r="G14"/>
  <c r="G232"/>
  <c r="H232" s="1"/>
  <c r="G197"/>
  <c r="H197" s="1"/>
  <c r="F198"/>
  <c r="G198" s="1"/>
  <c r="H198" s="1"/>
  <c r="F199"/>
  <c r="G199" s="1"/>
  <c r="H199" s="1"/>
  <c r="E170"/>
  <c r="F160"/>
  <c r="G160" s="1"/>
  <c r="H160" s="1"/>
  <c r="E145"/>
  <c r="E188"/>
  <c r="E96"/>
  <c r="E156"/>
  <c r="G128"/>
  <c r="H128" s="1"/>
  <c r="J37"/>
  <c r="F37"/>
  <c r="G37" s="1"/>
  <c r="H37" s="1"/>
  <c r="G42"/>
  <c r="H42" s="1"/>
  <c r="G18"/>
  <c r="G58"/>
  <c r="H58" s="1"/>
  <c r="G6"/>
  <c r="G54"/>
  <c r="H54" s="1"/>
  <c r="E228"/>
  <c r="E193"/>
  <c r="E200"/>
  <c r="E192"/>
  <c r="E141"/>
  <c r="E208"/>
  <c r="E181"/>
  <c r="E92"/>
  <c r="E140"/>
  <c r="E112"/>
  <c r="G7"/>
  <c r="E47"/>
  <c r="F55"/>
  <c r="G55" s="1"/>
  <c r="H55" s="1"/>
  <c r="G63"/>
  <c r="H63" s="1"/>
  <c r="G107"/>
  <c r="H107" s="1"/>
  <c r="F40"/>
  <c r="G40" s="1"/>
  <c r="H40" s="1"/>
  <c r="F64"/>
  <c r="G64" s="1"/>
  <c r="H64" s="1"/>
  <c r="G224"/>
  <c r="H224" s="1"/>
  <c r="F221"/>
  <c r="G221" s="1"/>
  <c r="H221" s="1"/>
  <c r="F218"/>
  <c r="G218" s="1"/>
  <c r="H218" s="1"/>
  <c r="F190"/>
  <c r="G190" s="1"/>
  <c r="H190" s="1"/>
  <c r="E178"/>
  <c r="G167"/>
  <c r="H167" s="1"/>
  <c r="F168"/>
  <c r="G168" s="1"/>
  <c r="H168" s="1"/>
  <c r="E153"/>
  <c r="E121"/>
  <c r="F130"/>
  <c r="G130" s="1"/>
  <c r="H130" s="1"/>
  <c r="F131"/>
  <c r="G131" s="1"/>
  <c r="H131" s="1"/>
  <c r="G152"/>
  <c r="H152" s="1"/>
  <c r="F69"/>
  <c r="G69" s="1"/>
  <c r="H69" s="1"/>
  <c r="G95"/>
  <c r="H95" s="1"/>
  <c r="E204"/>
  <c r="E123"/>
  <c r="E38"/>
  <c r="E104"/>
  <c r="E62"/>
  <c r="F70" i="9"/>
  <c r="F190"/>
  <c r="F42"/>
  <c r="F226"/>
  <c r="G226" s="1"/>
  <c r="H226" s="1"/>
  <c r="J105"/>
  <c r="F105"/>
  <c r="J96"/>
  <c r="F96"/>
  <c r="G96" s="1"/>
  <c r="H96" s="1"/>
  <c r="I31"/>
  <c r="L31"/>
  <c r="J213"/>
  <c r="F213"/>
  <c r="G213" s="1"/>
  <c r="H213" s="1"/>
  <c r="I88"/>
  <c r="L88"/>
  <c r="J64"/>
  <c r="M64" s="1"/>
  <c r="F64"/>
  <c r="G64" s="1"/>
  <c r="H64" s="1"/>
  <c r="E75"/>
  <c r="G14"/>
  <c r="E38"/>
  <c r="E153"/>
  <c r="E221"/>
  <c r="E195"/>
  <c r="E167"/>
  <c r="E118"/>
  <c r="E111"/>
  <c r="E94"/>
  <c r="E87"/>
  <c r="E228"/>
  <c r="E201"/>
  <c r="E169"/>
  <c r="E149"/>
  <c r="E117"/>
  <c r="E131"/>
  <c r="F66"/>
  <c r="E144"/>
  <c r="G16"/>
  <c r="E40"/>
  <c r="F33"/>
  <c r="E59"/>
  <c r="E55"/>
  <c r="G119"/>
  <c r="H119" s="1"/>
  <c r="E63"/>
  <c r="F53"/>
  <c r="E211"/>
  <c r="E231"/>
  <c r="E219"/>
  <c r="E181"/>
  <c r="E160"/>
  <c r="E129"/>
  <c r="E164"/>
  <c r="E168"/>
  <c r="E132"/>
  <c r="E81"/>
  <c r="E108"/>
  <c r="E52"/>
  <c r="F45"/>
  <c r="G45" s="1"/>
  <c r="H45" s="1"/>
  <c r="G5"/>
  <c r="E50"/>
  <c r="E205"/>
  <c r="E121"/>
  <c r="F135"/>
  <c r="G13"/>
  <c r="E217"/>
  <c r="E214"/>
  <c r="E194"/>
  <c r="E191"/>
  <c r="E163"/>
  <c r="E146"/>
  <c r="E114"/>
  <c r="E139"/>
  <c r="E90"/>
  <c r="E83"/>
  <c r="G22"/>
  <c r="E46"/>
  <c r="G190"/>
  <c r="H190" s="1"/>
  <c r="E110"/>
  <c r="G70"/>
  <c r="H70" s="1"/>
  <c r="G42"/>
  <c r="H42" s="1"/>
  <c r="G18"/>
  <c r="E142"/>
  <c r="E238"/>
  <c r="E185"/>
  <c r="E182"/>
  <c r="E186"/>
  <c r="E138"/>
  <c r="E184"/>
  <c r="E148"/>
  <c r="E85"/>
  <c r="E120"/>
  <c r="E72"/>
  <c r="E193"/>
  <c r="E208"/>
  <c r="E141"/>
  <c r="E107"/>
  <c r="E152"/>
  <c r="E216"/>
  <c r="E225"/>
  <c r="E222"/>
  <c r="E202"/>
  <c r="E199"/>
  <c r="E166"/>
  <c r="E171"/>
  <c r="E154"/>
  <c r="F122"/>
  <c r="E101"/>
  <c r="E69"/>
  <c r="E98"/>
  <c r="F82"/>
  <c r="G66"/>
  <c r="H66" s="1"/>
  <c r="E91"/>
  <c r="F49"/>
  <c r="G49" s="1"/>
  <c r="H49" s="1"/>
  <c r="G33"/>
  <c r="H33" s="1"/>
  <c r="G9"/>
  <c r="E54"/>
  <c r="E210"/>
  <c r="F206"/>
  <c r="F170"/>
  <c r="E196"/>
  <c r="G44"/>
  <c r="H44" s="1"/>
  <c r="G20"/>
  <c r="G53"/>
  <c r="H53" s="1"/>
  <c r="E237"/>
  <c r="E234"/>
  <c r="E178"/>
  <c r="E183"/>
  <c r="E134"/>
  <c r="E127"/>
  <c r="E78"/>
  <c r="E103"/>
  <c r="E71"/>
  <c r="F61"/>
  <c r="G61" s="1"/>
  <c r="H61" s="1"/>
  <c r="G21"/>
  <c r="E68"/>
  <c r="F204"/>
  <c r="G204" s="1"/>
  <c r="H204" s="1"/>
  <c r="G135"/>
  <c r="H135" s="1"/>
  <c r="E86"/>
  <c r="F60"/>
  <c r="G60" s="1"/>
  <c r="H60" s="1"/>
  <c r="G19"/>
  <c r="E43"/>
  <c r="E236"/>
  <c r="E215"/>
  <c r="E177"/>
  <c r="E157"/>
  <c r="E125"/>
  <c r="E116"/>
  <c r="E77"/>
  <c r="G24"/>
  <c r="E48"/>
  <c r="E57"/>
  <c r="F41"/>
  <c r="G41" s="1"/>
  <c r="H41" s="1"/>
  <c r="E189"/>
  <c r="E159"/>
  <c r="F158"/>
  <c r="G15"/>
  <c r="E203"/>
  <c r="E126"/>
  <c r="E73"/>
  <c r="E218"/>
  <c r="E198"/>
  <c r="E150"/>
  <c r="E143"/>
  <c r="E95"/>
  <c r="E220"/>
  <c r="E161"/>
  <c r="E109"/>
  <c r="E93"/>
  <c r="E156"/>
  <c r="E76"/>
  <c r="G8"/>
  <c r="E32"/>
  <c r="E112"/>
  <c r="E128"/>
  <c r="E137"/>
  <c r="E212"/>
  <c r="E227"/>
  <c r="E235"/>
  <c r="E200"/>
  <c r="E176"/>
  <c r="E133"/>
  <c r="E180"/>
  <c r="G122"/>
  <c r="H122" s="1"/>
  <c r="E147"/>
  <c r="E115"/>
  <c r="G82"/>
  <c r="H82" s="1"/>
  <c r="E124"/>
  <c r="E56"/>
  <c r="E80"/>
  <c r="G25"/>
  <c r="E84"/>
  <c r="I47"/>
  <c r="L47"/>
  <c r="E104"/>
  <c r="E192"/>
  <c r="E102"/>
  <c r="G206"/>
  <c r="H206" s="1"/>
  <c r="G170"/>
  <c r="H170" s="1"/>
  <c r="F140"/>
  <c r="G140" s="1"/>
  <c r="H140" s="1"/>
  <c r="F44"/>
  <c r="E224"/>
  <c r="E197"/>
  <c r="E165"/>
  <c r="E223"/>
  <c r="E145"/>
  <c r="E113"/>
  <c r="E97"/>
  <c r="E65"/>
  <c r="E172"/>
  <c r="E92"/>
  <c r="G12"/>
  <c r="E36"/>
  <c r="E29"/>
  <c r="G10"/>
  <c r="E34"/>
  <c r="G11"/>
  <c r="E35"/>
  <c r="E229"/>
  <c r="F175"/>
  <c r="G175" s="1"/>
  <c r="H175" s="1"/>
  <c r="G105"/>
  <c r="H105" s="1"/>
  <c r="E37"/>
  <c r="E233"/>
  <c r="E230"/>
  <c r="E209"/>
  <c r="E207"/>
  <c r="E174"/>
  <c r="E179"/>
  <c r="E162"/>
  <c r="E130"/>
  <c r="E155"/>
  <c r="E123"/>
  <c r="E106"/>
  <c r="E74"/>
  <c r="E99"/>
  <c r="E67"/>
  <c r="G17"/>
  <c r="E62"/>
  <c r="G6"/>
  <c r="E30"/>
  <c r="E51"/>
  <c r="E89"/>
  <c r="F232"/>
  <c r="G232" s="1"/>
  <c r="H232" s="1"/>
  <c r="F173"/>
  <c r="G173" s="1"/>
  <c r="H173" s="1"/>
  <c r="G158"/>
  <c r="H158" s="1"/>
  <c r="F188"/>
  <c r="G188" s="1"/>
  <c r="H188" s="1"/>
  <c r="F136"/>
  <c r="G136" s="1"/>
  <c r="H136" s="1"/>
  <c r="E79"/>
  <c r="F100"/>
  <c r="G100" s="1"/>
  <c r="H100" s="1"/>
  <c r="F39"/>
  <c r="G39" s="1"/>
  <c r="H39" s="1"/>
  <c r="E187"/>
  <c r="E151"/>
  <c r="E58"/>
  <c r="F104" i="8"/>
  <c r="F31"/>
  <c r="G31" s="1"/>
  <c r="H31" s="1"/>
  <c r="F146"/>
  <c r="F66"/>
  <c r="I37"/>
  <c r="L37"/>
  <c r="J211"/>
  <c r="F211"/>
  <c r="G211" s="1"/>
  <c r="H211" s="1"/>
  <c r="J63"/>
  <c r="F63"/>
  <c r="G63" s="1"/>
  <c r="H63" s="1"/>
  <c r="J77"/>
  <c r="F77"/>
  <c r="G77" s="1"/>
  <c r="H77" s="1"/>
  <c r="J227"/>
  <c r="F227"/>
  <c r="G227" s="1"/>
  <c r="H227" s="1"/>
  <c r="J48"/>
  <c r="M48" s="1"/>
  <c r="F48"/>
  <c r="G48" s="1"/>
  <c r="H48" s="1"/>
  <c r="J80"/>
  <c r="F80"/>
  <c r="G80" s="1"/>
  <c r="H80" s="1"/>
  <c r="J112"/>
  <c r="F112"/>
  <c r="J67"/>
  <c r="F67"/>
  <c r="G67" s="1"/>
  <c r="H67" s="1"/>
  <c r="E228"/>
  <c r="E223"/>
  <c r="E141"/>
  <c r="E123"/>
  <c r="E91"/>
  <c r="E194"/>
  <c r="E122"/>
  <c r="E62"/>
  <c r="E110"/>
  <c r="E114"/>
  <c r="E127"/>
  <c r="I73"/>
  <c r="L73"/>
  <c r="E218"/>
  <c r="E182"/>
  <c r="E179"/>
  <c r="E128"/>
  <c r="E74"/>
  <c r="G11"/>
  <c r="E120"/>
  <c r="E101"/>
  <c r="G8"/>
  <c r="E32"/>
  <c r="E205"/>
  <c r="E131"/>
  <c r="E99"/>
  <c r="E70"/>
  <c r="E184"/>
  <c r="G23"/>
  <c r="F81"/>
  <c r="K30"/>
  <c r="M30" s="1"/>
  <c r="H6"/>
  <c r="E47"/>
  <c r="E225"/>
  <c r="E200"/>
  <c r="E197"/>
  <c r="E170"/>
  <c r="E138"/>
  <c r="E167"/>
  <c r="E135"/>
  <c r="E116"/>
  <c r="E113"/>
  <c r="E59"/>
  <c r="E60"/>
  <c r="G25"/>
  <c r="E49"/>
  <c r="E82"/>
  <c r="I118"/>
  <c r="L118"/>
  <c r="E188"/>
  <c r="G104"/>
  <c r="H104" s="1"/>
  <c r="E224"/>
  <c r="E219"/>
  <c r="E195"/>
  <c r="E169"/>
  <c r="E137"/>
  <c r="E119"/>
  <c r="E87"/>
  <c r="G96"/>
  <c r="H96" s="1"/>
  <c r="E125"/>
  <c r="E93"/>
  <c r="E71"/>
  <c r="G15"/>
  <c r="E39"/>
  <c r="E72"/>
  <c r="G16"/>
  <c r="E40"/>
  <c r="E204"/>
  <c r="E61"/>
  <c r="F213"/>
  <c r="E190"/>
  <c r="E111"/>
  <c r="F88"/>
  <c r="G7"/>
  <c r="E220"/>
  <c r="E215"/>
  <c r="E191"/>
  <c r="E165"/>
  <c r="E133"/>
  <c r="G146"/>
  <c r="H146" s="1"/>
  <c r="E175"/>
  <c r="E143"/>
  <c r="E124"/>
  <c r="E92"/>
  <c r="E121"/>
  <c r="E89"/>
  <c r="F51"/>
  <c r="G51" s="1"/>
  <c r="H51" s="1"/>
  <c r="E65"/>
  <c r="E95"/>
  <c r="F79"/>
  <c r="G79" s="1"/>
  <c r="H79" s="1"/>
  <c r="F64"/>
  <c r="G64" s="1"/>
  <c r="H64" s="1"/>
  <c r="E102"/>
  <c r="E199"/>
  <c r="J33"/>
  <c r="F33"/>
  <c r="G33" s="1"/>
  <c r="H33" s="1"/>
  <c r="E130"/>
  <c r="G21"/>
  <c r="E53"/>
  <c r="E237"/>
  <c r="E214"/>
  <c r="E222"/>
  <c r="E150"/>
  <c r="E147"/>
  <c r="G18"/>
  <c r="E42"/>
  <c r="E178"/>
  <c r="I29"/>
  <c r="L29"/>
  <c r="E212"/>
  <c r="E157"/>
  <c r="E186"/>
  <c r="E140"/>
  <c r="E107"/>
  <c r="E144"/>
  <c r="E78"/>
  <c r="G22"/>
  <c r="E46"/>
  <c r="F75"/>
  <c r="G75" s="1"/>
  <c r="H75" s="1"/>
  <c r="E145"/>
  <c r="F229"/>
  <c r="G229" s="1"/>
  <c r="H229" s="1"/>
  <c r="E85"/>
  <c r="E221"/>
  <c r="E196"/>
  <c r="E193"/>
  <c r="E166"/>
  <c r="E134"/>
  <c r="E163"/>
  <c r="E210"/>
  <c r="E180"/>
  <c r="E106"/>
  <c r="E58"/>
  <c r="E94"/>
  <c r="E98"/>
  <c r="E201"/>
  <c r="G213"/>
  <c r="H213" s="1"/>
  <c r="F187"/>
  <c r="G187" s="1"/>
  <c r="H187" s="1"/>
  <c r="F177"/>
  <c r="G177" s="1"/>
  <c r="H177" s="1"/>
  <c r="G88"/>
  <c r="H88" s="1"/>
  <c r="F50"/>
  <c r="G50" s="1"/>
  <c r="H50" s="1"/>
  <c r="L34"/>
  <c r="I34"/>
  <c r="E217"/>
  <c r="E192"/>
  <c r="E189"/>
  <c r="E162"/>
  <c r="E206"/>
  <c r="E172"/>
  <c r="E115"/>
  <c r="E176"/>
  <c r="E164"/>
  <c r="E90"/>
  <c r="E54"/>
  <c r="E83"/>
  <c r="E84"/>
  <c r="E52"/>
  <c r="F161"/>
  <c r="G161" s="1"/>
  <c r="H161" s="1"/>
  <c r="E171"/>
  <c r="F168"/>
  <c r="G168" s="1"/>
  <c r="H168" s="1"/>
  <c r="E69"/>
  <c r="E142"/>
  <c r="E173"/>
  <c r="J41"/>
  <c r="F41"/>
  <c r="G41" s="1"/>
  <c r="H41" s="1"/>
  <c r="I57"/>
  <c r="L57"/>
  <c r="E139"/>
  <c r="E233"/>
  <c r="E68"/>
  <c r="E209"/>
  <c r="E230"/>
  <c r="E234"/>
  <c r="E238"/>
  <c r="E226"/>
  <c r="E154"/>
  <c r="E183"/>
  <c r="E151"/>
  <c r="E100"/>
  <c r="E129"/>
  <c r="E97"/>
  <c r="G19"/>
  <c r="E43"/>
  <c r="E76"/>
  <c r="G20"/>
  <c r="E44"/>
  <c r="E86"/>
  <c r="J152"/>
  <c r="F152"/>
  <c r="G152" s="1"/>
  <c r="H152" s="1"/>
  <c r="F203"/>
  <c r="G203" s="1"/>
  <c r="H203" s="1"/>
  <c r="E185"/>
  <c r="F202"/>
  <c r="G202" s="1"/>
  <c r="H202" s="1"/>
  <c r="E155"/>
  <c r="E117"/>
  <c r="F126"/>
  <c r="G126" s="1"/>
  <c r="H126" s="1"/>
  <c r="G24"/>
  <c r="G12"/>
  <c r="E36"/>
  <c r="E235"/>
  <c r="E198"/>
  <c r="E153"/>
  <c r="E132"/>
  <c r="E103"/>
  <c r="G112"/>
  <c r="H112" s="1"/>
  <c r="E109"/>
  <c r="E55"/>
  <c r="E56"/>
  <c r="E35"/>
  <c r="G14"/>
  <c r="E38"/>
  <c r="G216"/>
  <c r="H216" s="1"/>
  <c r="F174"/>
  <c r="G174" s="1"/>
  <c r="H174" s="1"/>
  <c r="E236"/>
  <c r="E231"/>
  <c r="E207"/>
  <c r="E208"/>
  <c r="E181"/>
  <c r="E149"/>
  <c r="E159"/>
  <c r="E108"/>
  <c r="E105"/>
  <c r="E136"/>
  <c r="F158"/>
  <c r="G158" s="1"/>
  <c r="H158" s="1"/>
  <c r="E156"/>
  <c r="G148"/>
  <c r="H148" s="1"/>
  <c r="G66"/>
  <c r="H66" s="1"/>
  <c r="G81"/>
  <c r="H81" s="1"/>
  <c r="E232"/>
  <c r="E160"/>
  <c r="E45"/>
  <c r="F86" i="7"/>
  <c r="G86" s="1"/>
  <c r="H86" s="1"/>
  <c r="F68"/>
  <c r="G68" s="1"/>
  <c r="H68" s="1"/>
  <c r="F179"/>
  <c r="G179" s="1"/>
  <c r="H179" s="1"/>
  <c r="F49"/>
  <c r="G49" s="1"/>
  <c r="H49" s="1"/>
  <c r="F190"/>
  <c r="G190" s="1"/>
  <c r="H190" s="1"/>
  <c r="F31"/>
  <c r="G31" s="1"/>
  <c r="H31" s="1"/>
  <c r="F45"/>
  <c r="G45" s="1"/>
  <c r="H45" s="1"/>
  <c r="F189"/>
  <c r="G189" s="1"/>
  <c r="H189" s="1"/>
  <c r="F221"/>
  <c r="G221" s="1"/>
  <c r="H221" s="1"/>
  <c r="J188"/>
  <c r="F188"/>
  <c r="J53"/>
  <c r="F53"/>
  <c r="G53" s="1"/>
  <c r="H53" s="1"/>
  <c r="J101"/>
  <c r="F101"/>
  <c r="G101" s="1"/>
  <c r="H101" s="1"/>
  <c r="J52"/>
  <c r="F52"/>
  <c r="G52" s="1"/>
  <c r="H52" s="1"/>
  <c r="I94"/>
  <c r="L94"/>
  <c r="J37"/>
  <c r="F37"/>
  <c r="G37" s="1"/>
  <c r="H37" s="1"/>
  <c r="J104"/>
  <c r="F104"/>
  <c r="G104" s="1"/>
  <c r="H104" s="1"/>
  <c r="J224"/>
  <c r="F224"/>
  <c r="G224" s="1"/>
  <c r="H224" s="1"/>
  <c r="J154"/>
  <c r="F154"/>
  <c r="G154" s="1"/>
  <c r="H154" s="1"/>
  <c r="J57"/>
  <c r="F57"/>
  <c r="G57" s="1"/>
  <c r="H57" s="1"/>
  <c r="J148"/>
  <c r="F148"/>
  <c r="G148" s="1"/>
  <c r="H148" s="1"/>
  <c r="J131"/>
  <c r="F131"/>
  <c r="G131" s="1"/>
  <c r="H131" s="1"/>
  <c r="E215"/>
  <c r="E187"/>
  <c r="E67"/>
  <c r="E185"/>
  <c r="E66"/>
  <c r="E156"/>
  <c r="G9"/>
  <c r="E58"/>
  <c r="G15"/>
  <c r="E39"/>
  <c r="E191"/>
  <c r="E120"/>
  <c r="E155"/>
  <c r="E159"/>
  <c r="E147"/>
  <c r="E98"/>
  <c r="E219"/>
  <c r="F138"/>
  <c r="G138" s="1"/>
  <c r="H138" s="1"/>
  <c r="E69"/>
  <c r="E132"/>
  <c r="E217"/>
  <c r="E234"/>
  <c r="E238"/>
  <c r="E226"/>
  <c r="E166"/>
  <c r="E157"/>
  <c r="E125"/>
  <c r="E150"/>
  <c r="E118"/>
  <c r="E100"/>
  <c r="E97"/>
  <c r="E167"/>
  <c r="G22"/>
  <c r="E46"/>
  <c r="F72"/>
  <c r="G72" s="1"/>
  <c r="H72" s="1"/>
  <c r="E151"/>
  <c r="E213"/>
  <c r="E230"/>
  <c r="E218"/>
  <c r="E222"/>
  <c r="E184"/>
  <c r="E153"/>
  <c r="E121"/>
  <c r="E146"/>
  <c r="E96"/>
  <c r="E93"/>
  <c r="F65"/>
  <c r="G65" s="1"/>
  <c r="H65" s="1"/>
  <c r="G25"/>
  <c r="E90"/>
  <c r="E51"/>
  <c r="E87"/>
  <c r="F88"/>
  <c r="G88" s="1"/>
  <c r="H88" s="1"/>
  <c r="E209"/>
  <c r="E214"/>
  <c r="E183"/>
  <c r="E180"/>
  <c r="E149"/>
  <c r="E117"/>
  <c r="E142"/>
  <c r="E92"/>
  <c r="E89"/>
  <c r="F61"/>
  <c r="G61" s="1"/>
  <c r="H61" s="1"/>
  <c r="G21"/>
  <c r="E74"/>
  <c r="E78"/>
  <c r="E145"/>
  <c r="F41"/>
  <c r="G41" s="1"/>
  <c r="H41" s="1"/>
  <c r="E237"/>
  <c r="E220"/>
  <c r="E160"/>
  <c r="E216"/>
  <c r="E195"/>
  <c r="E124"/>
  <c r="E169"/>
  <c r="G5"/>
  <c r="E54"/>
  <c r="E236"/>
  <c r="E231"/>
  <c r="E200"/>
  <c r="E182"/>
  <c r="E144"/>
  <c r="E112"/>
  <c r="E165"/>
  <c r="E123"/>
  <c r="E83"/>
  <c r="E127"/>
  <c r="E115"/>
  <c r="E64"/>
  <c r="G8"/>
  <c r="E32"/>
  <c r="G7"/>
  <c r="E161"/>
  <c r="E129"/>
  <c r="E232"/>
  <c r="E227"/>
  <c r="E196"/>
  <c r="E178"/>
  <c r="E140"/>
  <c r="E203"/>
  <c r="E111"/>
  <c r="E79"/>
  <c r="E60"/>
  <c r="E135"/>
  <c r="E33"/>
  <c r="G18"/>
  <c r="E42"/>
  <c r="E228"/>
  <c r="E223"/>
  <c r="E192"/>
  <c r="E174"/>
  <c r="E173"/>
  <c r="E136"/>
  <c r="E177"/>
  <c r="E107"/>
  <c r="E75"/>
  <c r="E56"/>
  <c r="E102"/>
  <c r="E29"/>
  <c r="G14"/>
  <c r="E38"/>
  <c r="E235"/>
  <c r="F205"/>
  <c r="G205" s="1"/>
  <c r="H205" s="1"/>
  <c r="F206"/>
  <c r="G206" s="1"/>
  <c r="H206" s="1"/>
  <c r="E181"/>
  <c r="F85"/>
  <c r="G85" s="1"/>
  <c r="H85" s="1"/>
  <c r="G12"/>
  <c r="G17"/>
  <c r="F70"/>
  <c r="G70" s="1"/>
  <c r="H70" s="1"/>
  <c r="E199"/>
  <c r="E122"/>
  <c r="E82"/>
  <c r="E128"/>
  <c r="E99"/>
  <c r="G24"/>
  <c r="E48"/>
  <c r="E106"/>
  <c r="G11"/>
  <c r="E35"/>
  <c r="G10"/>
  <c r="E207"/>
  <c r="E114"/>
  <c r="E95"/>
  <c r="E163"/>
  <c r="E119"/>
  <c r="G20"/>
  <c r="E44"/>
  <c r="E212"/>
  <c r="E208"/>
  <c r="E211"/>
  <c r="E152"/>
  <c r="E91"/>
  <c r="G16"/>
  <c r="E40"/>
  <c r="G188"/>
  <c r="H188" s="1"/>
  <c r="E233"/>
  <c r="E201"/>
  <c r="E202"/>
  <c r="E175"/>
  <c r="E172"/>
  <c r="E141"/>
  <c r="E134"/>
  <c r="E84"/>
  <c r="E81"/>
  <c r="G13"/>
  <c r="E62"/>
  <c r="G6"/>
  <c r="E30"/>
  <c r="F186"/>
  <c r="G186" s="1"/>
  <c r="H186" s="1"/>
  <c r="G71"/>
  <c r="H71" s="1"/>
  <c r="E229"/>
  <c r="E197"/>
  <c r="E198"/>
  <c r="E171"/>
  <c r="E168"/>
  <c r="E137"/>
  <c r="E162"/>
  <c r="E130"/>
  <c r="E113"/>
  <c r="E80"/>
  <c r="E109"/>
  <c r="E77"/>
  <c r="G19"/>
  <c r="E43"/>
  <c r="G23"/>
  <c r="E47"/>
  <c r="E50"/>
  <c r="E225"/>
  <c r="E193"/>
  <c r="E194"/>
  <c r="E210"/>
  <c r="E133"/>
  <c r="E158"/>
  <c r="E126"/>
  <c r="E108"/>
  <c r="E76"/>
  <c r="E105"/>
  <c r="E73"/>
  <c r="E59"/>
  <c r="E63"/>
  <c r="F55"/>
  <c r="G55" s="1"/>
  <c r="H55" s="1"/>
  <c r="F204"/>
  <c r="G204" s="1"/>
  <c r="H204" s="1"/>
  <c r="F170"/>
  <c r="G170" s="1"/>
  <c r="H170" s="1"/>
  <c r="E176"/>
  <c r="F116"/>
  <c r="G116" s="1"/>
  <c r="H116" s="1"/>
  <c r="F139"/>
  <c r="G139" s="1"/>
  <c r="H139" s="1"/>
  <c r="F143"/>
  <c r="G143" s="1"/>
  <c r="H143" s="1"/>
  <c r="F36"/>
  <c r="G36" s="1"/>
  <c r="H36" s="1"/>
  <c r="E34"/>
  <c r="E164"/>
  <c r="E103"/>
  <c r="E110"/>
  <c r="M25" i="6"/>
  <c r="J205"/>
  <c r="L174"/>
  <c r="L77"/>
  <c r="L57"/>
  <c r="J41"/>
  <c r="F41"/>
  <c r="G41" s="1"/>
  <c r="H41" s="1"/>
  <c r="L119"/>
  <c r="E229"/>
  <c r="F224"/>
  <c r="F175"/>
  <c r="G175" s="1"/>
  <c r="H175" s="1"/>
  <c r="J175"/>
  <c r="L65"/>
  <c r="L81"/>
  <c r="J225"/>
  <c r="F225"/>
  <c r="G225" s="1"/>
  <c r="H225" s="1"/>
  <c r="L112"/>
  <c r="I112"/>
  <c r="F208"/>
  <c r="G208" s="1"/>
  <c r="H208" s="1"/>
  <c r="I209"/>
  <c r="L209"/>
  <c r="G224"/>
  <c r="H224" s="1"/>
  <c r="L188"/>
  <c r="I188"/>
  <c r="I134"/>
  <c r="L134"/>
  <c r="L147"/>
  <c r="I147"/>
  <c r="I93"/>
  <c r="L93"/>
  <c r="I110"/>
  <c r="L110"/>
  <c r="J139"/>
  <c r="F139"/>
  <c r="G139" s="1"/>
  <c r="H139" s="1"/>
  <c r="K111"/>
  <c r="M111" s="1"/>
  <c r="K24"/>
  <c r="K179"/>
  <c r="M179" s="1"/>
  <c r="O8"/>
  <c r="I232"/>
  <c r="L232"/>
  <c r="I32"/>
  <c r="L32"/>
  <c r="K87"/>
  <c r="M87" s="1"/>
  <c r="J21"/>
  <c r="J118"/>
  <c r="F118"/>
  <c r="G118" s="1"/>
  <c r="H118" s="1"/>
  <c r="K171"/>
  <c r="M171" s="1"/>
  <c r="N21"/>
  <c r="L184"/>
  <c r="I184"/>
  <c r="I230"/>
  <c r="L230"/>
  <c r="J37"/>
  <c r="F37"/>
  <c r="G37" s="1"/>
  <c r="H37" s="1"/>
  <c r="I148"/>
  <c r="L148"/>
  <c r="K190"/>
  <c r="M190" s="1"/>
  <c r="O19"/>
  <c r="K220"/>
  <c r="M220" s="1"/>
  <c r="Q7"/>
  <c r="K136"/>
  <c r="M136" s="1"/>
  <c r="M7"/>
  <c r="K67"/>
  <c r="M67" s="1"/>
  <c r="I22"/>
  <c r="K178"/>
  <c r="M178" s="1"/>
  <c r="O7"/>
  <c r="I10"/>
  <c r="K55"/>
  <c r="M55" s="1"/>
  <c r="J64"/>
  <c r="F64"/>
  <c r="G64" s="1"/>
  <c r="H64" s="1"/>
  <c r="J44"/>
  <c r="F44"/>
  <c r="G44" s="1"/>
  <c r="H44" s="1"/>
  <c r="K57"/>
  <c r="M57" s="1"/>
  <c r="I12"/>
  <c r="K65"/>
  <c r="I20"/>
  <c r="K73"/>
  <c r="M73" s="1"/>
  <c r="J7"/>
  <c r="K81"/>
  <c r="M81" s="1"/>
  <c r="J15"/>
  <c r="K95"/>
  <c r="M95" s="1"/>
  <c r="K8"/>
  <c r="L124"/>
  <c r="I124"/>
  <c r="I83"/>
  <c r="L83"/>
  <c r="I99"/>
  <c r="L99"/>
  <c r="I152"/>
  <c r="L152"/>
  <c r="K131"/>
  <c r="M131" s="1"/>
  <c r="L23"/>
  <c r="L196"/>
  <c r="I196"/>
  <c r="I130"/>
  <c r="L130"/>
  <c r="K183"/>
  <c r="M183" s="1"/>
  <c r="O12"/>
  <c r="J207"/>
  <c r="F207"/>
  <c r="G207" s="1"/>
  <c r="H207" s="1"/>
  <c r="J102"/>
  <c r="F102"/>
  <c r="G102" s="1"/>
  <c r="H102" s="1"/>
  <c r="K116"/>
  <c r="M116" s="1"/>
  <c r="L8"/>
  <c r="K170"/>
  <c r="M170" s="1"/>
  <c r="N20"/>
  <c r="I156"/>
  <c r="L156"/>
  <c r="K212"/>
  <c r="M212" s="1"/>
  <c r="I72"/>
  <c r="L72"/>
  <c r="L51"/>
  <c r="I51"/>
  <c r="I127"/>
  <c r="L127"/>
  <c r="J151"/>
  <c r="F151"/>
  <c r="G151" s="1"/>
  <c r="H151" s="1"/>
  <c r="I160"/>
  <c r="L160"/>
  <c r="I146"/>
  <c r="L146"/>
  <c r="I197"/>
  <c r="L197"/>
  <c r="J235"/>
  <c r="F235"/>
  <c r="G235" s="1"/>
  <c r="H235" s="1"/>
  <c r="I226"/>
  <c r="L226"/>
  <c r="J227"/>
  <c r="F227"/>
  <c r="G227" s="1"/>
  <c r="H227" s="1"/>
  <c r="I140"/>
  <c r="L140"/>
  <c r="K119"/>
  <c r="L11"/>
  <c r="K187"/>
  <c r="M187" s="1"/>
  <c r="O16"/>
  <c r="K33"/>
  <c r="M33" s="1"/>
  <c r="H9"/>
  <c r="L42"/>
  <c r="I42"/>
  <c r="I62"/>
  <c r="L62"/>
  <c r="I70"/>
  <c r="L70"/>
  <c r="I78"/>
  <c r="L78"/>
  <c r="K121"/>
  <c r="M121" s="1"/>
  <c r="L13"/>
  <c r="J204"/>
  <c r="F204"/>
  <c r="G204" s="1"/>
  <c r="H204" s="1"/>
  <c r="K153"/>
  <c r="M153" s="1"/>
  <c r="M24"/>
  <c r="K181"/>
  <c r="M181" s="1"/>
  <c r="O10"/>
  <c r="L43"/>
  <c r="I43"/>
  <c r="J94"/>
  <c r="F94"/>
  <c r="G94" s="1"/>
  <c r="H94" s="1"/>
  <c r="I189"/>
  <c r="L189"/>
  <c r="K46"/>
  <c r="M46" s="1"/>
  <c r="H22"/>
  <c r="K186"/>
  <c r="M186" s="1"/>
  <c r="O15"/>
  <c r="F36"/>
  <c r="G36" s="1"/>
  <c r="H36" s="1"/>
  <c r="J36"/>
  <c r="I105"/>
  <c r="L105"/>
  <c r="J145"/>
  <c r="F145"/>
  <c r="G145" s="1"/>
  <c r="H145" s="1"/>
  <c r="K213"/>
  <c r="M213" s="1"/>
  <c r="P21"/>
  <c r="K128"/>
  <c r="M128" s="1"/>
  <c r="L20"/>
  <c r="K216"/>
  <c r="M216" s="1"/>
  <c r="P24"/>
  <c r="I68"/>
  <c r="L68"/>
  <c r="L35"/>
  <c r="I35"/>
  <c r="K38"/>
  <c r="M38" s="1"/>
  <c r="H14"/>
  <c r="L92"/>
  <c r="I92"/>
  <c r="J214"/>
  <c r="F214"/>
  <c r="G214" s="1"/>
  <c r="H214" s="1"/>
  <c r="L191"/>
  <c r="I191"/>
  <c r="I219"/>
  <c r="L219"/>
  <c r="I223"/>
  <c r="L223"/>
  <c r="K149"/>
  <c r="M149" s="1"/>
  <c r="M20"/>
  <c r="I218"/>
  <c r="L218"/>
  <c r="L90"/>
  <c r="I90"/>
  <c r="J86"/>
  <c r="F86"/>
  <c r="G86" s="1"/>
  <c r="H86" s="1"/>
  <c r="K161"/>
  <c r="M161" s="1"/>
  <c r="N11"/>
  <c r="K106"/>
  <c r="M106" s="1"/>
  <c r="K19"/>
  <c r="K75"/>
  <c r="M75" s="1"/>
  <c r="J9"/>
  <c r="K114"/>
  <c r="M114" s="1"/>
  <c r="L6"/>
  <c r="K157"/>
  <c r="M157" s="1"/>
  <c r="N7"/>
  <c r="I56"/>
  <c r="L56"/>
  <c r="K103"/>
  <c r="M103" s="1"/>
  <c r="J133"/>
  <c r="F133"/>
  <c r="G133" s="1"/>
  <c r="H133" s="1"/>
  <c r="J85"/>
  <c r="F85"/>
  <c r="G85" s="1"/>
  <c r="H85" s="1"/>
  <c r="J126"/>
  <c r="F126"/>
  <c r="G126" s="1"/>
  <c r="H126" s="1"/>
  <c r="L115"/>
  <c r="I115"/>
  <c r="I142"/>
  <c r="L142"/>
  <c r="K158"/>
  <c r="M158" s="1"/>
  <c r="N8"/>
  <c r="I76"/>
  <c r="L76"/>
  <c r="I89"/>
  <c r="L89"/>
  <c r="J29"/>
  <c r="F29"/>
  <c r="G29" s="1"/>
  <c r="H29" s="1"/>
  <c r="L141"/>
  <c r="I141"/>
  <c r="J96"/>
  <c r="F96"/>
  <c r="G96" s="1"/>
  <c r="H96" s="1"/>
  <c r="L84"/>
  <c r="I84"/>
  <c r="L100"/>
  <c r="I100"/>
  <c r="J167"/>
  <c r="F167"/>
  <c r="G167" s="1"/>
  <c r="H167" s="1"/>
  <c r="J163"/>
  <c r="F163"/>
  <c r="G163" s="1"/>
  <c r="H163" s="1"/>
  <c r="L200"/>
  <c r="I200"/>
  <c r="K180"/>
  <c r="M180" s="1"/>
  <c r="O9"/>
  <c r="J198"/>
  <c r="F198"/>
  <c r="G198" s="1"/>
  <c r="H198" s="1"/>
  <c r="K203"/>
  <c r="M203" s="1"/>
  <c r="P11"/>
  <c r="J210"/>
  <c r="F210"/>
  <c r="G210" s="1"/>
  <c r="H210" s="1"/>
  <c r="I231"/>
  <c r="L231"/>
  <c r="I144"/>
  <c r="L144"/>
  <c r="I182"/>
  <c r="L182"/>
  <c r="I228"/>
  <c r="L228"/>
  <c r="J53"/>
  <c r="F53"/>
  <c r="G53" s="1"/>
  <c r="H53" s="1"/>
  <c r="K63"/>
  <c r="M63" s="1"/>
  <c r="I18"/>
  <c r="I138"/>
  <c r="L138"/>
  <c r="I177"/>
  <c r="L177"/>
  <c r="K150"/>
  <c r="M150" s="1"/>
  <c r="M21"/>
  <c r="L123"/>
  <c r="I123"/>
  <c r="I199"/>
  <c r="L199"/>
  <c r="K59"/>
  <c r="M59" s="1"/>
  <c r="I14"/>
  <c r="K237"/>
  <c r="M237" s="1"/>
  <c r="Q24"/>
  <c r="K221"/>
  <c r="M221" s="1"/>
  <c r="Q8"/>
  <c r="K39"/>
  <c r="M39" s="1"/>
  <c r="H15"/>
  <c r="K129"/>
  <c r="M129" s="1"/>
  <c r="L21"/>
  <c r="H25"/>
  <c r="K49"/>
  <c r="M49" s="1"/>
  <c r="K233"/>
  <c r="M233" s="1"/>
  <c r="Q20"/>
  <c r="J60"/>
  <c r="F60"/>
  <c r="G60" s="1"/>
  <c r="H60" s="1"/>
  <c r="K54"/>
  <c r="M54" s="1"/>
  <c r="I9"/>
  <c r="L107"/>
  <c r="I107"/>
  <c r="I185"/>
  <c r="L185"/>
  <c r="I195"/>
  <c r="L195"/>
  <c r="J104"/>
  <c r="F104"/>
  <c r="G104" s="1"/>
  <c r="H104" s="1"/>
  <c r="L98"/>
  <c r="I98"/>
  <c r="L125"/>
  <c r="I125"/>
  <c r="K108"/>
  <c r="M108" s="1"/>
  <c r="K21"/>
  <c r="L194"/>
  <c r="I194"/>
  <c r="I169"/>
  <c r="L169"/>
  <c r="I222"/>
  <c r="L222"/>
  <c r="J238"/>
  <c r="F238"/>
  <c r="G238" s="1"/>
  <c r="H238" s="1"/>
  <c r="F52"/>
  <c r="G52" s="1"/>
  <c r="H52" s="1"/>
  <c r="J52"/>
  <c r="K30"/>
  <c r="M30" s="1"/>
  <c r="H6"/>
  <c r="I201"/>
  <c r="L201"/>
  <c r="K79"/>
  <c r="M79" s="1"/>
  <c r="J13"/>
  <c r="K47"/>
  <c r="M47" s="1"/>
  <c r="H23"/>
  <c r="K71"/>
  <c r="M71" s="1"/>
  <c r="J5"/>
  <c r="I48"/>
  <c r="L48"/>
  <c r="K120"/>
  <c r="M120" s="1"/>
  <c r="L12"/>
  <c r="L34"/>
  <c r="I34"/>
  <c r="L50"/>
  <c r="I50"/>
  <c r="K61"/>
  <c r="M61" s="1"/>
  <c r="I16"/>
  <c r="K69"/>
  <c r="M69" s="1"/>
  <c r="I24"/>
  <c r="K77"/>
  <c r="J11"/>
  <c r="I97"/>
  <c r="L97"/>
  <c r="J117"/>
  <c r="F117"/>
  <c r="G117" s="1"/>
  <c r="H117" s="1"/>
  <c r="I164"/>
  <c r="L164"/>
  <c r="I91"/>
  <c r="L91"/>
  <c r="J137"/>
  <c r="F137"/>
  <c r="G137" s="1"/>
  <c r="H137" s="1"/>
  <c r="J143"/>
  <c r="F143"/>
  <c r="G143" s="1"/>
  <c r="H143" s="1"/>
  <c r="L165"/>
  <c r="I165"/>
  <c r="I193"/>
  <c r="L193"/>
  <c r="K173"/>
  <c r="M173" s="1"/>
  <c r="N23"/>
  <c r="I236"/>
  <c r="L236"/>
  <c r="L202"/>
  <c r="I202"/>
  <c r="K172"/>
  <c r="M172" s="1"/>
  <c r="N22"/>
  <c r="L205"/>
  <c r="I205"/>
  <c r="J88"/>
  <c r="F88"/>
  <c r="G88" s="1"/>
  <c r="H88" s="1"/>
  <c r="I80"/>
  <c r="L80"/>
  <c r="J135"/>
  <c r="F135"/>
  <c r="G135" s="1"/>
  <c r="H135" s="1"/>
  <c r="J45"/>
  <c r="F45"/>
  <c r="G45" s="1"/>
  <c r="H45" s="1"/>
  <c r="J109"/>
  <c r="F109"/>
  <c r="G109" s="1"/>
  <c r="H109" s="1"/>
  <c r="I113"/>
  <c r="L113"/>
  <c r="I122"/>
  <c r="L122"/>
  <c r="I155"/>
  <c r="L155"/>
  <c r="J192"/>
  <c r="F192"/>
  <c r="G192" s="1"/>
  <c r="H192" s="1"/>
  <c r="I215"/>
  <c r="L215"/>
  <c r="K217"/>
  <c r="M217" s="1"/>
  <c r="P25"/>
  <c r="F234"/>
  <c r="G234" s="1"/>
  <c r="H234" s="1"/>
  <c r="J234"/>
  <c r="I206"/>
  <c r="L206"/>
  <c r="K31"/>
  <c r="M31" s="1"/>
  <c r="H7"/>
  <c r="L132"/>
  <c r="I132"/>
  <c r="I159"/>
  <c r="L159"/>
  <c r="I58"/>
  <c r="L58"/>
  <c r="I66"/>
  <c r="L66"/>
  <c r="I74"/>
  <c r="L74"/>
  <c r="L82"/>
  <c r="I82"/>
  <c r="J101"/>
  <c r="F101"/>
  <c r="G101" s="1"/>
  <c r="H101" s="1"/>
  <c r="I211"/>
  <c r="L211"/>
  <c r="K174"/>
  <c r="M174" s="1"/>
  <c r="N24"/>
  <c r="K40"/>
  <c r="M40" s="1"/>
  <c r="H16"/>
  <c r="K166"/>
  <c r="M166" s="1"/>
  <c r="N16"/>
  <c r="K162"/>
  <c r="M162" s="1"/>
  <c r="N12"/>
  <c r="J35" i="5"/>
  <c r="L35"/>
  <c r="J107"/>
  <c r="J46"/>
  <c r="J111"/>
  <c r="F111"/>
  <c r="G111" s="1"/>
  <c r="H111" s="1"/>
  <c r="L111" s="1"/>
  <c r="F41"/>
  <c r="G41" s="1"/>
  <c r="H41" s="1"/>
  <c r="F88"/>
  <c r="G88" s="1"/>
  <c r="H88" s="1"/>
  <c r="I88" s="1"/>
  <c r="F132"/>
  <c r="G132" s="1"/>
  <c r="H132" s="1"/>
  <c r="F74"/>
  <c r="G74" s="1"/>
  <c r="H74" s="1"/>
  <c r="L74" s="1"/>
  <c r="L62"/>
  <c r="L99"/>
  <c r="I99"/>
  <c r="F234"/>
  <c r="G234" s="1"/>
  <c r="H234" s="1"/>
  <c r="J234"/>
  <c r="J61"/>
  <c r="F61"/>
  <c r="G61" s="1"/>
  <c r="H61" s="1"/>
  <c r="J65"/>
  <c r="F65"/>
  <c r="G65" s="1"/>
  <c r="H65" s="1"/>
  <c r="F40"/>
  <c r="G40" s="1"/>
  <c r="H40" s="1"/>
  <c r="L40" s="1"/>
  <c r="E34"/>
  <c r="L37"/>
  <c r="J48"/>
  <c r="F91"/>
  <c r="G91" s="1"/>
  <c r="H91" s="1"/>
  <c r="I91" s="1"/>
  <c r="F69"/>
  <c r="G69" s="1"/>
  <c r="H69" s="1"/>
  <c r="J37"/>
  <c r="J174"/>
  <c r="J135"/>
  <c r="F135"/>
  <c r="I226"/>
  <c r="L226"/>
  <c r="J95"/>
  <c r="F95"/>
  <c r="G95" s="1"/>
  <c r="H95" s="1"/>
  <c r="J84"/>
  <c r="F84"/>
  <c r="I57"/>
  <c r="L57"/>
  <c r="J179"/>
  <c r="F179"/>
  <c r="G179" s="1"/>
  <c r="H179" s="1"/>
  <c r="J230"/>
  <c r="F230"/>
  <c r="G230" s="1"/>
  <c r="H230" s="1"/>
  <c r="J121"/>
  <c r="F121"/>
  <c r="G121" s="1"/>
  <c r="H121" s="1"/>
  <c r="F129"/>
  <c r="G129" s="1"/>
  <c r="H129" s="1"/>
  <c r="I129" s="1"/>
  <c r="J129"/>
  <c r="F66"/>
  <c r="G66" s="1"/>
  <c r="H66" s="1"/>
  <c r="J66"/>
  <c r="L58"/>
  <c r="I58"/>
  <c r="K62"/>
  <c r="M62" s="1"/>
  <c r="I17"/>
  <c r="J170"/>
  <c r="F170"/>
  <c r="G170" s="1"/>
  <c r="H170" s="1"/>
  <c r="I45"/>
  <c r="L45"/>
  <c r="F73"/>
  <c r="G73" s="1"/>
  <c r="H73" s="1"/>
  <c r="I73" s="1"/>
  <c r="J73"/>
  <c r="F47"/>
  <c r="G47" s="1"/>
  <c r="H47" s="1"/>
  <c r="L47" s="1"/>
  <c r="F117"/>
  <c r="G117" s="1"/>
  <c r="H117" s="1"/>
  <c r="F196"/>
  <c r="G196" s="1"/>
  <c r="H196" s="1"/>
  <c r="I196" s="1"/>
  <c r="F229"/>
  <c r="G229" s="1"/>
  <c r="H229" s="1"/>
  <c r="E221"/>
  <c r="F120"/>
  <c r="G120" s="1"/>
  <c r="H120" s="1"/>
  <c r="F222"/>
  <c r="G222" s="1"/>
  <c r="H222" s="1"/>
  <c r="E116"/>
  <c r="E183"/>
  <c r="G84"/>
  <c r="H84" s="1"/>
  <c r="F237"/>
  <c r="G237" s="1"/>
  <c r="H237" s="1"/>
  <c r="I237" s="1"/>
  <c r="K37"/>
  <c r="H13"/>
  <c r="K99"/>
  <c r="K12"/>
  <c r="K35"/>
  <c r="H11"/>
  <c r="F44"/>
  <c r="G44" s="1"/>
  <c r="H44" s="1"/>
  <c r="I44" s="1"/>
  <c r="F87"/>
  <c r="G87" s="1"/>
  <c r="H87" s="1"/>
  <c r="L87" s="1"/>
  <c r="F53"/>
  <c r="G53" s="1"/>
  <c r="H53" s="1"/>
  <c r="F225"/>
  <c r="G225" s="1"/>
  <c r="H225" s="1"/>
  <c r="E36"/>
  <c r="J223"/>
  <c r="F223"/>
  <c r="G223" s="1"/>
  <c r="H223" s="1"/>
  <c r="F227"/>
  <c r="G227" s="1"/>
  <c r="H227" s="1"/>
  <c r="L233"/>
  <c r="I233"/>
  <c r="F235"/>
  <c r="G235" s="1"/>
  <c r="H235" s="1"/>
  <c r="F219"/>
  <c r="G219" s="1"/>
  <c r="H219" s="1"/>
  <c r="F231"/>
  <c r="G231" s="1"/>
  <c r="H231" s="1"/>
  <c r="F232"/>
  <c r="G232" s="1"/>
  <c r="H232" s="1"/>
  <c r="F224"/>
  <c r="G224" s="1"/>
  <c r="H224" s="1"/>
  <c r="F238"/>
  <c r="G238" s="1"/>
  <c r="H238" s="1"/>
  <c r="J238"/>
  <c r="L229"/>
  <c r="I229"/>
  <c r="F236"/>
  <c r="G236" s="1"/>
  <c r="H236" s="1"/>
  <c r="F220"/>
  <c r="G220" s="1"/>
  <c r="H220" s="1"/>
  <c r="F228"/>
  <c r="G228" s="1"/>
  <c r="H228" s="1"/>
  <c r="J218"/>
  <c r="F218"/>
  <c r="G218" s="1"/>
  <c r="H218" s="1"/>
  <c r="F207"/>
  <c r="G207" s="1"/>
  <c r="H207" s="1"/>
  <c r="L207" s="1"/>
  <c r="F201"/>
  <c r="G201" s="1"/>
  <c r="H201" s="1"/>
  <c r="J201"/>
  <c r="J216"/>
  <c r="F216"/>
  <c r="G216" s="1"/>
  <c r="H216" s="1"/>
  <c r="J215"/>
  <c r="F215"/>
  <c r="G215" s="1"/>
  <c r="H215" s="1"/>
  <c r="F206"/>
  <c r="G206" s="1"/>
  <c r="H206" s="1"/>
  <c r="F202"/>
  <c r="G202" s="1"/>
  <c r="H202" s="1"/>
  <c r="J211"/>
  <c r="F211"/>
  <c r="G211" s="1"/>
  <c r="H211" s="1"/>
  <c r="F203"/>
  <c r="G203" s="1"/>
  <c r="H203" s="1"/>
  <c r="F205"/>
  <c r="G205" s="1"/>
  <c r="H205" s="1"/>
  <c r="J205"/>
  <c r="F199"/>
  <c r="G199" s="1"/>
  <c r="H199" s="1"/>
  <c r="E213"/>
  <c r="F217"/>
  <c r="G217" s="1"/>
  <c r="H217" s="1"/>
  <c r="J217"/>
  <c r="F208"/>
  <c r="G208" s="1"/>
  <c r="H208" s="1"/>
  <c r="J208"/>
  <c r="J212"/>
  <c r="F212"/>
  <c r="G212" s="1"/>
  <c r="H212" s="1"/>
  <c r="E210"/>
  <c r="E214"/>
  <c r="J200"/>
  <c r="F200"/>
  <c r="G200" s="1"/>
  <c r="H200" s="1"/>
  <c r="E198"/>
  <c r="E209"/>
  <c r="F204"/>
  <c r="G204" s="1"/>
  <c r="H204" s="1"/>
  <c r="J204"/>
  <c r="E197"/>
  <c r="J193"/>
  <c r="F193"/>
  <c r="G193" s="1"/>
  <c r="H193" s="1"/>
  <c r="F186"/>
  <c r="J188"/>
  <c r="F188"/>
  <c r="G188" s="1"/>
  <c r="H188" s="1"/>
  <c r="J184"/>
  <c r="F184"/>
  <c r="G184" s="1"/>
  <c r="H184" s="1"/>
  <c r="J195"/>
  <c r="F195"/>
  <c r="G195" s="1"/>
  <c r="H195" s="1"/>
  <c r="F182"/>
  <c r="G182" s="1"/>
  <c r="H182" s="1"/>
  <c r="F176"/>
  <c r="G176" s="1"/>
  <c r="H176" s="1"/>
  <c r="J176"/>
  <c r="F185"/>
  <c r="G185" s="1"/>
  <c r="H185" s="1"/>
  <c r="F194"/>
  <c r="G194" s="1"/>
  <c r="H194" s="1"/>
  <c r="G186"/>
  <c r="H186" s="1"/>
  <c r="F190"/>
  <c r="G190" s="1"/>
  <c r="H190" s="1"/>
  <c r="L179"/>
  <c r="I179"/>
  <c r="J192"/>
  <c r="F192"/>
  <c r="G192" s="1"/>
  <c r="H192" s="1"/>
  <c r="J191"/>
  <c r="F191"/>
  <c r="G191" s="1"/>
  <c r="H191" s="1"/>
  <c r="F187"/>
  <c r="G187" s="1"/>
  <c r="H187" s="1"/>
  <c r="F177"/>
  <c r="G177" s="1"/>
  <c r="H177" s="1"/>
  <c r="E189"/>
  <c r="F181"/>
  <c r="G181" s="1"/>
  <c r="H181" s="1"/>
  <c r="J180"/>
  <c r="F180"/>
  <c r="G180" s="1"/>
  <c r="H180" s="1"/>
  <c r="F178"/>
  <c r="G178" s="1"/>
  <c r="H178" s="1"/>
  <c r="F169"/>
  <c r="G169" s="1"/>
  <c r="H169" s="1"/>
  <c r="L169" s="1"/>
  <c r="F160"/>
  <c r="F172"/>
  <c r="L174"/>
  <c r="I174"/>
  <c r="J163"/>
  <c r="F163"/>
  <c r="G163" s="1"/>
  <c r="H163" s="1"/>
  <c r="F173"/>
  <c r="G173" s="1"/>
  <c r="H173" s="1"/>
  <c r="F156"/>
  <c r="G156" s="1"/>
  <c r="H156" s="1"/>
  <c r="L170"/>
  <c r="I170"/>
  <c r="F157"/>
  <c r="G157" s="1"/>
  <c r="H157" s="1"/>
  <c r="F165"/>
  <c r="G165" s="1"/>
  <c r="H165" s="1"/>
  <c r="F168"/>
  <c r="G168" s="1"/>
  <c r="H168" s="1"/>
  <c r="E175"/>
  <c r="J167"/>
  <c r="F167"/>
  <c r="G167" s="1"/>
  <c r="H167" s="1"/>
  <c r="L158"/>
  <c r="I158"/>
  <c r="F171"/>
  <c r="G171" s="1"/>
  <c r="H171" s="1"/>
  <c r="J171"/>
  <c r="J155"/>
  <c r="F155"/>
  <c r="G155" s="1"/>
  <c r="H155" s="1"/>
  <c r="L166"/>
  <c r="I166"/>
  <c r="F161"/>
  <c r="G161" s="1"/>
  <c r="H161" s="1"/>
  <c r="E159"/>
  <c r="J162"/>
  <c r="F162"/>
  <c r="G162" s="1"/>
  <c r="H162" s="1"/>
  <c r="G160"/>
  <c r="H160" s="1"/>
  <c r="G172"/>
  <c r="H172" s="1"/>
  <c r="E164"/>
  <c r="F143"/>
  <c r="G143" s="1"/>
  <c r="H143" s="1"/>
  <c r="L137"/>
  <c r="I137"/>
  <c r="J142"/>
  <c r="F142"/>
  <c r="G142" s="1"/>
  <c r="H142" s="1"/>
  <c r="F150"/>
  <c r="G150" s="1"/>
  <c r="H150" s="1"/>
  <c r="J150"/>
  <c r="J139"/>
  <c r="F139"/>
  <c r="G139" s="1"/>
  <c r="H139" s="1"/>
  <c r="F153"/>
  <c r="G153" s="1"/>
  <c r="H153" s="1"/>
  <c r="J153"/>
  <c r="F154"/>
  <c r="G154" s="1"/>
  <c r="H154" s="1"/>
  <c r="J154"/>
  <c r="F144"/>
  <c r="G144" s="1"/>
  <c r="H144" s="1"/>
  <c r="E151"/>
  <c r="L141"/>
  <c r="I141"/>
  <c r="E138"/>
  <c r="G135"/>
  <c r="H135" s="1"/>
  <c r="J149"/>
  <c r="F149"/>
  <c r="G149" s="1"/>
  <c r="H149" s="1"/>
  <c r="J152"/>
  <c r="F152"/>
  <c r="G152" s="1"/>
  <c r="H152" s="1"/>
  <c r="J145"/>
  <c r="F145"/>
  <c r="G145" s="1"/>
  <c r="H145" s="1"/>
  <c r="E134"/>
  <c r="F140"/>
  <c r="G140" s="1"/>
  <c r="H140" s="1"/>
  <c r="E146"/>
  <c r="J148"/>
  <c r="F148"/>
  <c r="G148" s="1"/>
  <c r="H148" s="1"/>
  <c r="F147"/>
  <c r="G147" s="1"/>
  <c r="H147" s="1"/>
  <c r="F136"/>
  <c r="G136" s="1"/>
  <c r="H136" s="1"/>
  <c r="I117"/>
  <c r="L117"/>
  <c r="L121"/>
  <c r="I121"/>
  <c r="F131"/>
  <c r="G131" s="1"/>
  <c r="H131" s="1"/>
  <c r="L131" s="1"/>
  <c r="F127"/>
  <c r="G127" s="1"/>
  <c r="H127" s="1"/>
  <c r="I127" s="1"/>
  <c r="I124"/>
  <c r="J126"/>
  <c r="F126"/>
  <c r="L128"/>
  <c r="I128"/>
  <c r="F122"/>
  <c r="G122" s="1"/>
  <c r="H122" s="1"/>
  <c r="L132"/>
  <c r="I132"/>
  <c r="F119"/>
  <c r="G119" s="1"/>
  <c r="H119" s="1"/>
  <c r="F123"/>
  <c r="G123" s="1"/>
  <c r="H123" s="1"/>
  <c r="J113"/>
  <c r="F113"/>
  <c r="G113" s="1"/>
  <c r="H113" s="1"/>
  <c r="F115"/>
  <c r="G115" s="1"/>
  <c r="H115" s="1"/>
  <c r="F130"/>
  <c r="G130" s="1"/>
  <c r="H130" s="1"/>
  <c r="J125"/>
  <c r="F125"/>
  <c r="G125" s="1"/>
  <c r="H125" s="1"/>
  <c r="L120"/>
  <c r="I120"/>
  <c r="G126"/>
  <c r="H126" s="1"/>
  <c r="E118"/>
  <c r="F114"/>
  <c r="G114" s="1"/>
  <c r="H114" s="1"/>
  <c r="F133"/>
  <c r="G133" s="1"/>
  <c r="H133" s="1"/>
  <c r="J133"/>
  <c r="F78"/>
  <c r="G78" s="1"/>
  <c r="H78" s="1"/>
  <c r="L78" s="1"/>
  <c r="F76"/>
  <c r="G76" s="1"/>
  <c r="H76" s="1"/>
  <c r="J82"/>
  <c r="F82"/>
  <c r="G82" s="1"/>
  <c r="H82" s="1"/>
  <c r="L107"/>
  <c r="I107"/>
  <c r="J93"/>
  <c r="F93"/>
  <c r="G93" s="1"/>
  <c r="H93" s="1"/>
  <c r="I74"/>
  <c r="J104"/>
  <c r="F104"/>
  <c r="G104" s="1"/>
  <c r="H104" s="1"/>
  <c r="J100"/>
  <c r="F100"/>
  <c r="G100" s="1"/>
  <c r="H100" s="1"/>
  <c r="L80"/>
  <c r="I80"/>
  <c r="J112"/>
  <c r="F112"/>
  <c r="G112" s="1"/>
  <c r="H112" s="1"/>
  <c r="E109"/>
  <c r="J96"/>
  <c r="F96"/>
  <c r="G96" s="1"/>
  <c r="H96" s="1"/>
  <c r="I71"/>
  <c r="L71"/>
  <c r="F94"/>
  <c r="G94" s="1"/>
  <c r="H94" s="1"/>
  <c r="L77"/>
  <c r="I77"/>
  <c r="F72"/>
  <c r="G72" s="1"/>
  <c r="H72" s="1"/>
  <c r="I87"/>
  <c r="L83"/>
  <c r="I83"/>
  <c r="F98"/>
  <c r="G98" s="1"/>
  <c r="H98" s="1"/>
  <c r="F86"/>
  <c r="G86" s="1"/>
  <c r="H86" s="1"/>
  <c r="L95"/>
  <c r="I95"/>
  <c r="F89"/>
  <c r="G89" s="1"/>
  <c r="H89" s="1"/>
  <c r="J89"/>
  <c r="E85"/>
  <c r="E81"/>
  <c r="F110"/>
  <c r="G110" s="1"/>
  <c r="H110" s="1"/>
  <c r="F79"/>
  <c r="G79" s="1"/>
  <c r="H79" s="1"/>
  <c r="F108"/>
  <c r="G108" s="1"/>
  <c r="H108" s="1"/>
  <c r="J108"/>
  <c r="L103"/>
  <c r="I103"/>
  <c r="F101"/>
  <c r="G101" s="1"/>
  <c r="H101" s="1"/>
  <c r="F105"/>
  <c r="G105" s="1"/>
  <c r="H105" s="1"/>
  <c r="L92"/>
  <c r="I92"/>
  <c r="L84"/>
  <c r="I84"/>
  <c r="F102"/>
  <c r="G102" s="1"/>
  <c r="H102" s="1"/>
  <c r="E90"/>
  <c r="F106"/>
  <c r="G106" s="1"/>
  <c r="H106" s="1"/>
  <c r="I75"/>
  <c r="L75"/>
  <c r="E97"/>
  <c r="F68"/>
  <c r="G68" s="1"/>
  <c r="H68" s="1"/>
  <c r="L68" s="1"/>
  <c r="F59"/>
  <c r="G59" s="1"/>
  <c r="H59" s="1"/>
  <c r="F60"/>
  <c r="G60" s="1"/>
  <c r="H60" s="1"/>
  <c r="L60" s="1"/>
  <c r="J63"/>
  <c r="F63"/>
  <c r="G63" s="1"/>
  <c r="H63" s="1"/>
  <c r="F70"/>
  <c r="G70" s="1"/>
  <c r="H70" s="1"/>
  <c r="J70"/>
  <c r="L69"/>
  <c r="I69"/>
  <c r="L53"/>
  <c r="I53"/>
  <c r="J54"/>
  <c r="F54"/>
  <c r="G54" s="1"/>
  <c r="H54" s="1"/>
  <c r="F67"/>
  <c r="G67" s="1"/>
  <c r="H67" s="1"/>
  <c r="F51"/>
  <c r="G51" s="1"/>
  <c r="H51" s="1"/>
  <c r="L61"/>
  <c r="I61"/>
  <c r="E55"/>
  <c r="F64"/>
  <c r="G64" s="1"/>
  <c r="H64" s="1"/>
  <c r="F52"/>
  <c r="G52" s="1"/>
  <c r="H52" s="1"/>
  <c r="F56"/>
  <c r="G56" s="1"/>
  <c r="H56" s="1"/>
  <c r="J50"/>
  <c r="F50"/>
  <c r="G50" s="1"/>
  <c r="H50" s="1"/>
  <c r="F49"/>
  <c r="G49" s="1"/>
  <c r="H49" s="1"/>
  <c r="L48"/>
  <c r="I48"/>
  <c r="L44"/>
  <c r="F42"/>
  <c r="G42" s="1"/>
  <c r="H42" s="1"/>
  <c r="J42"/>
  <c r="F43"/>
  <c r="G43" s="1"/>
  <c r="H43" s="1"/>
  <c r="I46"/>
  <c r="L46"/>
  <c r="M35"/>
  <c r="F30"/>
  <c r="G30" s="1"/>
  <c r="H30" s="1"/>
  <c r="I30" s="1"/>
  <c r="F39"/>
  <c r="G39" s="1"/>
  <c r="H39" s="1"/>
  <c r="I39" s="1"/>
  <c r="L39"/>
  <c r="I41"/>
  <c r="L41"/>
  <c r="F38"/>
  <c r="G38" s="1"/>
  <c r="H38" s="1"/>
  <c r="J38"/>
  <c r="F31"/>
  <c r="G31" s="1"/>
  <c r="H31" s="1"/>
  <c r="L31" s="1"/>
  <c r="F29"/>
  <c r="G29" s="1"/>
  <c r="H29" s="1"/>
  <c r="F33"/>
  <c r="G33" s="1"/>
  <c r="H33" s="1"/>
  <c r="L33" s="1"/>
  <c r="J32"/>
  <c r="F32"/>
  <c r="G32" s="1"/>
  <c r="H32" s="1"/>
  <c r="E60" i="3"/>
  <c r="F60" s="1"/>
  <c r="C39"/>
  <c r="D47" s="1"/>
  <c r="E47" s="1"/>
  <c r="F47" s="1"/>
  <c r="G47" s="1"/>
  <c r="D9" i="4"/>
  <c r="I140"/>
  <c r="I139"/>
  <c r="I136"/>
  <c r="I135"/>
  <c r="I134"/>
  <c r="I130"/>
  <c r="C130"/>
  <c r="I129"/>
  <c r="C129"/>
  <c r="I128"/>
  <c r="C128"/>
  <c r="I127"/>
  <c r="C127"/>
  <c r="I126"/>
  <c r="C126"/>
  <c r="I125"/>
  <c r="C125"/>
  <c r="I124"/>
  <c r="C124"/>
  <c r="I123"/>
  <c r="C123"/>
  <c r="I122"/>
  <c r="C122"/>
  <c r="I121"/>
  <c r="C121"/>
  <c r="I120"/>
  <c r="C120"/>
  <c r="I119"/>
  <c r="C119"/>
  <c r="I118"/>
  <c r="C118"/>
  <c r="I117"/>
  <c r="C117"/>
  <c r="I116"/>
  <c r="C116"/>
  <c r="I115"/>
  <c r="C115"/>
  <c r="I114"/>
  <c r="C114"/>
  <c r="I113"/>
  <c r="C113"/>
  <c r="I112"/>
  <c r="C112"/>
  <c r="I111"/>
  <c r="C111"/>
  <c r="I110"/>
  <c r="C110"/>
  <c r="I109"/>
  <c r="C109"/>
  <c r="I108"/>
  <c r="C108"/>
  <c r="I107"/>
  <c r="C107"/>
  <c r="I106"/>
  <c r="C106"/>
  <c r="I105"/>
  <c r="C105"/>
  <c r="I104"/>
  <c r="C104"/>
  <c r="I103"/>
  <c r="C103"/>
  <c r="I102"/>
  <c r="C102"/>
  <c r="I101"/>
  <c r="C101"/>
  <c r="I100"/>
  <c r="C100"/>
  <c r="I99"/>
  <c r="C99"/>
  <c r="I98"/>
  <c r="C98"/>
  <c r="I97"/>
  <c r="C97"/>
  <c r="I96"/>
  <c r="C96"/>
  <c r="I95"/>
  <c r="C95"/>
  <c r="I94"/>
  <c r="C94"/>
  <c r="I93"/>
  <c r="C93"/>
  <c r="I92"/>
  <c r="C92"/>
  <c r="I91"/>
  <c r="C91"/>
  <c r="I90"/>
  <c r="C90"/>
  <c r="I89"/>
  <c r="C89"/>
  <c r="I88"/>
  <c r="C88"/>
  <c r="I87"/>
  <c r="C87"/>
  <c r="I86"/>
  <c r="C86"/>
  <c r="I85"/>
  <c r="C85"/>
  <c r="I84"/>
  <c r="C84"/>
  <c r="I83"/>
  <c r="C83"/>
  <c r="I82"/>
  <c r="C82"/>
  <c r="I81"/>
  <c r="C81"/>
  <c r="I80"/>
  <c r="C80"/>
  <c r="I79"/>
  <c r="C79"/>
  <c r="I78"/>
  <c r="C78"/>
  <c r="I77"/>
  <c r="C77"/>
  <c r="I76"/>
  <c r="C76"/>
  <c r="I75"/>
  <c r="C75"/>
  <c r="I74"/>
  <c r="C74"/>
  <c r="I73"/>
  <c r="C73"/>
  <c r="I72"/>
  <c r="C72"/>
  <c r="I71"/>
  <c r="C71"/>
  <c r="I70"/>
  <c r="C70"/>
  <c r="I69"/>
  <c r="C69"/>
  <c r="I68"/>
  <c r="C68"/>
  <c r="I67"/>
  <c r="C67"/>
  <c r="I66"/>
  <c r="C66"/>
  <c r="I65"/>
  <c r="C65"/>
  <c r="I64"/>
  <c r="C64"/>
  <c r="I63"/>
  <c r="C63"/>
  <c r="I62"/>
  <c r="C62"/>
  <c r="I61"/>
  <c r="C61"/>
  <c r="I60"/>
  <c r="C60"/>
  <c r="I59"/>
  <c r="C59"/>
  <c r="I58"/>
  <c r="C58"/>
  <c r="I57"/>
  <c r="E57"/>
  <c r="C57"/>
  <c r="I56"/>
  <c r="C56"/>
  <c r="I55"/>
  <c r="C55"/>
  <c r="I54"/>
  <c r="C54"/>
  <c r="I53"/>
  <c r="C53"/>
  <c r="I52"/>
  <c r="C52"/>
  <c r="I51"/>
  <c r="C51"/>
  <c r="I50"/>
  <c r="C50"/>
  <c r="I49"/>
  <c r="C49"/>
  <c r="I48"/>
  <c r="C48"/>
  <c r="I47"/>
  <c r="C47"/>
  <c r="I46"/>
  <c r="C46"/>
  <c r="I45"/>
  <c r="C45"/>
  <c r="I44"/>
  <c r="C44"/>
  <c r="I43"/>
  <c r="C43"/>
  <c r="I42"/>
  <c r="C42"/>
  <c r="I41"/>
  <c r="E41"/>
  <c r="C41"/>
  <c r="I40"/>
  <c r="C40"/>
  <c r="I39"/>
  <c r="C39"/>
  <c r="I38"/>
  <c r="C38"/>
  <c r="I37"/>
  <c r="C37"/>
  <c r="I36"/>
  <c r="C36"/>
  <c r="I35"/>
  <c r="C35"/>
  <c r="I34"/>
  <c r="C34"/>
  <c r="I33"/>
  <c r="C33"/>
  <c r="I32"/>
  <c r="C32"/>
  <c r="I31"/>
  <c r="C31"/>
  <c r="I30"/>
  <c r="C30"/>
  <c r="B27"/>
  <c r="B26"/>
  <c r="B25"/>
  <c r="B24"/>
  <c r="B23"/>
  <c r="B22"/>
  <c r="B21"/>
  <c r="B20"/>
  <c r="B21" i="2"/>
  <c r="B22"/>
  <c r="B23"/>
  <c r="B24"/>
  <c r="B25"/>
  <c r="B26"/>
  <c r="B27"/>
  <c r="B20"/>
  <c r="D9"/>
  <c r="D8"/>
  <c r="D5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04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81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62"/>
  <c r="C51"/>
  <c r="C52"/>
  <c r="C53"/>
  <c r="C54"/>
  <c r="C55"/>
  <c r="C56"/>
  <c r="C57"/>
  <c r="C58"/>
  <c r="C59"/>
  <c r="C60"/>
  <c r="C61"/>
  <c r="C50"/>
  <c r="C40"/>
  <c r="C41"/>
  <c r="C42"/>
  <c r="C43"/>
  <c r="C44"/>
  <c r="C45"/>
  <c r="C46"/>
  <c r="C47"/>
  <c r="C48"/>
  <c r="C49"/>
  <c r="C39"/>
  <c r="C31"/>
  <c r="C32"/>
  <c r="C33"/>
  <c r="C34"/>
  <c r="C35"/>
  <c r="C36"/>
  <c r="C37"/>
  <c r="C38"/>
  <c r="C30"/>
  <c r="I140"/>
  <c r="E140"/>
  <c r="F140" s="1"/>
  <c r="G140" s="1"/>
  <c r="K140" s="1"/>
  <c r="I139"/>
  <c r="E139"/>
  <c r="F139" s="1"/>
  <c r="G139" s="1"/>
  <c r="K139" s="1"/>
  <c r="I136"/>
  <c r="F136"/>
  <c r="G136" s="1"/>
  <c r="K136" s="1"/>
  <c r="E136"/>
  <c r="I135"/>
  <c r="E135"/>
  <c r="F135" s="1"/>
  <c r="G135" s="1"/>
  <c r="K135" s="1"/>
  <c r="I134"/>
  <c r="E134"/>
  <c r="F134" s="1"/>
  <c r="G134" s="1"/>
  <c r="K134" s="1"/>
  <c r="I130"/>
  <c r="E130"/>
  <c r="F130" s="1"/>
  <c r="G130" s="1"/>
  <c r="K130" s="1"/>
  <c r="I129"/>
  <c r="E129"/>
  <c r="F129" s="1"/>
  <c r="G129" s="1"/>
  <c r="K129" s="1"/>
  <c r="I128"/>
  <c r="E128"/>
  <c r="I127"/>
  <c r="E127"/>
  <c r="I126"/>
  <c r="E126"/>
  <c r="I125"/>
  <c r="E125"/>
  <c r="F125" s="1"/>
  <c r="G125" s="1"/>
  <c r="K125" s="1"/>
  <c r="I124"/>
  <c r="E124"/>
  <c r="I123"/>
  <c r="E123"/>
  <c r="I122"/>
  <c r="E122"/>
  <c r="F122" s="1"/>
  <c r="G122" s="1"/>
  <c r="K122" s="1"/>
  <c r="I121"/>
  <c r="E121"/>
  <c r="F121" s="1"/>
  <c r="G121" s="1"/>
  <c r="K121" s="1"/>
  <c r="I120"/>
  <c r="E120"/>
  <c r="I119"/>
  <c r="E119"/>
  <c r="F119" s="1"/>
  <c r="G119" s="1"/>
  <c r="K119" s="1"/>
  <c r="I118"/>
  <c r="E118"/>
  <c r="F118" s="1"/>
  <c r="G118" s="1"/>
  <c r="K118" s="1"/>
  <c r="I117"/>
  <c r="E117"/>
  <c r="I116"/>
  <c r="E116"/>
  <c r="I115"/>
  <c r="E115"/>
  <c r="F115" s="1"/>
  <c r="G115" s="1"/>
  <c r="K115" s="1"/>
  <c r="I114"/>
  <c r="E114"/>
  <c r="I113"/>
  <c r="E113"/>
  <c r="F113" s="1"/>
  <c r="G113" s="1"/>
  <c r="K113" s="1"/>
  <c r="I112"/>
  <c r="E112"/>
  <c r="I111"/>
  <c r="E111"/>
  <c r="I110"/>
  <c r="E110"/>
  <c r="F110" s="1"/>
  <c r="G110" s="1"/>
  <c r="K110" s="1"/>
  <c r="I109"/>
  <c r="E109"/>
  <c r="F109" s="1"/>
  <c r="G109" s="1"/>
  <c r="K109" s="1"/>
  <c r="I108"/>
  <c r="E108"/>
  <c r="I107"/>
  <c r="E107"/>
  <c r="F107" s="1"/>
  <c r="G107" s="1"/>
  <c r="K107" s="1"/>
  <c r="I106"/>
  <c r="E106"/>
  <c r="F106" s="1"/>
  <c r="G106" s="1"/>
  <c r="K106" s="1"/>
  <c r="I105"/>
  <c r="F105"/>
  <c r="G105" s="1"/>
  <c r="K105" s="1"/>
  <c r="E105"/>
  <c r="I104"/>
  <c r="E104"/>
  <c r="F104" s="1"/>
  <c r="G104" s="1"/>
  <c r="K104" s="1"/>
  <c r="I103"/>
  <c r="E103"/>
  <c r="F103" s="1"/>
  <c r="G103" s="1"/>
  <c r="K103" s="1"/>
  <c r="I102"/>
  <c r="E102"/>
  <c r="I101"/>
  <c r="E101"/>
  <c r="F101" s="1"/>
  <c r="G101" s="1"/>
  <c r="K101" s="1"/>
  <c r="I100"/>
  <c r="E100"/>
  <c r="F100" s="1"/>
  <c r="G100" s="1"/>
  <c r="K100" s="1"/>
  <c r="I99"/>
  <c r="E99"/>
  <c r="F99" s="1"/>
  <c r="G99" s="1"/>
  <c r="K99" s="1"/>
  <c r="I98"/>
  <c r="E98"/>
  <c r="I97"/>
  <c r="E97"/>
  <c r="I96"/>
  <c r="E96"/>
  <c r="I95"/>
  <c r="E95"/>
  <c r="F95" s="1"/>
  <c r="G95" s="1"/>
  <c r="K95" s="1"/>
  <c r="I94"/>
  <c r="E94"/>
  <c r="I93"/>
  <c r="E93"/>
  <c r="F93" s="1"/>
  <c r="G93" s="1"/>
  <c r="K93" s="1"/>
  <c r="I92"/>
  <c r="E92"/>
  <c r="I91"/>
  <c r="E91"/>
  <c r="F91" s="1"/>
  <c r="G91" s="1"/>
  <c r="K91" s="1"/>
  <c r="I90"/>
  <c r="E90"/>
  <c r="I89"/>
  <c r="E89"/>
  <c r="I88"/>
  <c r="E88"/>
  <c r="F88" s="1"/>
  <c r="G88" s="1"/>
  <c r="K88" s="1"/>
  <c r="I87"/>
  <c r="E87"/>
  <c r="F87" s="1"/>
  <c r="G87" s="1"/>
  <c r="K87" s="1"/>
  <c r="I86"/>
  <c r="E86"/>
  <c r="I85"/>
  <c r="E85"/>
  <c r="I84"/>
  <c r="E84"/>
  <c r="F84" s="1"/>
  <c r="G84" s="1"/>
  <c r="K84" s="1"/>
  <c r="I83"/>
  <c r="E83"/>
  <c r="F83" s="1"/>
  <c r="G83" s="1"/>
  <c r="K83" s="1"/>
  <c r="I82"/>
  <c r="E82"/>
  <c r="I81"/>
  <c r="E81"/>
  <c r="F81" s="1"/>
  <c r="G81" s="1"/>
  <c r="K81" s="1"/>
  <c r="I80"/>
  <c r="E80"/>
  <c r="I79"/>
  <c r="E79"/>
  <c r="F79" s="1"/>
  <c r="G79" s="1"/>
  <c r="K79" s="1"/>
  <c r="I78"/>
  <c r="E78"/>
  <c r="I77"/>
  <c r="E77"/>
  <c r="F77" s="1"/>
  <c r="G77" s="1"/>
  <c r="K77" s="1"/>
  <c r="I76"/>
  <c r="E76"/>
  <c r="I75"/>
  <c r="E75"/>
  <c r="F75" s="1"/>
  <c r="G75" s="1"/>
  <c r="K75" s="1"/>
  <c r="I74"/>
  <c r="E74"/>
  <c r="I73"/>
  <c r="E73"/>
  <c r="F73" s="1"/>
  <c r="G73" s="1"/>
  <c r="K73" s="1"/>
  <c r="I72"/>
  <c r="E72"/>
  <c r="I71"/>
  <c r="E71"/>
  <c r="F71" s="1"/>
  <c r="G71" s="1"/>
  <c r="K71" s="1"/>
  <c r="I70"/>
  <c r="E70"/>
  <c r="I69"/>
  <c r="E69"/>
  <c r="F69" s="1"/>
  <c r="G69" s="1"/>
  <c r="K69" s="1"/>
  <c r="I68"/>
  <c r="E68"/>
  <c r="I67"/>
  <c r="E67"/>
  <c r="F67" s="1"/>
  <c r="G67" s="1"/>
  <c r="K67" s="1"/>
  <c r="I66"/>
  <c r="E66"/>
  <c r="I65"/>
  <c r="E65"/>
  <c r="F65" s="1"/>
  <c r="G65" s="1"/>
  <c r="K65" s="1"/>
  <c r="I64"/>
  <c r="E64"/>
  <c r="I63"/>
  <c r="E63"/>
  <c r="F63" s="1"/>
  <c r="G63" s="1"/>
  <c r="K63" s="1"/>
  <c r="I62"/>
  <c r="E62"/>
  <c r="F62" s="1"/>
  <c r="G62" s="1"/>
  <c r="K62" s="1"/>
  <c r="I61"/>
  <c r="E61"/>
  <c r="I60"/>
  <c r="E60"/>
  <c r="F60" s="1"/>
  <c r="G60" s="1"/>
  <c r="K60" s="1"/>
  <c r="I59"/>
  <c r="E59"/>
  <c r="F59" s="1"/>
  <c r="G59" s="1"/>
  <c r="K59" s="1"/>
  <c r="I58"/>
  <c r="E58"/>
  <c r="I57"/>
  <c r="E57"/>
  <c r="I56"/>
  <c r="E56"/>
  <c r="F56" s="1"/>
  <c r="G56" s="1"/>
  <c r="K56" s="1"/>
  <c r="I55"/>
  <c r="E55"/>
  <c r="F55" s="1"/>
  <c r="G55" s="1"/>
  <c r="K55" s="1"/>
  <c r="I54"/>
  <c r="E54"/>
  <c r="I53"/>
  <c r="E53"/>
  <c r="I52"/>
  <c r="E52"/>
  <c r="F52" s="1"/>
  <c r="G52" s="1"/>
  <c r="K52" s="1"/>
  <c r="I51"/>
  <c r="E51"/>
  <c r="F51" s="1"/>
  <c r="G51" s="1"/>
  <c r="K51" s="1"/>
  <c r="I50"/>
  <c r="E50"/>
  <c r="F50" s="1"/>
  <c r="G50" s="1"/>
  <c r="K50" s="1"/>
  <c r="I49"/>
  <c r="E49"/>
  <c r="F49" s="1"/>
  <c r="G49" s="1"/>
  <c r="K49" s="1"/>
  <c r="I48"/>
  <c r="E48"/>
  <c r="F48" s="1"/>
  <c r="G48" s="1"/>
  <c r="K48" s="1"/>
  <c r="I47"/>
  <c r="E47"/>
  <c r="I46"/>
  <c r="E46"/>
  <c r="I45"/>
  <c r="E45"/>
  <c r="F45" s="1"/>
  <c r="G45" s="1"/>
  <c r="K45" s="1"/>
  <c r="I44"/>
  <c r="E44"/>
  <c r="F44" s="1"/>
  <c r="G44" s="1"/>
  <c r="K44" s="1"/>
  <c r="I43"/>
  <c r="E43"/>
  <c r="I42"/>
  <c r="E42"/>
  <c r="I41"/>
  <c r="E41"/>
  <c r="F41" s="1"/>
  <c r="G41" s="1"/>
  <c r="K41" s="1"/>
  <c r="I40"/>
  <c r="E40"/>
  <c r="F40" s="1"/>
  <c r="G40" s="1"/>
  <c r="K40" s="1"/>
  <c r="I39"/>
  <c r="F39"/>
  <c r="G39" s="1"/>
  <c r="K39" s="1"/>
  <c r="E39"/>
  <c r="I38"/>
  <c r="E38"/>
  <c r="I37"/>
  <c r="E37"/>
  <c r="I36"/>
  <c r="E36"/>
  <c r="F36" s="1"/>
  <c r="G36" s="1"/>
  <c r="K36" s="1"/>
  <c r="I35"/>
  <c r="E35"/>
  <c r="F35" s="1"/>
  <c r="G35" s="1"/>
  <c r="K35" s="1"/>
  <c r="I34"/>
  <c r="E34"/>
  <c r="I33"/>
  <c r="E33"/>
  <c r="F33" s="1"/>
  <c r="G33" s="1"/>
  <c r="K33" s="1"/>
  <c r="I32"/>
  <c r="E32"/>
  <c r="F32" s="1"/>
  <c r="G32" s="1"/>
  <c r="K32" s="1"/>
  <c r="I31"/>
  <c r="E31"/>
  <c r="F31" s="1"/>
  <c r="G31" s="1"/>
  <c r="K31" s="1"/>
  <c r="I30"/>
  <c r="E30"/>
  <c r="F30" s="1"/>
  <c r="G30" s="1"/>
  <c r="K30" s="1"/>
  <c r="D23"/>
  <c r="D22"/>
  <c r="I22" s="1"/>
  <c r="M65" i="6" l="1"/>
  <c r="I131" i="10"/>
  <c r="L131"/>
  <c r="L168"/>
  <c r="I168"/>
  <c r="I64"/>
  <c r="L64"/>
  <c r="L55"/>
  <c r="I55"/>
  <c r="I199"/>
  <c r="L199"/>
  <c r="L101"/>
  <c r="I101"/>
  <c r="L69"/>
  <c r="I69"/>
  <c r="L130"/>
  <c r="I130"/>
  <c r="I218"/>
  <c r="L218"/>
  <c r="I40"/>
  <c r="L40"/>
  <c r="L198"/>
  <c r="I198"/>
  <c r="I56"/>
  <c r="L56"/>
  <c r="I196"/>
  <c r="L196"/>
  <c r="L35"/>
  <c r="I35"/>
  <c r="L221"/>
  <c r="I221"/>
  <c r="I160"/>
  <c r="L160"/>
  <c r="I88"/>
  <c r="L88"/>
  <c r="I185"/>
  <c r="L185"/>
  <c r="L31"/>
  <c r="I31"/>
  <c r="L190"/>
  <c r="I190"/>
  <c r="I216"/>
  <c r="L216"/>
  <c r="J104"/>
  <c r="F104"/>
  <c r="G104" s="1"/>
  <c r="H104" s="1"/>
  <c r="I95"/>
  <c r="L95"/>
  <c r="J153"/>
  <c r="F153"/>
  <c r="G153" s="1"/>
  <c r="H153" s="1"/>
  <c r="J178"/>
  <c r="F178"/>
  <c r="G178" s="1"/>
  <c r="H178" s="1"/>
  <c r="L63"/>
  <c r="I63"/>
  <c r="I58"/>
  <c r="L58"/>
  <c r="I37"/>
  <c r="L37"/>
  <c r="J46"/>
  <c r="M46" s="1"/>
  <c r="F46"/>
  <c r="G46" s="1"/>
  <c r="H46" s="1"/>
  <c r="J215"/>
  <c r="F215"/>
  <c r="G215" s="1"/>
  <c r="H215" s="1"/>
  <c r="I234"/>
  <c r="L234"/>
  <c r="L39"/>
  <c r="I39"/>
  <c r="J119"/>
  <c r="F119"/>
  <c r="G119" s="1"/>
  <c r="H119" s="1"/>
  <c r="J134"/>
  <c r="F134"/>
  <c r="G134" s="1"/>
  <c r="H134" s="1"/>
  <c r="J172"/>
  <c r="F172"/>
  <c r="G172" s="1"/>
  <c r="H172" s="1"/>
  <c r="J209"/>
  <c r="F209"/>
  <c r="G209" s="1"/>
  <c r="H209" s="1"/>
  <c r="J98"/>
  <c r="F98"/>
  <c r="G98" s="1"/>
  <c r="H98" s="1"/>
  <c r="J176"/>
  <c r="F176"/>
  <c r="G176" s="1"/>
  <c r="H176" s="1"/>
  <c r="J52"/>
  <c r="F52"/>
  <c r="G52" s="1"/>
  <c r="H52" s="1"/>
  <c r="I173"/>
  <c r="L173"/>
  <c r="I83"/>
  <c r="L83"/>
  <c r="J108"/>
  <c r="M108" s="1"/>
  <c r="F108"/>
  <c r="G108" s="1"/>
  <c r="H108" s="1"/>
  <c r="J157"/>
  <c r="F157"/>
  <c r="G157" s="1"/>
  <c r="H157" s="1"/>
  <c r="J211"/>
  <c r="F211"/>
  <c r="G211" s="1"/>
  <c r="H211" s="1"/>
  <c r="J212"/>
  <c r="F212"/>
  <c r="G212" s="1"/>
  <c r="H212" s="1"/>
  <c r="I50"/>
  <c r="L50"/>
  <c r="J79"/>
  <c r="F79"/>
  <c r="G79" s="1"/>
  <c r="H79" s="1"/>
  <c r="I120"/>
  <c r="L120"/>
  <c r="J99"/>
  <c r="F99"/>
  <c r="G99" s="1"/>
  <c r="H99" s="1"/>
  <c r="J161"/>
  <c r="F161"/>
  <c r="G161" s="1"/>
  <c r="H161" s="1"/>
  <c r="J78"/>
  <c r="F78"/>
  <c r="G78" s="1"/>
  <c r="H78" s="1"/>
  <c r="J135"/>
  <c r="F135"/>
  <c r="G135" s="1"/>
  <c r="H135" s="1"/>
  <c r="J150"/>
  <c r="F150"/>
  <c r="G150" s="1"/>
  <c r="H150" s="1"/>
  <c r="J195"/>
  <c r="F195"/>
  <c r="G195" s="1"/>
  <c r="H195" s="1"/>
  <c r="J222"/>
  <c r="F222"/>
  <c r="G222" s="1"/>
  <c r="H222" s="1"/>
  <c r="J122"/>
  <c r="F122"/>
  <c r="G122" s="1"/>
  <c r="H122" s="1"/>
  <c r="J113"/>
  <c r="F113"/>
  <c r="G113" s="1"/>
  <c r="H113" s="1"/>
  <c r="J60"/>
  <c r="M60" s="1"/>
  <c r="F60"/>
  <c r="G60" s="1"/>
  <c r="H60" s="1"/>
  <c r="J81"/>
  <c r="F81"/>
  <c r="G81" s="1"/>
  <c r="H81" s="1"/>
  <c r="I12"/>
  <c r="K57"/>
  <c r="M57" s="1"/>
  <c r="J149"/>
  <c r="F149"/>
  <c r="G149" s="1"/>
  <c r="H149" s="1"/>
  <c r="J174"/>
  <c r="F174"/>
  <c r="G174" s="1"/>
  <c r="H174" s="1"/>
  <c r="J236"/>
  <c r="F236"/>
  <c r="G236" s="1"/>
  <c r="H236" s="1"/>
  <c r="K87"/>
  <c r="J21"/>
  <c r="J144"/>
  <c r="F144"/>
  <c r="G144" s="1"/>
  <c r="H144" s="1"/>
  <c r="J126"/>
  <c r="F126"/>
  <c r="G126" s="1"/>
  <c r="H126" s="1"/>
  <c r="J169"/>
  <c r="F169"/>
  <c r="G169" s="1"/>
  <c r="H169" s="1"/>
  <c r="J231"/>
  <c r="F231"/>
  <c r="G231" s="1"/>
  <c r="H231" s="1"/>
  <c r="J65"/>
  <c r="M65" s="1"/>
  <c r="F65"/>
  <c r="G65" s="1"/>
  <c r="H65" s="1"/>
  <c r="J38"/>
  <c r="M38" s="1"/>
  <c r="F38"/>
  <c r="G38" s="1"/>
  <c r="H38" s="1"/>
  <c r="I107"/>
  <c r="L107"/>
  <c r="J112"/>
  <c r="M112" s="1"/>
  <c r="F112"/>
  <c r="G112" s="1"/>
  <c r="H112" s="1"/>
  <c r="J92"/>
  <c r="F92"/>
  <c r="G92" s="1"/>
  <c r="H92" s="1"/>
  <c r="J208"/>
  <c r="F208"/>
  <c r="G208" s="1"/>
  <c r="H208" s="1"/>
  <c r="J192"/>
  <c r="F192"/>
  <c r="G192" s="1"/>
  <c r="H192" s="1"/>
  <c r="J193"/>
  <c r="F193"/>
  <c r="G193" s="1"/>
  <c r="H193" s="1"/>
  <c r="I54"/>
  <c r="L54"/>
  <c r="J96"/>
  <c r="F96"/>
  <c r="G96" s="1"/>
  <c r="H96" s="1"/>
  <c r="J145"/>
  <c r="F145"/>
  <c r="G145" s="1"/>
  <c r="H145" s="1"/>
  <c r="J170"/>
  <c r="F170"/>
  <c r="G170" s="1"/>
  <c r="H170" s="1"/>
  <c r="I197"/>
  <c r="L197"/>
  <c r="J116"/>
  <c r="F116"/>
  <c r="G116" s="1"/>
  <c r="H116" s="1"/>
  <c r="J191"/>
  <c r="F191"/>
  <c r="G191" s="1"/>
  <c r="H191" s="1"/>
  <c r="J74"/>
  <c r="F74"/>
  <c r="G74" s="1"/>
  <c r="H74" s="1"/>
  <c r="I115"/>
  <c r="L115"/>
  <c r="J184"/>
  <c r="F184"/>
  <c r="G184" s="1"/>
  <c r="H184" s="1"/>
  <c r="I207"/>
  <c r="L207"/>
  <c r="J237"/>
  <c r="F237"/>
  <c r="G237" s="1"/>
  <c r="H237" s="1"/>
  <c r="I48"/>
  <c r="L48"/>
  <c r="J73"/>
  <c r="F73"/>
  <c r="G73" s="1"/>
  <c r="H73" s="1"/>
  <c r="I155"/>
  <c r="L155"/>
  <c r="J213"/>
  <c r="F213"/>
  <c r="G213" s="1"/>
  <c r="H213" s="1"/>
  <c r="K114"/>
  <c r="M114" s="1"/>
  <c r="L6"/>
  <c r="I147"/>
  <c r="L147"/>
  <c r="J91"/>
  <c r="M91" s="1"/>
  <c r="F91"/>
  <c r="G91" s="1"/>
  <c r="H91" s="1"/>
  <c r="J177"/>
  <c r="F177"/>
  <c r="G177" s="1"/>
  <c r="H177" s="1"/>
  <c r="J137"/>
  <c r="F137"/>
  <c r="G137" s="1"/>
  <c r="H137" s="1"/>
  <c r="J163"/>
  <c r="F163"/>
  <c r="G163" s="1"/>
  <c r="H163" s="1"/>
  <c r="I166"/>
  <c r="L166"/>
  <c r="J229"/>
  <c r="F229"/>
  <c r="G229" s="1"/>
  <c r="H229" s="1"/>
  <c r="I226"/>
  <c r="L226"/>
  <c r="J90"/>
  <c r="M90" s="1"/>
  <c r="F90"/>
  <c r="G90" s="1"/>
  <c r="H90" s="1"/>
  <c r="J86"/>
  <c r="M86" s="1"/>
  <c r="F86"/>
  <c r="G86" s="1"/>
  <c r="H86" s="1"/>
  <c r="J100"/>
  <c r="F100"/>
  <c r="G100" s="1"/>
  <c r="H100" s="1"/>
  <c r="J158"/>
  <c r="F158"/>
  <c r="G158" s="1"/>
  <c r="H158" s="1"/>
  <c r="J203"/>
  <c r="F203"/>
  <c r="G203" s="1"/>
  <c r="H203" s="1"/>
  <c r="J230"/>
  <c r="F230"/>
  <c r="G230" s="1"/>
  <c r="H230" s="1"/>
  <c r="J70"/>
  <c r="M70" s="1"/>
  <c r="F70"/>
  <c r="G70" s="1"/>
  <c r="H70" s="1"/>
  <c r="J110"/>
  <c r="M110" s="1"/>
  <c r="F110"/>
  <c r="G110" s="1"/>
  <c r="H110" s="1"/>
  <c r="L142"/>
  <c r="I142"/>
  <c r="I8"/>
  <c r="K53"/>
  <c r="M53" s="1"/>
  <c r="K29"/>
  <c r="M29" s="1"/>
  <c r="H5"/>
  <c r="I16"/>
  <c r="K61"/>
  <c r="J136"/>
  <c r="F136"/>
  <c r="G136" s="1"/>
  <c r="H136" s="1"/>
  <c r="J165"/>
  <c r="F165"/>
  <c r="G165" s="1"/>
  <c r="H165" s="1"/>
  <c r="J179"/>
  <c r="F179"/>
  <c r="G179" s="1"/>
  <c r="H179" s="1"/>
  <c r="J214"/>
  <c r="F214"/>
  <c r="G214" s="1"/>
  <c r="H214" s="1"/>
  <c r="I22"/>
  <c r="K67"/>
  <c r="K71"/>
  <c r="M71" s="1"/>
  <c r="J5"/>
  <c r="J123"/>
  <c r="F123"/>
  <c r="G123" s="1"/>
  <c r="H123" s="1"/>
  <c r="I72"/>
  <c r="L72"/>
  <c r="J121"/>
  <c r="F121"/>
  <c r="G121" s="1"/>
  <c r="H121" s="1"/>
  <c r="I224"/>
  <c r="L224"/>
  <c r="J47"/>
  <c r="M47" s="1"/>
  <c r="F47"/>
  <c r="G47" s="1"/>
  <c r="H47" s="1"/>
  <c r="I42"/>
  <c r="L42"/>
  <c r="I128"/>
  <c r="L128"/>
  <c r="I232"/>
  <c r="L232"/>
  <c r="J77"/>
  <c r="F77"/>
  <c r="G77" s="1"/>
  <c r="H77" s="1"/>
  <c r="L146"/>
  <c r="I146"/>
  <c r="L206"/>
  <c r="I206"/>
  <c r="I32"/>
  <c r="L32"/>
  <c r="J151"/>
  <c r="F151"/>
  <c r="G151" s="1"/>
  <c r="H151" s="1"/>
  <c r="J162"/>
  <c r="F162"/>
  <c r="G162" s="1"/>
  <c r="H162" s="1"/>
  <c r="J171"/>
  <c r="F171"/>
  <c r="G171" s="1"/>
  <c r="H171" s="1"/>
  <c r="J238"/>
  <c r="F238"/>
  <c r="G238" s="1"/>
  <c r="H238" s="1"/>
  <c r="J66"/>
  <c r="M66" s="1"/>
  <c r="F66"/>
  <c r="G66" s="1"/>
  <c r="H66" s="1"/>
  <c r="J138"/>
  <c r="F138"/>
  <c r="G138" s="1"/>
  <c r="H138" s="1"/>
  <c r="J175"/>
  <c r="F175"/>
  <c r="G175" s="1"/>
  <c r="H175" s="1"/>
  <c r="J36"/>
  <c r="F36"/>
  <c r="G36" s="1"/>
  <c r="H36" s="1"/>
  <c r="I205"/>
  <c r="L205"/>
  <c r="J76"/>
  <c r="F76"/>
  <c r="G76" s="1"/>
  <c r="H76" s="1"/>
  <c r="J125"/>
  <c r="F125"/>
  <c r="G125" s="1"/>
  <c r="H125" s="1"/>
  <c r="J182"/>
  <c r="F182"/>
  <c r="G182" s="1"/>
  <c r="H182" s="1"/>
  <c r="J227"/>
  <c r="F227"/>
  <c r="G227" s="1"/>
  <c r="H227" s="1"/>
  <c r="I34"/>
  <c r="L34"/>
  <c r="J80"/>
  <c r="F80"/>
  <c r="G80" s="1"/>
  <c r="H80" s="1"/>
  <c r="I210"/>
  <c r="L210"/>
  <c r="J89"/>
  <c r="M89" s="1"/>
  <c r="F89"/>
  <c r="G89" s="1"/>
  <c r="H89" s="1"/>
  <c r="J118"/>
  <c r="F118"/>
  <c r="G118" s="1"/>
  <c r="H118" s="1"/>
  <c r="J186"/>
  <c r="F186"/>
  <c r="G186" s="1"/>
  <c r="H186" s="1"/>
  <c r="J194"/>
  <c r="F194"/>
  <c r="G194" s="1"/>
  <c r="H194" s="1"/>
  <c r="J225"/>
  <c r="F225"/>
  <c r="G225" s="1"/>
  <c r="H225" s="1"/>
  <c r="L93"/>
  <c r="I93"/>
  <c r="J154"/>
  <c r="F154"/>
  <c r="G154" s="1"/>
  <c r="H154" s="1"/>
  <c r="J44"/>
  <c r="M44" s="1"/>
  <c r="F44"/>
  <c r="G44" s="1"/>
  <c r="H44" s="1"/>
  <c r="H17"/>
  <c r="K41"/>
  <c r="J97"/>
  <c r="F97"/>
  <c r="G97" s="1"/>
  <c r="H97" s="1"/>
  <c r="K45"/>
  <c r="H21"/>
  <c r="K148"/>
  <c r="M148" s="1"/>
  <c r="M19"/>
  <c r="H25"/>
  <c r="K49"/>
  <c r="J117"/>
  <c r="F117"/>
  <c r="G117" s="1"/>
  <c r="H117" s="1"/>
  <c r="J223"/>
  <c r="F223"/>
  <c r="G223" s="1"/>
  <c r="H223" s="1"/>
  <c r="J201"/>
  <c r="F201"/>
  <c r="G201" s="1"/>
  <c r="H201" s="1"/>
  <c r="K16"/>
  <c r="K103"/>
  <c r="M103" s="1"/>
  <c r="K33"/>
  <c r="M33" s="1"/>
  <c r="H9"/>
  <c r="J143"/>
  <c r="F143"/>
  <c r="G143" s="1"/>
  <c r="H143" s="1"/>
  <c r="J133"/>
  <c r="M133" s="1"/>
  <c r="F133"/>
  <c r="G133" s="1"/>
  <c r="H133" s="1"/>
  <c r="J235"/>
  <c r="F235"/>
  <c r="G235" s="1"/>
  <c r="H235" s="1"/>
  <c r="J220"/>
  <c r="F220"/>
  <c r="G220" s="1"/>
  <c r="H220" s="1"/>
  <c r="J62"/>
  <c r="M62" s="1"/>
  <c r="F62"/>
  <c r="G62" s="1"/>
  <c r="H62" s="1"/>
  <c r="J204"/>
  <c r="F204"/>
  <c r="G204" s="1"/>
  <c r="H204" s="1"/>
  <c r="I152"/>
  <c r="L152"/>
  <c r="L167"/>
  <c r="I167"/>
  <c r="I189"/>
  <c r="L189"/>
  <c r="J140"/>
  <c r="F140"/>
  <c r="G140" s="1"/>
  <c r="H140" s="1"/>
  <c r="J181"/>
  <c r="F181"/>
  <c r="G181" s="1"/>
  <c r="H181" s="1"/>
  <c r="J141"/>
  <c r="F141"/>
  <c r="G141" s="1"/>
  <c r="H141" s="1"/>
  <c r="J200"/>
  <c r="F200"/>
  <c r="G200" s="1"/>
  <c r="H200" s="1"/>
  <c r="J228"/>
  <c r="F228"/>
  <c r="G228" s="1"/>
  <c r="H228" s="1"/>
  <c r="I30"/>
  <c r="L30"/>
  <c r="J156"/>
  <c r="F156"/>
  <c r="G156" s="1"/>
  <c r="H156" s="1"/>
  <c r="J188"/>
  <c r="F188"/>
  <c r="G188" s="1"/>
  <c r="H188" s="1"/>
  <c r="L51"/>
  <c r="I51"/>
  <c r="J139"/>
  <c r="F139"/>
  <c r="G139" s="1"/>
  <c r="H139" s="1"/>
  <c r="J183"/>
  <c r="F183"/>
  <c r="G183" s="1"/>
  <c r="H183" s="1"/>
  <c r="J94"/>
  <c r="F94"/>
  <c r="G94" s="1"/>
  <c r="H94" s="1"/>
  <c r="L105"/>
  <c r="I105"/>
  <c r="I109"/>
  <c r="L109"/>
  <c r="J106"/>
  <c r="F106"/>
  <c r="G106" s="1"/>
  <c r="H106" s="1"/>
  <c r="I75"/>
  <c r="L75"/>
  <c r="J129"/>
  <c r="F129"/>
  <c r="G129" s="1"/>
  <c r="H129" s="1"/>
  <c r="J219"/>
  <c r="F219"/>
  <c r="G219" s="1"/>
  <c r="H219" s="1"/>
  <c r="I124"/>
  <c r="L124"/>
  <c r="J82"/>
  <c r="F82"/>
  <c r="G82" s="1"/>
  <c r="H82" s="1"/>
  <c r="J85"/>
  <c r="M85" s="1"/>
  <c r="F85"/>
  <c r="G85" s="1"/>
  <c r="H85" s="1"/>
  <c r="L43"/>
  <c r="I43"/>
  <c r="J68"/>
  <c r="M68" s="1"/>
  <c r="F68"/>
  <c r="G68" s="1"/>
  <c r="H68" s="1"/>
  <c r="J111"/>
  <c r="M111" s="1"/>
  <c r="F111"/>
  <c r="G111" s="1"/>
  <c r="H111" s="1"/>
  <c r="J164"/>
  <c r="F164"/>
  <c r="G164" s="1"/>
  <c r="H164" s="1"/>
  <c r="J202"/>
  <c r="F202"/>
  <c r="G202" s="1"/>
  <c r="H202" s="1"/>
  <c r="J233"/>
  <c r="F233"/>
  <c r="G233" s="1"/>
  <c r="H233" s="1"/>
  <c r="J102"/>
  <c r="F102"/>
  <c r="G102" s="1"/>
  <c r="H102" s="1"/>
  <c r="J127"/>
  <c r="F127"/>
  <c r="G127" s="1"/>
  <c r="H127" s="1"/>
  <c r="K132"/>
  <c r="M132" s="1"/>
  <c r="L24"/>
  <c r="J84"/>
  <c r="M84" s="1"/>
  <c r="F84"/>
  <c r="G84" s="1"/>
  <c r="H84" s="1"/>
  <c r="J159"/>
  <c r="F159"/>
  <c r="G159" s="1"/>
  <c r="H159" s="1"/>
  <c r="J180"/>
  <c r="F180"/>
  <c r="G180" s="1"/>
  <c r="H180" s="1"/>
  <c r="J187"/>
  <c r="F187"/>
  <c r="G187" s="1"/>
  <c r="H187" s="1"/>
  <c r="J217"/>
  <c r="F217"/>
  <c r="G217" s="1"/>
  <c r="H217" s="1"/>
  <c r="J59"/>
  <c r="F59"/>
  <c r="G59" s="1"/>
  <c r="H59" s="1"/>
  <c r="I39" i="9"/>
  <c r="L39"/>
  <c r="L188"/>
  <c r="I188"/>
  <c r="I140"/>
  <c r="L140"/>
  <c r="I204"/>
  <c r="L204"/>
  <c r="I96"/>
  <c r="L96"/>
  <c r="I100"/>
  <c r="L100"/>
  <c r="I60"/>
  <c r="L60"/>
  <c r="L64"/>
  <c r="I64"/>
  <c r="I173"/>
  <c r="L173"/>
  <c r="L213"/>
  <c r="I213"/>
  <c r="I136"/>
  <c r="L136"/>
  <c r="I232"/>
  <c r="L232"/>
  <c r="I175"/>
  <c r="L175"/>
  <c r="J89"/>
  <c r="M89" s="1"/>
  <c r="F89"/>
  <c r="G89" s="1"/>
  <c r="H89" s="1"/>
  <c r="J155"/>
  <c r="F155"/>
  <c r="G155" s="1"/>
  <c r="H155" s="1"/>
  <c r="J174"/>
  <c r="F174"/>
  <c r="G174" s="1"/>
  <c r="H174" s="1"/>
  <c r="J97"/>
  <c r="F97"/>
  <c r="G97" s="1"/>
  <c r="H97" s="1"/>
  <c r="J102"/>
  <c r="F102"/>
  <c r="G102" s="1"/>
  <c r="H102" s="1"/>
  <c r="J112"/>
  <c r="M112" s="1"/>
  <c r="F112"/>
  <c r="G112" s="1"/>
  <c r="H112" s="1"/>
  <c r="J159"/>
  <c r="F159"/>
  <c r="G159" s="1"/>
  <c r="H159" s="1"/>
  <c r="J134"/>
  <c r="F134"/>
  <c r="G134" s="1"/>
  <c r="H134" s="1"/>
  <c r="J210"/>
  <c r="F210"/>
  <c r="G210" s="1"/>
  <c r="H210" s="1"/>
  <c r="L33"/>
  <c r="I33"/>
  <c r="L66"/>
  <c r="I66"/>
  <c r="J202"/>
  <c r="F202"/>
  <c r="G202" s="1"/>
  <c r="H202" s="1"/>
  <c r="J184"/>
  <c r="F184"/>
  <c r="G184" s="1"/>
  <c r="H184" s="1"/>
  <c r="J142"/>
  <c r="F142"/>
  <c r="G142" s="1"/>
  <c r="H142" s="1"/>
  <c r="J139"/>
  <c r="F139"/>
  <c r="G139" s="1"/>
  <c r="H139" s="1"/>
  <c r="J214"/>
  <c r="F214"/>
  <c r="G214" s="1"/>
  <c r="H214" s="1"/>
  <c r="J55"/>
  <c r="F55"/>
  <c r="G55" s="1"/>
  <c r="H55" s="1"/>
  <c r="J144"/>
  <c r="F144"/>
  <c r="G144" s="1"/>
  <c r="H144" s="1"/>
  <c r="J131"/>
  <c r="F131"/>
  <c r="G131" s="1"/>
  <c r="H131" s="1"/>
  <c r="J151"/>
  <c r="F151"/>
  <c r="G151" s="1"/>
  <c r="H151" s="1"/>
  <c r="J79"/>
  <c r="F79"/>
  <c r="G79" s="1"/>
  <c r="H79" s="1"/>
  <c r="L158"/>
  <c r="I158"/>
  <c r="J51"/>
  <c r="F51"/>
  <c r="G51" s="1"/>
  <c r="H51" s="1"/>
  <c r="L41"/>
  <c r="I41"/>
  <c r="J29"/>
  <c r="F29"/>
  <c r="G29" s="1"/>
  <c r="H29" s="1"/>
  <c r="L170"/>
  <c r="I170"/>
  <c r="L49"/>
  <c r="I49"/>
  <c r="J56"/>
  <c r="F56"/>
  <c r="G56" s="1"/>
  <c r="H56" s="1"/>
  <c r="L82"/>
  <c r="I82"/>
  <c r="J133"/>
  <c r="F133"/>
  <c r="G133" s="1"/>
  <c r="H133" s="1"/>
  <c r="J200"/>
  <c r="F200"/>
  <c r="G200" s="1"/>
  <c r="H200" s="1"/>
  <c r="J227"/>
  <c r="F227"/>
  <c r="G227" s="1"/>
  <c r="H227" s="1"/>
  <c r="J76"/>
  <c r="F76"/>
  <c r="G76" s="1"/>
  <c r="H76" s="1"/>
  <c r="J93"/>
  <c r="F93"/>
  <c r="G93" s="1"/>
  <c r="H93" s="1"/>
  <c r="J161"/>
  <c r="F161"/>
  <c r="G161" s="1"/>
  <c r="H161" s="1"/>
  <c r="J95"/>
  <c r="F95"/>
  <c r="G95" s="1"/>
  <c r="H95" s="1"/>
  <c r="J143"/>
  <c r="F143"/>
  <c r="G143" s="1"/>
  <c r="H143" s="1"/>
  <c r="J198"/>
  <c r="F198"/>
  <c r="G198" s="1"/>
  <c r="H198" s="1"/>
  <c r="J203"/>
  <c r="F203"/>
  <c r="G203" s="1"/>
  <c r="H203" s="1"/>
  <c r="J116"/>
  <c r="F116"/>
  <c r="G116" s="1"/>
  <c r="H116" s="1"/>
  <c r="J157"/>
  <c r="F157"/>
  <c r="G157" s="1"/>
  <c r="H157" s="1"/>
  <c r="J215"/>
  <c r="F215"/>
  <c r="G215" s="1"/>
  <c r="H215" s="1"/>
  <c r="J43"/>
  <c r="M43" s="1"/>
  <c r="F43"/>
  <c r="G43" s="1"/>
  <c r="H43" s="1"/>
  <c r="J86"/>
  <c r="F86"/>
  <c r="G86" s="1"/>
  <c r="H86" s="1"/>
  <c r="J54"/>
  <c r="F54"/>
  <c r="G54" s="1"/>
  <c r="H54" s="1"/>
  <c r="J101"/>
  <c r="F101"/>
  <c r="G101" s="1"/>
  <c r="H101" s="1"/>
  <c r="J152"/>
  <c r="F152"/>
  <c r="G152" s="1"/>
  <c r="H152" s="1"/>
  <c r="J141"/>
  <c r="F141"/>
  <c r="G141" s="1"/>
  <c r="H141" s="1"/>
  <c r="J193"/>
  <c r="F193"/>
  <c r="G193" s="1"/>
  <c r="H193" s="1"/>
  <c r="J46"/>
  <c r="M46" s="1"/>
  <c r="F46"/>
  <c r="G46" s="1"/>
  <c r="H46" s="1"/>
  <c r="J52"/>
  <c r="F52"/>
  <c r="G52" s="1"/>
  <c r="H52" s="1"/>
  <c r="J81"/>
  <c r="F81"/>
  <c r="G81" s="1"/>
  <c r="H81" s="1"/>
  <c r="J168"/>
  <c r="F168"/>
  <c r="G168" s="1"/>
  <c r="H168" s="1"/>
  <c r="J129"/>
  <c r="F129"/>
  <c r="G129" s="1"/>
  <c r="H129" s="1"/>
  <c r="J181"/>
  <c r="F181"/>
  <c r="G181" s="1"/>
  <c r="H181" s="1"/>
  <c r="J231"/>
  <c r="F231"/>
  <c r="G231" s="1"/>
  <c r="H231" s="1"/>
  <c r="I119"/>
  <c r="L119"/>
  <c r="J40"/>
  <c r="F40"/>
  <c r="G40" s="1"/>
  <c r="H40" s="1"/>
  <c r="J149"/>
  <c r="F149"/>
  <c r="G149" s="1"/>
  <c r="H149" s="1"/>
  <c r="J201"/>
  <c r="F201"/>
  <c r="G201" s="1"/>
  <c r="H201" s="1"/>
  <c r="J87"/>
  <c r="M87" s="1"/>
  <c r="F87"/>
  <c r="G87" s="1"/>
  <c r="H87" s="1"/>
  <c r="J111"/>
  <c r="M111" s="1"/>
  <c r="F111"/>
  <c r="G111" s="1"/>
  <c r="H111" s="1"/>
  <c r="J167"/>
  <c r="F167"/>
  <c r="G167" s="1"/>
  <c r="H167" s="1"/>
  <c r="J221"/>
  <c r="F221"/>
  <c r="G221" s="1"/>
  <c r="H221" s="1"/>
  <c r="J58"/>
  <c r="F58"/>
  <c r="G58" s="1"/>
  <c r="H58" s="1"/>
  <c r="J106"/>
  <c r="F106"/>
  <c r="G106" s="1"/>
  <c r="H106" s="1"/>
  <c r="J209"/>
  <c r="F209"/>
  <c r="G209" s="1"/>
  <c r="H209" s="1"/>
  <c r="J172"/>
  <c r="F172"/>
  <c r="G172" s="1"/>
  <c r="H172" s="1"/>
  <c r="J165"/>
  <c r="F165"/>
  <c r="G165" s="1"/>
  <c r="H165" s="1"/>
  <c r="J147"/>
  <c r="F147"/>
  <c r="G147" s="1"/>
  <c r="H147" s="1"/>
  <c r="J48"/>
  <c r="M48" s="1"/>
  <c r="F48"/>
  <c r="G48" s="1"/>
  <c r="H48" s="1"/>
  <c r="J71"/>
  <c r="F71"/>
  <c r="G71" s="1"/>
  <c r="H71" s="1"/>
  <c r="J178"/>
  <c r="F178"/>
  <c r="G178" s="1"/>
  <c r="H178" s="1"/>
  <c r="I44"/>
  <c r="L44"/>
  <c r="J166"/>
  <c r="F166"/>
  <c r="G166" s="1"/>
  <c r="H166" s="1"/>
  <c r="J85"/>
  <c r="F85"/>
  <c r="G85" s="1"/>
  <c r="H85" s="1"/>
  <c r="J185"/>
  <c r="F185"/>
  <c r="G185" s="1"/>
  <c r="H185" s="1"/>
  <c r="J83"/>
  <c r="F83"/>
  <c r="G83" s="1"/>
  <c r="H83" s="1"/>
  <c r="J191"/>
  <c r="F191"/>
  <c r="G191" s="1"/>
  <c r="H191" s="1"/>
  <c r="J187"/>
  <c r="F187"/>
  <c r="G187" s="1"/>
  <c r="H187" s="1"/>
  <c r="J62"/>
  <c r="F62"/>
  <c r="G62" s="1"/>
  <c r="H62" s="1"/>
  <c r="J67"/>
  <c r="M67" s="1"/>
  <c r="F67"/>
  <c r="G67" s="1"/>
  <c r="H67" s="1"/>
  <c r="J74"/>
  <c r="F74"/>
  <c r="G74" s="1"/>
  <c r="H74" s="1"/>
  <c r="J123"/>
  <c r="F123"/>
  <c r="G123" s="1"/>
  <c r="H123" s="1"/>
  <c r="J130"/>
  <c r="F130"/>
  <c r="G130" s="1"/>
  <c r="H130" s="1"/>
  <c r="J179"/>
  <c r="F179"/>
  <c r="G179" s="1"/>
  <c r="H179" s="1"/>
  <c r="J207"/>
  <c r="F207"/>
  <c r="G207" s="1"/>
  <c r="H207" s="1"/>
  <c r="J230"/>
  <c r="F230"/>
  <c r="G230" s="1"/>
  <c r="H230" s="1"/>
  <c r="J37"/>
  <c r="F37"/>
  <c r="G37" s="1"/>
  <c r="H37" s="1"/>
  <c r="J229"/>
  <c r="F229"/>
  <c r="G229" s="1"/>
  <c r="H229" s="1"/>
  <c r="J34"/>
  <c r="F34"/>
  <c r="G34" s="1"/>
  <c r="H34" s="1"/>
  <c r="I61"/>
  <c r="L61"/>
  <c r="J92"/>
  <c r="F92"/>
  <c r="G92" s="1"/>
  <c r="H92" s="1"/>
  <c r="J65"/>
  <c r="M65" s="1"/>
  <c r="F65"/>
  <c r="G65" s="1"/>
  <c r="H65" s="1"/>
  <c r="J113"/>
  <c r="F113"/>
  <c r="G113" s="1"/>
  <c r="H113" s="1"/>
  <c r="J223"/>
  <c r="F223"/>
  <c r="G223" s="1"/>
  <c r="H223" s="1"/>
  <c r="J197"/>
  <c r="F197"/>
  <c r="G197" s="1"/>
  <c r="H197" s="1"/>
  <c r="L206"/>
  <c r="I206"/>
  <c r="J192"/>
  <c r="F192"/>
  <c r="G192" s="1"/>
  <c r="H192" s="1"/>
  <c r="H23"/>
  <c r="K47"/>
  <c r="J115"/>
  <c r="F115"/>
  <c r="G115" s="1"/>
  <c r="H115" s="1"/>
  <c r="L122"/>
  <c r="I122"/>
  <c r="J128"/>
  <c r="F128"/>
  <c r="G128" s="1"/>
  <c r="H128" s="1"/>
  <c r="J32"/>
  <c r="F32"/>
  <c r="G32" s="1"/>
  <c r="H32" s="1"/>
  <c r="L45"/>
  <c r="I45"/>
  <c r="J103"/>
  <c r="F103"/>
  <c r="G103" s="1"/>
  <c r="H103" s="1"/>
  <c r="J127"/>
  <c r="F127"/>
  <c r="G127" s="1"/>
  <c r="H127" s="1"/>
  <c r="J183"/>
  <c r="F183"/>
  <c r="G183" s="1"/>
  <c r="H183" s="1"/>
  <c r="J234"/>
  <c r="F234"/>
  <c r="G234" s="1"/>
  <c r="H234" s="1"/>
  <c r="L53"/>
  <c r="I53"/>
  <c r="J91"/>
  <c r="M91" s="1"/>
  <c r="F91"/>
  <c r="G91" s="1"/>
  <c r="H91" s="1"/>
  <c r="J98"/>
  <c r="F98"/>
  <c r="G98" s="1"/>
  <c r="H98" s="1"/>
  <c r="J171"/>
  <c r="F171"/>
  <c r="G171" s="1"/>
  <c r="H171" s="1"/>
  <c r="J199"/>
  <c r="F199"/>
  <c r="G199" s="1"/>
  <c r="H199" s="1"/>
  <c r="J222"/>
  <c r="F222"/>
  <c r="G222" s="1"/>
  <c r="H222" s="1"/>
  <c r="J216"/>
  <c r="F216"/>
  <c r="G216" s="1"/>
  <c r="H216" s="1"/>
  <c r="J72"/>
  <c r="F72"/>
  <c r="G72" s="1"/>
  <c r="H72" s="1"/>
  <c r="J120"/>
  <c r="F120"/>
  <c r="G120" s="1"/>
  <c r="H120" s="1"/>
  <c r="J148"/>
  <c r="F148"/>
  <c r="G148" s="1"/>
  <c r="H148" s="1"/>
  <c r="J138"/>
  <c r="F138"/>
  <c r="G138" s="1"/>
  <c r="H138" s="1"/>
  <c r="J182"/>
  <c r="F182"/>
  <c r="G182" s="1"/>
  <c r="H182" s="1"/>
  <c r="J238"/>
  <c r="F238"/>
  <c r="G238" s="1"/>
  <c r="H238" s="1"/>
  <c r="I42"/>
  <c r="L42"/>
  <c r="L190"/>
  <c r="I190"/>
  <c r="J90"/>
  <c r="M90" s="1"/>
  <c r="F90"/>
  <c r="G90" s="1"/>
  <c r="H90" s="1"/>
  <c r="J114"/>
  <c r="F114"/>
  <c r="G114" s="1"/>
  <c r="H114" s="1"/>
  <c r="J163"/>
  <c r="F163"/>
  <c r="G163" s="1"/>
  <c r="H163" s="1"/>
  <c r="J194"/>
  <c r="F194"/>
  <c r="G194" s="1"/>
  <c r="H194" s="1"/>
  <c r="J217"/>
  <c r="F217"/>
  <c r="G217" s="1"/>
  <c r="H217" s="1"/>
  <c r="J63"/>
  <c r="M63" s="1"/>
  <c r="F63"/>
  <c r="G63" s="1"/>
  <c r="H63" s="1"/>
  <c r="J59"/>
  <c r="F59"/>
  <c r="G59" s="1"/>
  <c r="H59" s="1"/>
  <c r="J75"/>
  <c r="F75"/>
  <c r="G75" s="1"/>
  <c r="H75" s="1"/>
  <c r="J99"/>
  <c r="F99"/>
  <c r="G99" s="1"/>
  <c r="H99" s="1"/>
  <c r="J162"/>
  <c r="F162"/>
  <c r="G162" s="1"/>
  <c r="H162" s="1"/>
  <c r="J233"/>
  <c r="F233"/>
  <c r="G233" s="1"/>
  <c r="H233" s="1"/>
  <c r="J145"/>
  <c r="F145"/>
  <c r="G145" s="1"/>
  <c r="H145" s="1"/>
  <c r="J224"/>
  <c r="F224"/>
  <c r="G224" s="1"/>
  <c r="H224" s="1"/>
  <c r="J137"/>
  <c r="F137"/>
  <c r="G137" s="1"/>
  <c r="H137" s="1"/>
  <c r="J126"/>
  <c r="F126"/>
  <c r="G126" s="1"/>
  <c r="H126" s="1"/>
  <c r="J78"/>
  <c r="F78"/>
  <c r="G78" s="1"/>
  <c r="H78" s="1"/>
  <c r="J237"/>
  <c r="F237"/>
  <c r="G237" s="1"/>
  <c r="H237" s="1"/>
  <c r="J154"/>
  <c r="F154"/>
  <c r="G154" s="1"/>
  <c r="H154" s="1"/>
  <c r="J225"/>
  <c r="F225"/>
  <c r="G225" s="1"/>
  <c r="H225" s="1"/>
  <c r="J186"/>
  <c r="F186"/>
  <c r="G186" s="1"/>
  <c r="H186" s="1"/>
  <c r="J110"/>
  <c r="F110"/>
  <c r="G110" s="1"/>
  <c r="H110" s="1"/>
  <c r="J146"/>
  <c r="F146"/>
  <c r="G146" s="1"/>
  <c r="H146" s="1"/>
  <c r="J121"/>
  <c r="F121"/>
  <c r="G121" s="1"/>
  <c r="H121" s="1"/>
  <c r="J30"/>
  <c r="F30"/>
  <c r="G30" s="1"/>
  <c r="H30" s="1"/>
  <c r="I105"/>
  <c r="L105"/>
  <c r="J35"/>
  <c r="F35"/>
  <c r="G35" s="1"/>
  <c r="H35" s="1"/>
  <c r="J36"/>
  <c r="F36"/>
  <c r="G36" s="1"/>
  <c r="H36" s="1"/>
  <c r="J104"/>
  <c r="F104"/>
  <c r="G104" s="1"/>
  <c r="H104" s="1"/>
  <c r="J84"/>
  <c r="F84"/>
  <c r="G84" s="1"/>
  <c r="H84" s="1"/>
  <c r="J80"/>
  <c r="F80"/>
  <c r="G80" s="1"/>
  <c r="H80" s="1"/>
  <c r="J124"/>
  <c r="F124"/>
  <c r="G124" s="1"/>
  <c r="H124" s="1"/>
  <c r="J180"/>
  <c r="F180"/>
  <c r="G180" s="1"/>
  <c r="H180" s="1"/>
  <c r="J176"/>
  <c r="F176"/>
  <c r="G176" s="1"/>
  <c r="H176" s="1"/>
  <c r="J235"/>
  <c r="F235"/>
  <c r="G235" s="1"/>
  <c r="H235" s="1"/>
  <c r="J212"/>
  <c r="F212"/>
  <c r="G212" s="1"/>
  <c r="H212" s="1"/>
  <c r="J156"/>
  <c r="F156"/>
  <c r="G156" s="1"/>
  <c r="H156" s="1"/>
  <c r="J109"/>
  <c r="F109"/>
  <c r="G109" s="1"/>
  <c r="H109" s="1"/>
  <c r="J220"/>
  <c r="F220"/>
  <c r="G220" s="1"/>
  <c r="H220" s="1"/>
  <c r="J150"/>
  <c r="F150"/>
  <c r="G150" s="1"/>
  <c r="H150" s="1"/>
  <c r="J218"/>
  <c r="F218"/>
  <c r="G218" s="1"/>
  <c r="H218" s="1"/>
  <c r="J73"/>
  <c r="F73"/>
  <c r="G73" s="1"/>
  <c r="H73" s="1"/>
  <c r="J189"/>
  <c r="F189"/>
  <c r="G189" s="1"/>
  <c r="H189" s="1"/>
  <c r="J57"/>
  <c r="F57"/>
  <c r="G57" s="1"/>
  <c r="H57" s="1"/>
  <c r="J77"/>
  <c r="F77"/>
  <c r="G77" s="1"/>
  <c r="H77" s="1"/>
  <c r="J125"/>
  <c r="F125"/>
  <c r="G125" s="1"/>
  <c r="H125" s="1"/>
  <c r="J177"/>
  <c r="F177"/>
  <c r="G177" s="1"/>
  <c r="H177" s="1"/>
  <c r="J236"/>
  <c r="F236"/>
  <c r="G236" s="1"/>
  <c r="H236" s="1"/>
  <c r="I135"/>
  <c r="L135"/>
  <c r="J68"/>
  <c r="M68" s="1"/>
  <c r="F68"/>
  <c r="G68" s="1"/>
  <c r="H68" s="1"/>
  <c r="J196"/>
  <c r="F196"/>
  <c r="G196" s="1"/>
  <c r="H196" s="1"/>
  <c r="J69"/>
  <c r="M69" s="1"/>
  <c r="F69"/>
  <c r="G69" s="1"/>
  <c r="H69" s="1"/>
  <c r="J107"/>
  <c r="F107"/>
  <c r="G107" s="1"/>
  <c r="H107" s="1"/>
  <c r="J208"/>
  <c r="F208"/>
  <c r="G208" s="1"/>
  <c r="H208" s="1"/>
  <c r="L70"/>
  <c r="I70"/>
  <c r="I226"/>
  <c r="L226"/>
  <c r="J205"/>
  <c r="F205"/>
  <c r="G205" s="1"/>
  <c r="H205" s="1"/>
  <c r="J50"/>
  <c r="F50"/>
  <c r="G50" s="1"/>
  <c r="H50" s="1"/>
  <c r="J108"/>
  <c r="F108"/>
  <c r="G108" s="1"/>
  <c r="H108" s="1"/>
  <c r="J132"/>
  <c r="F132"/>
  <c r="G132" s="1"/>
  <c r="H132" s="1"/>
  <c r="J164"/>
  <c r="F164"/>
  <c r="G164" s="1"/>
  <c r="H164" s="1"/>
  <c r="J160"/>
  <c r="F160"/>
  <c r="G160" s="1"/>
  <c r="H160" s="1"/>
  <c r="J219"/>
  <c r="F219"/>
  <c r="G219" s="1"/>
  <c r="H219" s="1"/>
  <c r="J211"/>
  <c r="F211"/>
  <c r="G211" s="1"/>
  <c r="H211" s="1"/>
  <c r="J117"/>
  <c r="F117"/>
  <c r="G117" s="1"/>
  <c r="H117" s="1"/>
  <c r="J169"/>
  <c r="F169"/>
  <c r="G169" s="1"/>
  <c r="H169" s="1"/>
  <c r="J228"/>
  <c r="F228"/>
  <c r="G228" s="1"/>
  <c r="H228" s="1"/>
  <c r="J94"/>
  <c r="F94"/>
  <c r="G94" s="1"/>
  <c r="H94" s="1"/>
  <c r="J118"/>
  <c r="F118"/>
  <c r="G118" s="1"/>
  <c r="H118" s="1"/>
  <c r="J195"/>
  <c r="F195"/>
  <c r="G195" s="1"/>
  <c r="H195" s="1"/>
  <c r="J153"/>
  <c r="F153"/>
  <c r="G153" s="1"/>
  <c r="H153" s="1"/>
  <c r="J38"/>
  <c r="F38"/>
  <c r="G38" s="1"/>
  <c r="H38" s="1"/>
  <c r="K88"/>
  <c r="J22"/>
  <c r="H7"/>
  <c r="K31"/>
  <c r="M31" s="1"/>
  <c r="I126" i="8"/>
  <c r="L126"/>
  <c r="I50"/>
  <c r="L50"/>
  <c r="I211"/>
  <c r="L211"/>
  <c r="I203"/>
  <c r="L203"/>
  <c r="I48"/>
  <c r="L48"/>
  <c r="I177"/>
  <c r="L177"/>
  <c r="L79"/>
  <c r="I79"/>
  <c r="I77"/>
  <c r="L77"/>
  <c r="L158"/>
  <c r="I158"/>
  <c r="L174"/>
  <c r="I174"/>
  <c r="I202"/>
  <c r="L202"/>
  <c r="I168"/>
  <c r="L168"/>
  <c r="I187"/>
  <c r="L187"/>
  <c r="J156"/>
  <c r="F156"/>
  <c r="G156" s="1"/>
  <c r="H156" s="1"/>
  <c r="L112"/>
  <c r="I112"/>
  <c r="J76"/>
  <c r="F76"/>
  <c r="G76" s="1"/>
  <c r="H76" s="1"/>
  <c r="J154"/>
  <c r="F154"/>
  <c r="G154" s="1"/>
  <c r="H154" s="1"/>
  <c r="J233"/>
  <c r="F233"/>
  <c r="G233" s="1"/>
  <c r="H233" s="1"/>
  <c r="I64"/>
  <c r="L64"/>
  <c r="J164"/>
  <c r="F164"/>
  <c r="G164" s="1"/>
  <c r="H164" s="1"/>
  <c r="J217"/>
  <c r="F217"/>
  <c r="G217" s="1"/>
  <c r="H217" s="1"/>
  <c r="J157"/>
  <c r="F157"/>
  <c r="G157" s="1"/>
  <c r="H157" s="1"/>
  <c r="J89"/>
  <c r="F89"/>
  <c r="G89" s="1"/>
  <c r="H89" s="1"/>
  <c r="J93"/>
  <c r="F93"/>
  <c r="G93" s="1"/>
  <c r="H93" s="1"/>
  <c r="J110"/>
  <c r="F110"/>
  <c r="G110" s="1"/>
  <c r="H110" s="1"/>
  <c r="J141"/>
  <c r="F141"/>
  <c r="G141" s="1"/>
  <c r="H141" s="1"/>
  <c r="J45"/>
  <c r="M45" s="1"/>
  <c r="F45"/>
  <c r="G45" s="1"/>
  <c r="H45" s="1"/>
  <c r="I81"/>
  <c r="L81"/>
  <c r="L67"/>
  <c r="I67"/>
  <c r="J149"/>
  <c r="F149"/>
  <c r="G149" s="1"/>
  <c r="H149" s="1"/>
  <c r="J208"/>
  <c r="F208"/>
  <c r="G208" s="1"/>
  <c r="H208" s="1"/>
  <c r="J231"/>
  <c r="F231"/>
  <c r="G231" s="1"/>
  <c r="H231" s="1"/>
  <c r="J38"/>
  <c r="F38"/>
  <c r="G38" s="1"/>
  <c r="H38" s="1"/>
  <c r="J35"/>
  <c r="F35"/>
  <c r="G35" s="1"/>
  <c r="H35" s="1"/>
  <c r="J103"/>
  <c r="F103"/>
  <c r="G103" s="1"/>
  <c r="H103" s="1"/>
  <c r="J153"/>
  <c r="F153"/>
  <c r="G153" s="1"/>
  <c r="H153" s="1"/>
  <c r="J235"/>
  <c r="F235"/>
  <c r="G235" s="1"/>
  <c r="H235" s="1"/>
  <c r="J117"/>
  <c r="F117"/>
  <c r="G117" s="1"/>
  <c r="H117" s="1"/>
  <c r="L229"/>
  <c r="I229"/>
  <c r="J44"/>
  <c r="F44"/>
  <c r="G44" s="1"/>
  <c r="H44" s="1"/>
  <c r="L75"/>
  <c r="I75"/>
  <c r="J68"/>
  <c r="M68" s="1"/>
  <c r="F68"/>
  <c r="G68" s="1"/>
  <c r="H68" s="1"/>
  <c r="J142"/>
  <c r="F142"/>
  <c r="G142" s="1"/>
  <c r="H142" s="1"/>
  <c r="L213"/>
  <c r="I213"/>
  <c r="J94"/>
  <c r="F94"/>
  <c r="G94" s="1"/>
  <c r="H94" s="1"/>
  <c r="J106"/>
  <c r="F106"/>
  <c r="G106" s="1"/>
  <c r="H106" s="1"/>
  <c r="J210"/>
  <c r="F210"/>
  <c r="G210" s="1"/>
  <c r="H210" s="1"/>
  <c r="J134"/>
  <c r="F134"/>
  <c r="G134" s="1"/>
  <c r="H134" s="1"/>
  <c r="J193"/>
  <c r="F193"/>
  <c r="G193" s="1"/>
  <c r="H193" s="1"/>
  <c r="J221"/>
  <c r="F221"/>
  <c r="G221" s="1"/>
  <c r="H221" s="1"/>
  <c r="J150"/>
  <c r="F150"/>
  <c r="G150" s="1"/>
  <c r="H150" s="1"/>
  <c r="J214"/>
  <c r="F214"/>
  <c r="G214" s="1"/>
  <c r="H214" s="1"/>
  <c r="J53"/>
  <c r="F53"/>
  <c r="G53" s="1"/>
  <c r="H53" s="1"/>
  <c r="J130"/>
  <c r="F130"/>
  <c r="G130" s="1"/>
  <c r="H130" s="1"/>
  <c r="I33"/>
  <c r="L33"/>
  <c r="J65"/>
  <c r="F65"/>
  <c r="G65" s="1"/>
  <c r="H65" s="1"/>
  <c r="J133"/>
  <c r="F133"/>
  <c r="G133" s="1"/>
  <c r="H133" s="1"/>
  <c r="J191"/>
  <c r="F191"/>
  <c r="G191" s="1"/>
  <c r="H191" s="1"/>
  <c r="J220"/>
  <c r="F220"/>
  <c r="G220" s="1"/>
  <c r="H220" s="1"/>
  <c r="J190"/>
  <c r="F190"/>
  <c r="G190" s="1"/>
  <c r="H190" s="1"/>
  <c r="J204"/>
  <c r="F204"/>
  <c r="G204" s="1"/>
  <c r="H204" s="1"/>
  <c r="J72"/>
  <c r="F72"/>
  <c r="G72" s="1"/>
  <c r="H72" s="1"/>
  <c r="J87"/>
  <c r="F87"/>
  <c r="G87" s="1"/>
  <c r="H87" s="1"/>
  <c r="J137"/>
  <c r="F137"/>
  <c r="G137" s="1"/>
  <c r="H137" s="1"/>
  <c r="J195"/>
  <c r="F195"/>
  <c r="G195" s="1"/>
  <c r="H195" s="1"/>
  <c r="J224"/>
  <c r="F224"/>
  <c r="G224" s="1"/>
  <c r="H224" s="1"/>
  <c r="J188"/>
  <c r="F188"/>
  <c r="G188" s="1"/>
  <c r="H188" s="1"/>
  <c r="J82"/>
  <c r="F82"/>
  <c r="G82" s="1"/>
  <c r="H82" s="1"/>
  <c r="J60"/>
  <c r="F60"/>
  <c r="G60" s="1"/>
  <c r="H60" s="1"/>
  <c r="J113"/>
  <c r="F113"/>
  <c r="G113" s="1"/>
  <c r="H113" s="1"/>
  <c r="J135"/>
  <c r="F135"/>
  <c r="G135" s="1"/>
  <c r="H135" s="1"/>
  <c r="J138"/>
  <c r="F138"/>
  <c r="G138" s="1"/>
  <c r="H138" s="1"/>
  <c r="J197"/>
  <c r="F197"/>
  <c r="G197" s="1"/>
  <c r="H197" s="1"/>
  <c r="J225"/>
  <c r="F225"/>
  <c r="G225" s="1"/>
  <c r="H225" s="1"/>
  <c r="J184"/>
  <c r="F184"/>
  <c r="G184" s="1"/>
  <c r="H184" s="1"/>
  <c r="J99"/>
  <c r="F99"/>
  <c r="G99" s="1"/>
  <c r="H99" s="1"/>
  <c r="J205"/>
  <c r="F205"/>
  <c r="G205" s="1"/>
  <c r="H205" s="1"/>
  <c r="J74"/>
  <c r="F74"/>
  <c r="G74" s="1"/>
  <c r="H74" s="1"/>
  <c r="J179"/>
  <c r="F179"/>
  <c r="G179" s="1"/>
  <c r="H179" s="1"/>
  <c r="J218"/>
  <c r="F218"/>
  <c r="G218" s="1"/>
  <c r="H218" s="1"/>
  <c r="J108"/>
  <c r="F108"/>
  <c r="G108" s="1"/>
  <c r="H108" s="1"/>
  <c r="L216"/>
  <c r="I216"/>
  <c r="I152"/>
  <c r="L152"/>
  <c r="J151"/>
  <c r="F151"/>
  <c r="G151" s="1"/>
  <c r="H151" s="1"/>
  <c r="J230"/>
  <c r="F230"/>
  <c r="G230" s="1"/>
  <c r="H230" s="1"/>
  <c r="I41"/>
  <c r="L41"/>
  <c r="J54"/>
  <c r="F54"/>
  <c r="G54" s="1"/>
  <c r="H54" s="1"/>
  <c r="J206"/>
  <c r="F206"/>
  <c r="G206" s="1"/>
  <c r="H206" s="1"/>
  <c r="J144"/>
  <c r="F144"/>
  <c r="G144" s="1"/>
  <c r="H144" s="1"/>
  <c r="J42"/>
  <c r="F42"/>
  <c r="G42" s="1"/>
  <c r="H42" s="1"/>
  <c r="I161"/>
  <c r="L161"/>
  <c r="J143"/>
  <c r="F143"/>
  <c r="G143" s="1"/>
  <c r="H143" s="1"/>
  <c r="L96"/>
  <c r="I96"/>
  <c r="K118"/>
  <c r="M118" s="1"/>
  <c r="L10"/>
  <c r="K73"/>
  <c r="M73" s="1"/>
  <c r="J7"/>
  <c r="J91"/>
  <c r="M91" s="1"/>
  <c r="F91"/>
  <c r="G91" s="1"/>
  <c r="H91" s="1"/>
  <c r="J160"/>
  <c r="F160"/>
  <c r="G160" s="1"/>
  <c r="H160" s="1"/>
  <c r="I66"/>
  <c r="L66"/>
  <c r="J105"/>
  <c r="F105"/>
  <c r="G105" s="1"/>
  <c r="H105" s="1"/>
  <c r="J159"/>
  <c r="F159"/>
  <c r="G159" s="1"/>
  <c r="H159" s="1"/>
  <c r="J56"/>
  <c r="F56"/>
  <c r="G56" s="1"/>
  <c r="H56" s="1"/>
  <c r="J109"/>
  <c r="F109"/>
  <c r="G109" s="1"/>
  <c r="H109" s="1"/>
  <c r="J185"/>
  <c r="F185"/>
  <c r="G185" s="1"/>
  <c r="H185" s="1"/>
  <c r="J43"/>
  <c r="F43"/>
  <c r="G43" s="1"/>
  <c r="H43" s="1"/>
  <c r="J97"/>
  <c r="F97"/>
  <c r="G97" s="1"/>
  <c r="H97" s="1"/>
  <c r="J100"/>
  <c r="F100"/>
  <c r="G100" s="1"/>
  <c r="H100" s="1"/>
  <c r="J183"/>
  <c r="F183"/>
  <c r="G183" s="1"/>
  <c r="H183" s="1"/>
  <c r="J226"/>
  <c r="F226"/>
  <c r="G226" s="1"/>
  <c r="H226" s="1"/>
  <c r="J234"/>
  <c r="F234"/>
  <c r="G234" s="1"/>
  <c r="H234" s="1"/>
  <c r="J209"/>
  <c r="F209"/>
  <c r="G209" s="1"/>
  <c r="H209" s="1"/>
  <c r="J139"/>
  <c r="F139"/>
  <c r="G139" s="1"/>
  <c r="H139" s="1"/>
  <c r="K57"/>
  <c r="M57" s="1"/>
  <c r="I12"/>
  <c r="J69"/>
  <c r="M69" s="1"/>
  <c r="F69"/>
  <c r="G69" s="1"/>
  <c r="H69" s="1"/>
  <c r="J52"/>
  <c r="F52"/>
  <c r="G52" s="1"/>
  <c r="H52" s="1"/>
  <c r="L51"/>
  <c r="I51"/>
  <c r="J90"/>
  <c r="F90"/>
  <c r="G90" s="1"/>
  <c r="H90" s="1"/>
  <c r="J176"/>
  <c r="F176"/>
  <c r="G176" s="1"/>
  <c r="H176" s="1"/>
  <c r="J172"/>
  <c r="F172"/>
  <c r="G172" s="1"/>
  <c r="H172" s="1"/>
  <c r="J162"/>
  <c r="F162"/>
  <c r="G162" s="1"/>
  <c r="H162" s="1"/>
  <c r="J192"/>
  <c r="F192"/>
  <c r="G192" s="1"/>
  <c r="H192" s="1"/>
  <c r="K34"/>
  <c r="M34" s="1"/>
  <c r="H10"/>
  <c r="L88"/>
  <c r="I88"/>
  <c r="J201"/>
  <c r="F201"/>
  <c r="G201" s="1"/>
  <c r="H201" s="1"/>
  <c r="J78"/>
  <c r="F78"/>
  <c r="G78" s="1"/>
  <c r="H78" s="1"/>
  <c r="J107"/>
  <c r="F107"/>
  <c r="G107" s="1"/>
  <c r="H107" s="1"/>
  <c r="J186"/>
  <c r="F186"/>
  <c r="G186" s="1"/>
  <c r="H186" s="1"/>
  <c r="J212"/>
  <c r="F212"/>
  <c r="G212" s="1"/>
  <c r="H212" s="1"/>
  <c r="K29"/>
  <c r="M29" s="1"/>
  <c r="H5"/>
  <c r="L63"/>
  <c r="I63"/>
  <c r="J102"/>
  <c r="F102"/>
  <c r="G102" s="1"/>
  <c r="H102" s="1"/>
  <c r="J95"/>
  <c r="F95"/>
  <c r="G95" s="1"/>
  <c r="H95" s="1"/>
  <c r="J121"/>
  <c r="F121"/>
  <c r="G121" s="1"/>
  <c r="H121" s="1"/>
  <c r="J124"/>
  <c r="F124"/>
  <c r="G124" s="1"/>
  <c r="H124" s="1"/>
  <c r="J175"/>
  <c r="F175"/>
  <c r="G175" s="1"/>
  <c r="H175" s="1"/>
  <c r="J40"/>
  <c r="F40"/>
  <c r="G40" s="1"/>
  <c r="H40" s="1"/>
  <c r="J71"/>
  <c r="F71"/>
  <c r="G71" s="1"/>
  <c r="H71" s="1"/>
  <c r="J125"/>
  <c r="F125"/>
  <c r="G125" s="1"/>
  <c r="H125" s="1"/>
  <c r="J49"/>
  <c r="M49" s="1"/>
  <c r="F49"/>
  <c r="G49" s="1"/>
  <c r="H49" s="1"/>
  <c r="J101"/>
  <c r="F101"/>
  <c r="G101" s="1"/>
  <c r="H101" s="1"/>
  <c r="J127"/>
  <c r="F127"/>
  <c r="G127" s="1"/>
  <c r="H127" s="1"/>
  <c r="J114"/>
  <c r="F114"/>
  <c r="G114" s="1"/>
  <c r="H114" s="1"/>
  <c r="J62"/>
  <c r="F62"/>
  <c r="G62" s="1"/>
  <c r="H62" s="1"/>
  <c r="J194"/>
  <c r="F194"/>
  <c r="G194" s="1"/>
  <c r="H194" s="1"/>
  <c r="J123"/>
  <c r="F123"/>
  <c r="G123" s="1"/>
  <c r="H123" s="1"/>
  <c r="J223"/>
  <c r="F223"/>
  <c r="G223" s="1"/>
  <c r="H223" s="1"/>
  <c r="J55"/>
  <c r="F55"/>
  <c r="G55" s="1"/>
  <c r="H55" s="1"/>
  <c r="J129"/>
  <c r="F129"/>
  <c r="G129" s="1"/>
  <c r="H129" s="1"/>
  <c r="J238"/>
  <c r="F238"/>
  <c r="G238" s="1"/>
  <c r="H238" s="1"/>
  <c r="J84"/>
  <c r="F84"/>
  <c r="G84" s="1"/>
  <c r="H84" s="1"/>
  <c r="J115"/>
  <c r="F115"/>
  <c r="G115" s="1"/>
  <c r="H115" s="1"/>
  <c r="J189"/>
  <c r="F189"/>
  <c r="G189" s="1"/>
  <c r="H189" s="1"/>
  <c r="I80"/>
  <c r="L80"/>
  <c r="J140"/>
  <c r="F140"/>
  <c r="G140" s="1"/>
  <c r="H140" s="1"/>
  <c r="J178"/>
  <c r="F178"/>
  <c r="G178" s="1"/>
  <c r="H178" s="1"/>
  <c r="J92"/>
  <c r="F92"/>
  <c r="G92" s="1"/>
  <c r="H92" s="1"/>
  <c r="L146"/>
  <c r="I146"/>
  <c r="J120"/>
  <c r="F120"/>
  <c r="G120" s="1"/>
  <c r="H120" s="1"/>
  <c r="J122"/>
  <c r="F122"/>
  <c r="G122" s="1"/>
  <c r="H122" s="1"/>
  <c r="J228"/>
  <c r="F228"/>
  <c r="G228" s="1"/>
  <c r="H228" s="1"/>
  <c r="J232"/>
  <c r="F232"/>
  <c r="G232" s="1"/>
  <c r="H232" s="1"/>
  <c r="I148"/>
  <c r="L148"/>
  <c r="J136"/>
  <c r="F136"/>
  <c r="G136" s="1"/>
  <c r="H136" s="1"/>
  <c r="J181"/>
  <c r="F181"/>
  <c r="G181" s="1"/>
  <c r="H181" s="1"/>
  <c r="J207"/>
  <c r="F207"/>
  <c r="G207" s="1"/>
  <c r="H207" s="1"/>
  <c r="J236"/>
  <c r="F236"/>
  <c r="G236" s="1"/>
  <c r="H236" s="1"/>
  <c r="J132"/>
  <c r="F132"/>
  <c r="G132" s="1"/>
  <c r="H132" s="1"/>
  <c r="J198"/>
  <c r="F198"/>
  <c r="G198" s="1"/>
  <c r="H198" s="1"/>
  <c r="J36"/>
  <c r="F36"/>
  <c r="G36" s="1"/>
  <c r="H36" s="1"/>
  <c r="J155"/>
  <c r="F155"/>
  <c r="G155" s="1"/>
  <c r="H155" s="1"/>
  <c r="J86"/>
  <c r="F86"/>
  <c r="G86" s="1"/>
  <c r="H86" s="1"/>
  <c r="I227"/>
  <c r="L227"/>
  <c r="J173"/>
  <c r="F173"/>
  <c r="G173" s="1"/>
  <c r="H173" s="1"/>
  <c r="J171"/>
  <c r="F171"/>
  <c r="G171" s="1"/>
  <c r="H171" s="1"/>
  <c r="J83"/>
  <c r="F83"/>
  <c r="G83" s="1"/>
  <c r="H83" s="1"/>
  <c r="J98"/>
  <c r="F98"/>
  <c r="G98" s="1"/>
  <c r="H98" s="1"/>
  <c r="J58"/>
  <c r="F58"/>
  <c r="G58" s="1"/>
  <c r="H58" s="1"/>
  <c r="J180"/>
  <c r="F180"/>
  <c r="G180" s="1"/>
  <c r="H180" s="1"/>
  <c r="J163"/>
  <c r="F163"/>
  <c r="G163" s="1"/>
  <c r="H163" s="1"/>
  <c r="J166"/>
  <c r="F166"/>
  <c r="G166" s="1"/>
  <c r="H166" s="1"/>
  <c r="J196"/>
  <c r="F196"/>
  <c r="G196" s="1"/>
  <c r="H196" s="1"/>
  <c r="J85"/>
  <c r="F85"/>
  <c r="G85" s="1"/>
  <c r="H85" s="1"/>
  <c r="J145"/>
  <c r="F145"/>
  <c r="G145" s="1"/>
  <c r="H145" s="1"/>
  <c r="J46"/>
  <c r="M46" s="1"/>
  <c r="F46"/>
  <c r="G46" s="1"/>
  <c r="H46" s="1"/>
  <c r="J147"/>
  <c r="F147"/>
  <c r="G147" s="1"/>
  <c r="H147" s="1"/>
  <c r="J222"/>
  <c r="F222"/>
  <c r="G222" s="1"/>
  <c r="H222" s="1"/>
  <c r="J237"/>
  <c r="F237"/>
  <c r="G237" s="1"/>
  <c r="H237" s="1"/>
  <c r="J199"/>
  <c r="F199"/>
  <c r="G199" s="1"/>
  <c r="H199" s="1"/>
  <c r="J165"/>
  <c r="F165"/>
  <c r="G165" s="1"/>
  <c r="H165" s="1"/>
  <c r="J215"/>
  <c r="F215"/>
  <c r="G215" s="1"/>
  <c r="H215" s="1"/>
  <c r="L31"/>
  <c r="I31"/>
  <c r="J111"/>
  <c r="F111"/>
  <c r="G111" s="1"/>
  <c r="H111" s="1"/>
  <c r="J61"/>
  <c r="F61"/>
  <c r="G61" s="1"/>
  <c r="H61" s="1"/>
  <c r="J39"/>
  <c r="F39"/>
  <c r="G39" s="1"/>
  <c r="H39" s="1"/>
  <c r="J119"/>
  <c r="F119"/>
  <c r="G119" s="1"/>
  <c r="H119" s="1"/>
  <c r="J169"/>
  <c r="F169"/>
  <c r="G169" s="1"/>
  <c r="H169" s="1"/>
  <c r="J219"/>
  <c r="F219"/>
  <c r="G219" s="1"/>
  <c r="H219" s="1"/>
  <c r="L104"/>
  <c r="I104"/>
  <c r="J59"/>
  <c r="F59"/>
  <c r="G59" s="1"/>
  <c r="H59" s="1"/>
  <c r="J116"/>
  <c r="F116"/>
  <c r="G116" s="1"/>
  <c r="H116" s="1"/>
  <c r="J167"/>
  <c r="F167"/>
  <c r="G167" s="1"/>
  <c r="H167" s="1"/>
  <c r="J170"/>
  <c r="F170"/>
  <c r="G170" s="1"/>
  <c r="H170" s="1"/>
  <c r="J200"/>
  <c r="F200"/>
  <c r="G200" s="1"/>
  <c r="H200" s="1"/>
  <c r="J47"/>
  <c r="M47" s="1"/>
  <c r="F47"/>
  <c r="G47" s="1"/>
  <c r="H47" s="1"/>
  <c r="J70"/>
  <c r="M70" s="1"/>
  <c r="F70"/>
  <c r="G70" s="1"/>
  <c r="H70" s="1"/>
  <c r="J131"/>
  <c r="F131"/>
  <c r="G131" s="1"/>
  <c r="H131" s="1"/>
  <c r="J32"/>
  <c r="F32"/>
  <c r="G32" s="1"/>
  <c r="H32" s="1"/>
  <c r="J128"/>
  <c r="F128"/>
  <c r="G128" s="1"/>
  <c r="H128" s="1"/>
  <c r="J182"/>
  <c r="F182"/>
  <c r="G182" s="1"/>
  <c r="H182" s="1"/>
  <c r="H13"/>
  <c r="K37"/>
  <c r="M37" s="1"/>
  <c r="I131" i="7"/>
  <c r="L131"/>
  <c r="L57"/>
  <c r="I57"/>
  <c r="L53"/>
  <c r="I53"/>
  <c r="I143"/>
  <c r="L143"/>
  <c r="L70"/>
  <c r="I70"/>
  <c r="I204"/>
  <c r="L204"/>
  <c r="L224"/>
  <c r="I224"/>
  <c r="I52"/>
  <c r="L52"/>
  <c r="I55"/>
  <c r="L55"/>
  <c r="I36"/>
  <c r="L36"/>
  <c r="I116"/>
  <c r="L116"/>
  <c r="J63"/>
  <c r="F63"/>
  <c r="G63" s="1"/>
  <c r="H63" s="1"/>
  <c r="J109"/>
  <c r="F109"/>
  <c r="G109" s="1"/>
  <c r="H109" s="1"/>
  <c r="J168"/>
  <c r="F168"/>
  <c r="G168" s="1"/>
  <c r="H168" s="1"/>
  <c r="I71"/>
  <c r="L71"/>
  <c r="L37"/>
  <c r="I37"/>
  <c r="I148"/>
  <c r="L148"/>
  <c r="J119"/>
  <c r="F119"/>
  <c r="G119" s="1"/>
  <c r="H119" s="1"/>
  <c r="J106"/>
  <c r="F106"/>
  <c r="G106" s="1"/>
  <c r="H106" s="1"/>
  <c r="J235"/>
  <c r="F235"/>
  <c r="G235" s="1"/>
  <c r="H235" s="1"/>
  <c r="L61"/>
  <c r="I61"/>
  <c r="L88"/>
  <c r="I88"/>
  <c r="J169"/>
  <c r="F169"/>
  <c r="G169" s="1"/>
  <c r="H169" s="1"/>
  <c r="I101"/>
  <c r="L101"/>
  <c r="I138"/>
  <c r="L138"/>
  <c r="I190"/>
  <c r="L190"/>
  <c r="J149"/>
  <c r="F149"/>
  <c r="G149" s="1"/>
  <c r="H149" s="1"/>
  <c r="J96"/>
  <c r="F96"/>
  <c r="G96" s="1"/>
  <c r="H96" s="1"/>
  <c r="J218"/>
  <c r="F218"/>
  <c r="G218" s="1"/>
  <c r="H218" s="1"/>
  <c r="J118"/>
  <c r="F118"/>
  <c r="G118" s="1"/>
  <c r="H118" s="1"/>
  <c r="J238"/>
  <c r="F238"/>
  <c r="G238" s="1"/>
  <c r="H238" s="1"/>
  <c r="J69"/>
  <c r="F69"/>
  <c r="G69" s="1"/>
  <c r="H69" s="1"/>
  <c r="J159"/>
  <c r="F159"/>
  <c r="G159" s="1"/>
  <c r="H159" s="1"/>
  <c r="J120"/>
  <c r="F120"/>
  <c r="G120" s="1"/>
  <c r="H120" s="1"/>
  <c r="J58"/>
  <c r="F58"/>
  <c r="G58" s="1"/>
  <c r="H58" s="1"/>
  <c r="J187"/>
  <c r="F187"/>
  <c r="G187" s="1"/>
  <c r="H187" s="1"/>
  <c r="J34"/>
  <c r="F34"/>
  <c r="G34" s="1"/>
  <c r="H34" s="1"/>
  <c r="J73"/>
  <c r="F73"/>
  <c r="G73" s="1"/>
  <c r="H73" s="1"/>
  <c r="J76"/>
  <c r="F76"/>
  <c r="G76" s="1"/>
  <c r="H76" s="1"/>
  <c r="J126"/>
  <c r="F126"/>
  <c r="G126" s="1"/>
  <c r="H126" s="1"/>
  <c r="J133"/>
  <c r="F133"/>
  <c r="G133" s="1"/>
  <c r="H133" s="1"/>
  <c r="J194"/>
  <c r="F194"/>
  <c r="G194" s="1"/>
  <c r="H194" s="1"/>
  <c r="J225"/>
  <c r="F225"/>
  <c r="G225" s="1"/>
  <c r="H225" s="1"/>
  <c r="J50"/>
  <c r="F50"/>
  <c r="G50" s="1"/>
  <c r="H50" s="1"/>
  <c r="J62"/>
  <c r="F62"/>
  <c r="G62" s="1"/>
  <c r="H62" s="1"/>
  <c r="J81"/>
  <c r="F81"/>
  <c r="G81" s="1"/>
  <c r="H81" s="1"/>
  <c r="J134"/>
  <c r="F134"/>
  <c r="G134" s="1"/>
  <c r="H134" s="1"/>
  <c r="J172"/>
  <c r="F172"/>
  <c r="G172" s="1"/>
  <c r="H172" s="1"/>
  <c r="J202"/>
  <c r="F202"/>
  <c r="G202" s="1"/>
  <c r="H202" s="1"/>
  <c r="J233"/>
  <c r="F233"/>
  <c r="G233" s="1"/>
  <c r="H233" s="1"/>
  <c r="I188"/>
  <c r="L188"/>
  <c r="J44"/>
  <c r="F44"/>
  <c r="G44" s="1"/>
  <c r="H44" s="1"/>
  <c r="J35"/>
  <c r="F35"/>
  <c r="G35" s="1"/>
  <c r="H35" s="1"/>
  <c r="J181"/>
  <c r="F181"/>
  <c r="G181" s="1"/>
  <c r="H181" s="1"/>
  <c r="J102"/>
  <c r="F102"/>
  <c r="G102" s="1"/>
  <c r="H102" s="1"/>
  <c r="J75"/>
  <c r="F75"/>
  <c r="G75" s="1"/>
  <c r="H75" s="1"/>
  <c r="J177"/>
  <c r="F177"/>
  <c r="G177" s="1"/>
  <c r="H177" s="1"/>
  <c r="J173"/>
  <c r="F173"/>
  <c r="G173" s="1"/>
  <c r="H173" s="1"/>
  <c r="J192"/>
  <c r="F192"/>
  <c r="G192" s="1"/>
  <c r="H192" s="1"/>
  <c r="J228"/>
  <c r="F228"/>
  <c r="G228" s="1"/>
  <c r="H228" s="1"/>
  <c r="J33"/>
  <c r="F33"/>
  <c r="G33" s="1"/>
  <c r="H33" s="1"/>
  <c r="J60"/>
  <c r="F60"/>
  <c r="G60" s="1"/>
  <c r="H60" s="1"/>
  <c r="J111"/>
  <c r="F111"/>
  <c r="G111" s="1"/>
  <c r="H111" s="1"/>
  <c r="J140"/>
  <c r="F140"/>
  <c r="G140" s="1"/>
  <c r="H140" s="1"/>
  <c r="J196"/>
  <c r="F196"/>
  <c r="G196" s="1"/>
  <c r="H196" s="1"/>
  <c r="J232"/>
  <c r="F232"/>
  <c r="G232" s="1"/>
  <c r="H232" s="1"/>
  <c r="I31"/>
  <c r="L31"/>
  <c r="J64"/>
  <c r="F64"/>
  <c r="G64" s="1"/>
  <c r="H64" s="1"/>
  <c r="J127"/>
  <c r="F127"/>
  <c r="G127" s="1"/>
  <c r="H127" s="1"/>
  <c r="J123"/>
  <c r="F123"/>
  <c r="G123" s="1"/>
  <c r="H123" s="1"/>
  <c r="J112"/>
  <c r="F112"/>
  <c r="G112" s="1"/>
  <c r="H112" s="1"/>
  <c r="J182"/>
  <c r="F182"/>
  <c r="G182" s="1"/>
  <c r="H182" s="1"/>
  <c r="J231"/>
  <c r="F231"/>
  <c r="G231" s="1"/>
  <c r="H231" s="1"/>
  <c r="J160"/>
  <c r="F160"/>
  <c r="G160" s="1"/>
  <c r="H160" s="1"/>
  <c r="J237"/>
  <c r="F237"/>
  <c r="G237" s="1"/>
  <c r="H237" s="1"/>
  <c r="J145"/>
  <c r="F145"/>
  <c r="G145" s="1"/>
  <c r="H145" s="1"/>
  <c r="L189"/>
  <c r="I189"/>
  <c r="J78"/>
  <c r="F78"/>
  <c r="G78" s="1"/>
  <c r="H78" s="1"/>
  <c r="J87"/>
  <c r="F87"/>
  <c r="G87" s="1"/>
  <c r="H87" s="1"/>
  <c r="J90"/>
  <c r="F90"/>
  <c r="G90" s="1"/>
  <c r="H90" s="1"/>
  <c r="J219"/>
  <c r="F219"/>
  <c r="G219" s="1"/>
  <c r="H219" s="1"/>
  <c r="J156"/>
  <c r="F156"/>
  <c r="G156" s="1"/>
  <c r="H156" s="1"/>
  <c r="J113"/>
  <c r="F113"/>
  <c r="G113" s="1"/>
  <c r="H113" s="1"/>
  <c r="J198"/>
  <c r="F198"/>
  <c r="G198" s="1"/>
  <c r="H198" s="1"/>
  <c r="J152"/>
  <c r="F152"/>
  <c r="G152" s="1"/>
  <c r="H152" s="1"/>
  <c r="J95"/>
  <c r="F95"/>
  <c r="G95" s="1"/>
  <c r="H95" s="1"/>
  <c r="J128"/>
  <c r="F128"/>
  <c r="G128" s="1"/>
  <c r="H128" s="1"/>
  <c r="J38"/>
  <c r="F38"/>
  <c r="G38" s="1"/>
  <c r="H38" s="1"/>
  <c r="J195"/>
  <c r="F195"/>
  <c r="G195" s="1"/>
  <c r="H195" s="1"/>
  <c r="J142"/>
  <c r="F142"/>
  <c r="G142" s="1"/>
  <c r="H142" s="1"/>
  <c r="J209"/>
  <c r="F209"/>
  <c r="G209" s="1"/>
  <c r="H209" s="1"/>
  <c r="J184"/>
  <c r="F184"/>
  <c r="G184" s="1"/>
  <c r="H184" s="1"/>
  <c r="J97"/>
  <c r="F97"/>
  <c r="G97" s="1"/>
  <c r="H97" s="1"/>
  <c r="J166"/>
  <c r="F166"/>
  <c r="G166" s="1"/>
  <c r="H166" s="1"/>
  <c r="J39"/>
  <c r="F39"/>
  <c r="G39" s="1"/>
  <c r="H39" s="1"/>
  <c r="J110"/>
  <c r="F110"/>
  <c r="G110" s="1"/>
  <c r="H110" s="1"/>
  <c r="I206"/>
  <c r="L206"/>
  <c r="J59"/>
  <c r="F59"/>
  <c r="G59" s="1"/>
  <c r="H59" s="1"/>
  <c r="J43"/>
  <c r="F43"/>
  <c r="G43" s="1"/>
  <c r="H43" s="1"/>
  <c r="J77"/>
  <c r="F77"/>
  <c r="G77" s="1"/>
  <c r="H77" s="1"/>
  <c r="J80"/>
  <c r="F80"/>
  <c r="G80" s="1"/>
  <c r="H80" s="1"/>
  <c r="J130"/>
  <c r="F130"/>
  <c r="G130" s="1"/>
  <c r="H130" s="1"/>
  <c r="J137"/>
  <c r="F137"/>
  <c r="G137" s="1"/>
  <c r="H137" s="1"/>
  <c r="J171"/>
  <c r="F171"/>
  <c r="G171" s="1"/>
  <c r="H171" s="1"/>
  <c r="J197"/>
  <c r="F197"/>
  <c r="G197" s="1"/>
  <c r="H197" s="1"/>
  <c r="I86"/>
  <c r="L86"/>
  <c r="J30"/>
  <c r="F30"/>
  <c r="G30" s="1"/>
  <c r="H30" s="1"/>
  <c r="J91"/>
  <c r="F91"/>
  <c r="G91" s="1"/>
  <c r="H91" s="1"/>
  <c r="J211"/>
  <c r="F211"/>
  <c r="G211" s="1"/>
  <c r="H211" s="1"/>
  <c r="J212"/>
  <c r="F212"/>
  <c r="G212" s="1"/>
  <c r="H212" s="1"/>
  <c r="J163"/>
  <c r="F163"/>
  <c r="G163" s="1"/>
  <c r="H163" s="1"/>
  <c r="J114"/>
  <c r="F114"/>
  <c r="G114" s="1"/>
  <c r="H114" s="1"/>
  <c r="J99"/>
  <c r="F99"/>
  <c r="G99" s="1"/>
  <c r="H99" s="1"/>
  <c r="J82"/>
  <c r="F82"/>
  <c r="G82" s="1"/>
  <c r="H82" s="1"/>
  <c r="J42"/>
  <c r="F42"/>
  <c r="G42" s="1"/>
  <c r="H42" s="1"/>
  <c r="I65"/>
  <c r="L65"/>
  <c r="J161"/>
  <c r="F161"/>
  <c r="G161" s="1"/>
  <c r="H161" s="1"/>
  <c r="J32"/>
  <c r="F32"/>
  <c r="G32" s="1"/>
  <c r="H32" s="1"/>
  <c r="J54"/>
  <c r="F54"/>
  <c r="G54" s="1"/>
  <c r="H54" s="1"/>
  <c r="J124"/>
  <c r="F124"/>
  <c r="G124" s="1"/>
  <c r="H124" s="1"/>
  <c r="J216"/>
  <c r="F216"/>
  <c r="G216" s="1"/>
  <c r="H216" s="1"/>
  <c r="L221"/>
  <c r="I221"/>
  <c r="L45"/>
  <c r="I45"/>
  <c r="J92"/>
  <c r="F92"/>
  <c r="G92" s="1"/>
  <c r="H92" s="1"/>
  <c r="J117"/>
  <c r="F117"/>
  <c r="G117" s="1"/>
  <c r="H117" s="1"/>
  <c r="J180"/>
  <c r="F180"/>
  <c r="G180" s="1"/>
  <c r="H180" s="1"/>
  <c r="J214"/>
  <c r="F214"/>
  <c r="G214" s="1"/>
  <c r="H214" s="1"/>
  <c r="L68"/>
  <c r="I68"/>
  <c r="J93"/>
  <c r="F93"/>
  <c r="G93" s="1"/>
  <c r="H93" s="1"/>
  <c r="J146"/>
  <c r="F146"/>
  <c r="G146" s="1"/>
  <c r="H146" s="1"/>
  <c r="J153"/>
  <c r="F153"/>
  <c r="G153" s="1"/>
  <c r="H153" s="1"/>
  <c r="J222"/>
  <c r="F222"/>
  <c r="G222" s="1"/>
  <c r="H222" s="1"/>
  <c r="J230"/>
  <c r="F230"/>
  <c r="G230" s="1"/>
  <c r="H230" s="1"/>
  <c r="J151"/>
  <c r="F151"/>
  <c r="G151" s="1"/>
  <c r="H151" s="1"/>
  <c r="J167"/>
  <c r="F167"/>
  <c r="G167" s="1"/>
  <c r="H167" s="1"/>
  <c r="J100"/>
  <c r="F100"/>
  <c r="G100" s="1"/>
  <c r="H100" s="1"/>
  <c r="J150"/>
  <c r="F150"/>
  <c r="G150" s="1"/>
  <c r="H150" s="1"/>
  <c r="J157"/>
  <c r="F157"/>
  <c r="G157" s="1"/>
  <c r="H157" s="1"/>
  <c r="J226"/>
  <c r="F226"/>
  <c r="G226" s="1"/>
  <c r="H226" s="1"/>
  <c r="J234"/>
  <c r="F234"/>
  <c r="G234" s="1"/>
  <c r="H234" s="1"/>
  <c r="J147"/>
  <c r="F147"/>
  <c r="G147" s="1"/>
  <c r="H147" s="1"/>
  <c r="J155"/>
  <c r="F155"/>
  <c r="G155" s="1"/>
  <c r="H155" s="1"/>
  <c r="J191"/>
  <c r="F191"/>
  <c r="G191" s="1"/>
  <c r="H191" s="1"/>
  <c r="J66"/>
  <c r="F66"/>
  <c r="G66" s="1"/>
  <c r="H66" s="1"/>
  <c r="J67"/>
  <c r="F67"/>
  <c r="G67" s="1"/>
  <c r="H67" s="1"/>
  <c r="J215"/>
  <c r="F215"/>
  <c r="G215" s="1"/>
  <c r="H215" s="1"/>
  <c r="J164"/>
  <c r="F164"/>
  <c r="G164" s="1"/>
  <c r="H164" s="1"/>
  <c r="I154"/>
  <c r="L154"/>
  <c r="J162"/>
  <c r="F162"/>
  <c r="G162" s="1"/>
  <c r="H162" s="1"/>
  <c r="J229"/>
  <c r="F229"/>
  <c r="G229" s="1"/>
  <c r="H229" s="1"/>
  <c r="J208"/>
  <c r="F208"/>
  <c r="G208" s="1"/>
  <c r="H208" s="1"/>
  <c r="J207"/>
  <c r="F207"/>
  <c r="G207" s="1"/>
  <c r="H207" s="1"/>
  <c r="J199"/>
  <c r="F199"/>
  <c r="G199" s="1"/>
  <c r="H199" s="1"/>
  <c r="I139"/>
  <c r="L139"/>
  <c r="I170"/>
  <c r="L170"/>
  <c r="J129"/>
  <c r="F129"/>
  <c r="G129" s="1"/>
  <c r="H129" s="1"/>
  <c r="I186"/>
  <c r="L186"/>
  <c r="J89"/>
  <c r="F89"/>
  <c r="G89" s="1"/>
  <c r="H89" s="1"/>
  <c r="J183"/>
  <c r="F183"/>
  <c r="G183" s="1"/>
  <c r="H183" s="1"/>
  <c r="J121"/>
  <c r="F121"/>
  <c r="G121" s="1"/>
  <c r="H121" s="1"/>
  <c r="J213"/>
  <c r="F213"/>
  <c r="G213" s="1"/>
  <c r="H213" s="1"/>
  <c r="J125"/>
  <c r="F125"/>
  <c r="G125" s="1"/>
  <c r="H125" s="1"/>
  <c r="J217"/>
  <c r="F217"/>
  <c r="G217" s="1"/>
  <c r="H217" s="1"/>
  <c r="J98"/>
  <c r="F98"/>
  <c r="G98" s="1"/>
  <c r="H98" s="1"/>
  <c r="J185"/>
  <c r="F185"/>
  <c r="G185" s="1"/>
  <c r="H185" s="1"/>
  <c r="J103"/>
  <c r="F103"/>
  <c r="G103" s="1"/>
  <c r="H103" s="1"/>
  <c r="I85"/>
  <c r="L85"/>
  <c r="J176"/>
  <c r="F176"/>
  <c r="G176" s="1"/>
  <c r="H176" s="1"/>
  <c r="L205"/>
  <c r="I205"/>
  <c r="J105"/>
  <c r="F105"/>
  <c r="G105" s="1"/>
  <c r="H105" s="1"/>
  <c r="J108"/>
  <c r="F108"/>
  <c r="G108" s="1"/>
  <c r="H108" s="1"/>
  <c r="J158"/>
  <c r="F158"/>
  <c r="G158" s="1"/>
  <c r="H158" s="1"/>
  <c r="J210"/>
  <c r="F210"/>
  <c r="G210" s="1"/>
  <c r="H210" s="1"/>
  <c r="J193"/>
  <c r="F193"/>
  <c r="G193" s="1"/>
  <c r="H193" s="1"/>
  <c r="J47"/>
  <c r="F47"/>
  <c r="G47" s="1"/>
  <c r="H47" s="1"/>
  <c r="L104"/>
  <c r="I104"/>
  <c r="J84"/>
  <c r="F84"/>
  <c r="G84" s="1"/>
  <c r="H84" s="1"/>
  <c r="J141"/>
  <c r="F141"/>
  <c r="G141" s="1"/>
  <c r="H141" s="1"/>
  <c r="J175"/>
  <c r="F175"/>
  <c r="G175" s="1"/>
  <c r="H175" s="1"/>
  <c r="J201"/>
  <c r="F201"/>
  <c r="G201" s="1"/>
  <c r="H201" s="1"/>
  <c r="J40"/>
  <c r="F40"/>
  <c r="G40" s="1"/>
  <c r="H40" s="1"/>
  <c r="J48"/>
  <c r="F48"/>
  <c r="G48" s="1"/>
  <c r="H48" s="1"/>
  <c r="J122"/>
  <c r="F122"/>
  <c r="G122" s="1"/>
  <c r="H122" s="1"/>
  <c r="L41"/>
  <c r="I41"/>
  <c r="J29"/>
  <c r="F29"/>
  <c r="G29" s="1"/>
  <c r="H29" s="1"/>
  <c r="J56"/>
  <c r="F56"/>
  <c r="G56" s="1"/>
  <c r="H56" s="1"/>
  <c r="J107"/>
  <c r="F107"/>
  <c r="G107" s="1"/>
  <c r="H107" s="1"/>
  <c r="J136"/>
  <c r="F136"/>
  <c r="G136" s="1"/>
  <c r="H136" s="1"/>
  <c r="J174"/>
  <c r="F174"/>
  <c r="G174" s="1"/>
  <c r="H174" s="1"/>
  <c r="J223"/>
  <c r="F223"/>
  <c r="G223" s="1"/>
  <c r="H223" s="1"/>
  <c r="J135"/>
  <c r="F135"/>
  <c r="G135" s="1"/>
  <c r="H135" s="1"/>
  <c r="J79"/>
  <c r="F79"/>
  <c r="G79" s="1"/>
  <c r="H79" s="1"/>
  <c r="J203"/>
  <c r="F203"/>
  <c r="G203" s="1"/>
  <c r="H203" s="1"/>
  <c r="J178"/>
  <c r="F178"/>
  <c r="G178" s="1"/>
  <c r="H178" s="1"/>
  <c r="J227"/>
  <c r="F227"/>
  <c r="G227" s="1"/>
  <c r="H227" s="1"/>
  <c r="L72"/>
  <c r="I72"/>
  <c r="J115"/>
  <c r="F115"/>
  <c r="G115" s="1"/>
  <c r="H115" s="1"/>
  <c r="J83"/>
  <c r="F83"/>
  <c r="G83" s="1"/>
  <c r="H83" s="1"/>
  <c r="J165"/>
  <c r="F165"/>
  <c r="G165" s="1"/>
  <c r="H165" s="1"/>
  <c r="J144"/>
  <c r="F144"/>
  <c r="G144" s="1"/>
  <c r="H144" s="1"/>
  <c r="J200"/>
  <c r="F200"/>
  <c r="G200" s="1"/>
  <c r="H200" s="1"/>
  <c r="J236"/>
  <c r="F236"/>
  <c r="G236" s="1"/>
  <c r="H236" s="1"/>
  <c r="J220"/>
  <c r="F220"/>
  <c r="G220" s="1"/>
  <c r="H220" s="1"/>
  <c r="L179"/>
  <c r="I179"/>
  <c r="J74"/>
  <c r="F74"/>
  <c r="G74" s="1"/>
  <c r="H74" s="1"/>
  <c r="J51"/>
  <c r="F51"/>
  <c r="G51" s="1"/>
  <c r="H51" s="1"/>
  <c r="L49"/>
  <c r="I49"/>
  <c r="J46"/>
  <c r="F46"/>
  <c r="G46" s="1"/>
  <c r="H46" s="1"/>
  <c r="J132"/>
  <c r="F132"/>
  <c r="G132" s="1"/>
  <c r="H132" s="1"/>
  <c r="K94"/>
  <c r="M94" s="1"/>
  <c r="K7"/>
  <c r="M77" i="6"/>
  <c r="M119"/>
  <c r="L208"/>
  <c r="I208"/>
  <c r="K112"/>
  <c r="M112" s="1"/>
  <c r="K25"/>
  <c r="F229"/>
  <c r="G229" s="1"/>
  <c r="H229" s="1"/>
  <c r="J229"/>
  <c r="K188"/>
  <c r="M188" s="1"/>
  <c r="O17"/>
  <c r="K209"/>
  <c r="M209" s="1"/>
  <c r="P17"/>
  <c r="L175"/>
  <c r="I175"/>
  <c r="L41"/>
  <c r="I41"/>
  <c r="L225"/>
  <c r="I225"/>
  <c r="I224"/>
  <c r="L224"/>
  <c r="K215"/>
  <c r="M215" s="1"/>
  <c r="P23"/>
  <c r="J14"/>
  <c r="K80"/>
  <c r="M80" s="1"/>
  <c r="K222"/>
  <c r="M222" s="1"/>
  <c r="Q9"/>
  <c r="I60"/>
  <c r="L60"/>
  <c r="I94"/>
  <c r="L94"/>
  <c r="K140"/>
  <c r="M140" s="1"/>
  <c r="M11"/>
  <c r="K99"/>
  <c r="M99" s="1"/>
  <c r="K12"/>
  <c r="K147"/>
  <c r="M147" s="1"/>
  <c r="M18"/>
  <c r="K66"/>
  <c r="M66" s="1"/>
  <c r="I21"/>
  <c r="N5"/>
  <c r="K155"/>
  <c r="M155" s="1"/>
  <c r="K113"/>
  <c r="M113" s="1"/>
  <c r="L5"/>
  <c r="I135"/>
  <c r="L135"/>
  <c r="L88"/>
  <c r="I88"/>
  <c r="K50"/>
  <c r="M50" s="1"/>
  <c r="I5"/>
  <c r="I238"/>
  <c r="L238"/>
  <c r="K185"/>
  <c r="M185" s="1"/>
  <c r="O14"/>
  <c r="K228"/>
  <c r="M228" s="1"/>
  <c r="Q15"/>
  <c r="K182"/>
  <c r="M182" s="1"/>
  <c r="O11"/>
  <c r="I210"/>
  <c r="L210"/>
  <c r="I167"/>
  <c r="L167"/>
  <c r="K84"/>
  <c r="M84" s="1"/>
  <c r="J18"/>
  <c r="K141"/>
  <c r="M141" s="1"/>
  <c r="M12"/>
  <c r="K115"/>
  <c r="M115" s="1"/>
  <c r="L7"/>
  <c r="I126"/>
  <c r="L126"/>
  <c r="L133"/>
  <c r="I133"/>
  <c r="K191"/>
  <c r="M191" s="1"/>
  <c r="O20"/>
  <c r="K5"/>
  <c r="K92"/>
  <c r="M92" s="1"/>
  <c r="I23"/>
  <c r="K68"/>
  <c r="M68" s="1"/>
  <c r="L145"/>
  <c r="I145"/>
  <c r="I204"/>
  <c r="L204"/>
  <c r="I227"/>
  <c r="L227"/>
  <c r="I235"/>
  <c r="L235"/>
  <c r="K160"/>
  <c r="M160" s="1"/>
  <c r="N10"/>
  <c r="I207"/>
  <c r="L207"/>
  <c r="K152"/>
  <c r="M152" s="1"/>
  <c r="M23"/>
  <c r="I64"/>
  <c r="L64"/>
  <c r="K148"/>
  <c r="M148" s="1"/>
  <c r="M19"/>
  <c r="K230"/>
  <c r="M230" s="1"/>
  <c r="Q17"/>
  <c r="K232"/>
  <c r="M232" s="1"/>
  <c r="Q19"/>
  <c r="K110"/>
  <c r="M110" s="1"/>
  <c r="K23"/>
  <c r="K206"/>
  <c r="M206" s="1"/>
  <c r="P14"/>
  <c r="I109"/>
  <c r="L109"/>
  <c r="L137"/>
  <c r="I137"/>
  <c r="H24"/>
  <c r="K48"/>
  <c r="M48" s="1"/>
  <c r="K201"/>
  <c r="M201" s="1"/>
  <c r="P9"/>
  <c r="L104"/>
  <c r="I104"/>
  <c r="I53"/>
  <c r="L53"/>
  <c r="I11"/>
  <c r="K56"/>
  <c r="M56" s="1"/>
  <c r="K105"/>
  <c r="M105" s="1"/>
  <c r="K18"/>
  <c r="K226"/>
  <c r="M226" s="1"/>
  <c r="Q13"/>
  <c r="K211"/>
  <c r="M211" s="1"/>
  <c r="P19"/>
  <c r="I101"/>
  <c r="L101"/>
  <c r="K159"/>
  <c r="M159" s="1"/>
  <c r="N9"/>
  <c r="L192"/>
  <c r="I192"/>
  <c r="I45"/>
  <c r="L45"/>
  <c r="K236"/>
  <c r="M236" s="1"/>
  <c r="Q23"/>
  <c r="K193"/>
  <c r="M193" s="1"/>
  <c r="O22"/>
  <c r="L143"/>
  <c r="I143"/>
  <c r="K164"/>
  <c r="M164" s="1"/>
  <c r="N14"/>
  <c r="K97"/>
  <c r="M97" s="1"/>
  <c r="K10"/>
  <c r="K169"/>
  <c r="M169" s="1"/>
  <c r="N19"/>
  <c r="K98"/>
  <c r="M98" s="1"/>
  <c r="K11"/>
  <c r="K107"/>
  <c r="M107" s="1"/>
  <c r="K20"/>
  <c r="K199"/>
  <c r="M199" s="1"/>
  <c r="P7"/>
  <c r="K177"/>
  <c r="M177" s="1"/>
  <c r="O6"/>
  <c r="L198"/>
  <c r="I198"/>
  <c r="K200"/>
  <c r="M200" s="1"/>
  <c r="P8"/>
  <c r="I163"/>
  <c r="L163"/>
  <c r="K89"/>
  <c r="M89" s="1"/>
  <c r="J23"/>
  <c r="K218"/>
  <c r="M218" s="1"/>
  <c r="Q5"/>
  <c r="K223"/>
  <c r="M223" s="1"/>
  <c r="Q10"/>
  <c r="K35"/>
  <c r="M35" s="1"/>
  <c r="H11"/>
  <c r="I36"/>
  <c r="L36"/>
  <c r="K43"/>
  <c r="M43" s="1"/>
  <c r="H19"/>
  <c r="K78"/>
  <c r="M78" s="1"/>
  <c r="J12"/>
  <c r="K62"/>
  <c r="M62" s="1"/>
  <c r="I17"/>
  <c r="I151"/>
  <c r="L151"/>
  <c r="K127"/>
  <c r="M127" s="1"/>
  <c r="L19"/>
  <c r="J6"/>
  <c r="K72"/>
  <c r="M72" s="1"/>
  <c r="K156"/>
  <c r="M156" s="1"/>
  <c r="N6"/>
  <c r="K83"/>
  <c r="M83" s="1"/>
  <c r="J17"/>
  <c r="L37"/>
  <c r="I37"/>
  <c r="K184"/>
  <c r="M184" s="1"/>
  <c r="O13"/>
  <c r="I118"/>
  <c r="L118"/>
  <c r="L139"/>
  <c r="I139"/>
  <c r="K82"/>
  <c r="M82" s="1"/>
  <c r="J16"/>
  <c r="I234"/>
  <c r="L234"/>
  <c r="K91"/>
  <c r="M91" s="1"/>
  <c r="J25"/>
  <c r="I52"/>
  <c r="L52"/>
  <c r="K125"/>
  <c r="M125" s="1"/>
  <c r="L17"/>
  <c r="K138"/>
  <c r="M138" s="1"/>
  <c r="M9"/>
  <c r="K231"/>
  <c r="M231" s="1"/>
  <c r="Q18"/>
  <c r="J10"/>
  <c r="K76"/>
  <c r="M76" s="1"/>
  <c r="K219"/>
  <c r="M219" s="1"/>
  <c r="Q6"/>
  <c r="K70"/>
  <c r="M70" s="1"/>
  <c r="I25"/>
  <c r="K197"/>
  <c r="M197" s="1"/>
  <c r="P5"/>
  <c r="K196"/>
  <c r="M196" s="1"/>
  <c r="O25"/>
  <c r="K74"/>
  <c r="M74" s="1"/>
  <c r="J8"/>
  <c r="K58"/>
  <c r="M58" s="1"/>
  <c r="I13"/>
  <c r="K132"/>
  <c r="M132" s="1"/>
  <c r="L24"/>
  <c r="K122"/>
  <c r="M122" s="1"/>
  <c r="L14"/>
  <c r="K205"/>
  <c r="M205" s="1"/>
  <c r="P13"/>
  <c r="K202"/>
  <c r="M202" s="1"/>
  <c r="P10"/>
  <c r="K165"/>
  <c r="M165" s="1"/>
  <c r="N15"/>
  <c r="I117"/>
  <c r="L117"/>
  <c r="K34"/>
  <c r="M34" s="1"/>
  <c r="H10"/>
  <c r="K194"/>
  <c r="M194" s="1"/>
  <c r="O23"/>
  <c r="K195"/>
  <c r="M195" s="1"/>
  <c r="O24"/>
  <c r="K123"/>
  <c r="M123" s="1"/>
  <c r="L15"/>
  <c r="K144"/>
  <c r="M144" s="1"/>
  <c r="M15"/>
  <c r="K13"/>
  <c r="K100"/>
  <c r="M100" s="1"/>
  <c r="L96"/>
  <c r="I96"/>
  <c r="L29"/>
  <c r="I29"/>
  <c r="K142"/>
  <c r="M142" s="1"/>
  <c r="M13"/>
  <c r="I85"/>
  <c r="L85"/>
  <c r="I86"/>
  <c r="L86"/>
  <c r="K90"/>
  <c r="M90" s="1"/>
  <c r="J24"/>
  <c r="I214"/>
  <c r="L214"/>
  <c r="K189"/>
  <c r="M189" s="1"/>
  <c r="O18"/>
  <c r="K42"/>
  <c r="M42" s="1"/>
  <c r="H18"/>
  <c r="K146"/>
  <c r="M146" s="1"/>
  <c r="M17"/>
  <c r="K51"/>
  <c r="M51" s="1"/>
  <c r="I6"/>
  <c r="I102"/>
  <c r="L102"/>
  <c r="K130"/>
  <c r="M130" s="1"/>
  <c r="L22"/>
  <c r="K124"/>
  <c r="M124" s="1"/>
  <c r="L16"/>
  <c r="I44"/>
  <c r="L44"/>
  <c r="K32"/>
  <c r="M32" s="1"/>
  <c r="H8"/>
  <c r="K93"/>
  <c r="M93" s="1"/>
  <c r="K6"/>
  <c r="K134"/>
  <c r="M134" s="1"/>
  <c r="M5"/>
  <c r="I40" i="5"/>
  <c r="I60"/>
  <c r="L88"/>
  <c r="M37"/>
  <c r="I68"/>
  <c r="I111"/>
  <c r="I131"/>
  <c r="K131" s="1"/>
  <c r="M131" s="1"/>
  <c r="L91"/>
  <c r="M99"/>
  <c r="L30"/>
  <c r="L129"/>
  <c r="L237"/>
  <c r="I207"/>
  <c r="L65"/>
  <c r="I65"/>
  <c r="K65" s="1"/>
  <c r="M65" s="1"/>
  <c r="I47"/>
  <c r="K47" s="1"/>
  <c r="M47" s="1"/>
  <c r="L234"/>
  <c r="I234"/>
  <c r="F34"/>
  <c r="G34" s="1"/>
  <c r="H34" s="1"/>
  <c r="J34"/>
  <c r="K127"/>
  <c r="L19"/>
  <c r="L225"/>
  <c r="I225"/>
  <c r="K44"/>
  <c r="M44" s="1"/>
  <c r="H20"/>
  <c r="L222"/>
  <c r="I222"/>
  <c r="K196"/>
  <c r="O25"/>
  <c r="K73"/>
  <c r="J7"/>
  <c r="K53"/>
  <c r="M53" s="1"/>
  <c r="I8"/>
  <c r="K60"/>
  <c r="M60" s="1"/>
  <c r="I15"/>
  <c r="K92"/>
  <c r="M92" s="1"/>
  <c r="K5"/>
  <c r="K80"/>
  <c r="M80" s="1"/>
  <c r="J14"/>
  <c r="K74"/>
  <c r="M74" s="1"/>
  <c r="J8"/>
  <c r="K45"/>
  <c r="M45" s="1"/>
  <c r="H21"/>
  <c r="I66"/>
  <c r="L66"/>
  <c r="I31"/>
  <c r="K30"/>
  <c r="M30" s="1"/>
  <c r="H6"/>
  <c r="K41"/>
  <c r="M41" s="1"/>
  <c r="H17"/>
  <c r="K39"/>
  <c r="M39" s="1"/>
  <c r="H15"/>
  <c r="K61"/>
  <c r="M61" s="1"/>
  <c r="I16"/>
  <c r="K83"/>
  <c r="M83" s="1"/>
  <c r="J17"/>
  <c r="L23"/>
  <c r="K117"/>
  <c r="M117" s="1"/>
  <c r="L9"/>
  <c r="K166"/>
  <c r="M166" s="1"/>
  <c r="N16"/>
  <c r="I169"/>
  <c r="K179"/>
  <c r="M179" s="1"/>
  <c r="O8"/>
  <c r="L196"/>
  <c r="K229"/>
  <c r="M229" s="1"/>
  <c r="Q16"/>
  <c r="K237"/>
  <c r="Q24"/>
  <c r="J183"/>
  <c r="F183"/>
  <c r="G183" s="1"/>
  <c r="H183" s="1"/>
  <c r="K58"/>
  <c r="M58" s="1"/>
  <c r="I13"/>
  <c r="I230"/>
  <c r="L230"/>
  <c r="K226"/>
  <c r="M226" s="1"/>
  <c r="Q13"/>
  <c r="K103"/>
  <c r="M103" s="1"/>
  <c r="K16"/>
  <c r="K107"/>
  <c r="M107" s="1"/>
  <c r="K20"/>
  <c r="K132"/>
  <c r="M132" s="1"/>
  <c r="L24"/>
  <c r="L127"/>
  <c r="M127" s="1"/>
  <c r="K170"/>
  <c r="M170" s="1"/>
  <c r="N20"/>
  <c r="K207"/>
  <c r="M207" s="1"/>
  <c r="P15"/>
  <c r="K69"/>
  <c r="M69" s="1"/>
  <c r="I24"/>
  <c r="K68"/>
  <c r="M68" s="1"/>
  <c r="I23"/>
  <c r="K75"/>
  <c r="M75" s="1"/>
  <c r="J9"/>
  <c r="K84"/>
  <c r="M84" s="1"/>
  <c r="J18"/>
  <c r="K95"/>
  <c r="M95" s="1"/>
  <c r="K8"/>
  <c r="K77"/>
  <c r="M77" s="1"/>
  <c r="J11"/>
  <c r="K71"/>
  <c r="M71" s="1"/>
  <c r="J5"/>
  <c r="L73"/>
  <c r="I78"/>
  <c r="K124"/>
  <c r="M124" s="1"/>
  <c r="L16"/>
  <c r="K121"/>
  <c r="M121" s="1"/>
  <c r="L13"/>
  <c r="K141"/>
  <c r="M141" s="1"/>
  <c r="M12"/>
  <c r="K137"/>
  <c r="M137" s="1"/>
  <c r="M8"/>
  <c r="K174"/>
  <c r="M174" s="1"/>
  <c r="N24"/>
  <c r="K233"/>
  <c r="M233" s="1"/>
  <c r="Q20"/>
  <c r="J221"/>
  <c r="F221"/>
  <c r="G221" s="1"/>
  <c r="H221" s="1"/>
  <c r="K129"/>
  <c r="L21"/>
  <c r="K57"/>
  <c r="M57" s="1"/>
  <c r="I12"/>
  <c r="K48"/>
  <c r="M48" s="1"/>
  <c r="H24"/>
  <c r="K87"/>
  <c r="J21"/>
  <c r="K111"/>
  <c r="M111" s="1"/>
  <c r="K24"/>
  <c r="L29"/>
  <c r="I29"/>
  <c r="H5" s="1"/>
  <c r="K40"/>
  <c r="M40" s="1"/>
  <c r="H16"/>
  <c r="K46"/>
  <c r="M46" s="1"/>
  <c r="H22"/>
  <c r="K91"/>
  <c r="J25"/>
  <c r="K88"/>
  <c r="M88" s="1"/>
  <c r="J22"/>
  <c r="K120"/>
  <c r="M120" s="1"/>
  <c r="L12"/>
  <c r="K128"/>
  <c r="M128" s="1"/>
  <c r="L20"/>
  <c r="K158"/>
  <c r="M158" s="1"/>
  <c r="N8"/>
  <c r="J36"/>
  <c r="F36"/>
  <c r="G36" s="1"/>
  <c r="H36" s="1"/>
  <c r="J116"/>
  <c r="F116"/>
  <c r="G116" s="1"/>
  <c r="H116" s="1"/>
  <c r="I231"/>
  <c r="L231"/>
  <c r="I235"/>
  <c r="L235"/>
  <c r="I219"/>
  <c r="L219"/>
  <c r="I227"/>
  <c r="L227"/>
  <c r="L228"/>
  <c r="I228"/>
  <c r="I236"/>
  <c r="L236"/>
  <c r="I238"/>
  <c r="L238"/>
  <c r="L220"/>
  <c r="I220"/>
  <c r="I223"/>
  <c r="L223"/>
  <c r="I224"/>
  <c r="L224"/>
  <c r="I218"/>
  <c r="L218"/>
  <c r="L232"/>
  <c r="I232"/>
  <c r="I205"/>
  <c r="L205"/>
  <c r="L202"/>
  <c r="I202"/>
  <c r="L206"/>
  <c r="I206"/>
  <c r="I201"/>
  <c r="L201"/>
  <c r="L204"/>
  <c r="I204"/>
  <c r="I199"/>
  <c r="L199"/>
  <c r="I203"/>
  <c r="L203"/>
  <c r="L216"/>
  <c r="I216"/>
  <c r="J197"/>
  <c r="F197"/>
  <c r="G197" s="1"/>
  <c r="H197" s="1"/>
  <c r="J198"/>
  <c r="F198"/>
  <c r="G198" s="1"/>
  <c r="H198" s="1"/>
  <c r="L212"/>
  <c r="I212"/>
  <c r="L208"/>
  <c r="I208"/>
  <c r="F213"/>
  <c r="G213" s="1"/>
  <c r="H213" s="1"/>
  <c r="J213"/>
  <c r="L215"/>
  <c r="I215"/>
  <c r="L200"/>
  <c r="I200"/>
  <c r="I217"/>
  <c r="L217"/>
  <c r="J210"/>
  <c r="F210"/>
  <c r="G210" s="1"/>
  <c r="H210" s="1"/>
  <c r="F209"/>
  <c r="G209" s="1"/>
  <c r="H209" s="1"/>
  <c r="J209"/>
  <c r="J214"/>
  <c r="F214"/>
  <c r="G214" s="1"/>
  <c r="H214" s="1"/>
  <c r="I211"/>
  <c r="L211"/>
  <c r="I181"/>
  <c r="L181"/>
  <c r="I190"/>
  <c r="L190"/>
  <c r="I177"/>
  <c r="L177"/>
  <c r="I178"/>
  <c r="L178"/>
  <c r="J189"/>
  <c r="F189"/>
  <c r="G189" s="1"/>
  <c r="H189" s="1"/>
  <c r="I188"/>
  <c r="L188"/>
  <c r="I180"/>
  <c r="L180"/>
  <c r="I192"/>
  <c r="L192"/>
  <c r="L195"/>
  <c r="I195"/>
  <c r="L187"/>
  <c r="I187"/>
  <c r="I185"/>
  <c r="L185"/>
  <c r="I186"/>
  <c r="L186"/>
  <c r="I176"/>
  <c r="L176"/>
  <c r="I184"/>
  <c r="L184"/>
  <c r="L191"/>
  <c r="I191"/>
  <c r="I193"/>
  <c r="L193"/>
  <c r="I194"/>
  <c r="L194"/>
  <c r="I182"/>
  <c r="L182"/>
  <c r="I171"/>
  <c r="L171"/>
  <c r="I155"/>
  <c r="L155"/>
  <c r="L168"/>
  <c r="I168"/>
  <c r="I173"/>
  <c r="L173"/>
  <c r="I156"/>
  <c r="L156"/>
  <c r="L160"/>
  <c r="I160"/>
  <c r="J159"/>
  <c r="F159"/>
  <c r="G159" s="1"/>
  <c r="H159" s="1"/>
  <c r="I161"/>
  <c r="L161"/>
  <c r="J164"/>
  <c r="F164"/>
  <c r="G164" s="1"/>
  <c r="H164" s="1"/>
  <c r="I163"/>
  <c r="L163"/>
  <c r="I165"/>
  <c r="L165"/>
  <c r="L172"/>
  <c r="I172"/>
  <c r="I167"/>
  <c r="L167"/>
  <c r="I157"/>
  <c r="L157"/>
  <c r="L162"/>
  <c r="I162"/>
  <c r="J175"/>
  <c r="F175"/>
  <c r="G175" s="1"/>
  <c r="H175" s="1"/>
  <c r="I142"/>
  <c r="L142"/>
  <c r="I139"/>
  <c r="L139"/>
  <c r="I136"/>
  <c r="L136"/>
  <c r="I150"/>
  <c r="L150"/>
  <c r="L147"/>
  <c r="I147"/>
  <c r="I143"/>
  <c r="L143"/>
  <c r="I144"/>
  <c r="L144"/>
  <c r="F146"/>
  <c r="G146" s="1"/>
  <c r="H146" s="1"/>
  <c r="J146"/>
  <c r="L149"/>
  <c r="I149"/>
  <c r="I148"/>
  <c r="L148"/>
  <c r="I140"/>
  <c r="L140"/>
  <c r="I154"/>
  <c r="L154"/>
  <c r="I152"/>
  <c r="L152"/>
  <c r="J151"/>
  <c r="F151"/>
  <c r="G151" s="1"/>
  <c r="H151" s="1"/>
  <c r="F138"/>
  <c r="G138" s="1"/>
  <c r="H138" s="1"/>
  <c r="J138"/>
  <c r="L153"/>
  <c r="I153"/>
  <c r="L145"/>
  <c r="I145"/>
  <c r="J134"/>
  <c r="F134"/>
  <c r="G134" s="1"/>
  <c r="H134" s="1"/>
  <c r="I135"/>
  <c r="L135"/>
  <c r="I130"/>
  <c r="L130"/>
  <c r="I114"/>
  <c r="L114"/>
  <c r="I113"/>
  <c r="L113"/>
  <c r="I133"/>
  <c r="L133"/>
  <c r="J118"/>
  <c r="F118"/>
  <c r="G118" s="1"/>
  <c r="H118" s="1"/>
  <c r="I122"/>
  <c r="L122"/>
  <c r="I126"/>
  <c r="L126"/>
  <c r="L115"/>
  <c r="I115"/>
  <c r="I123"/>
  <c r="L123"/>
  <c r="I125"/>
  <c r="L125"/>
  <c r="L119"/>
  <c r="I119"/>
  <c r="I86"/>
  <c r="L86"/>
  <c r="I105"/>
  <c r="L105"/>
  <c r="I89"/>
  <c r="L89"/>
  <c r="I72"/>
  <c r="L72"/>
  <c r="L79"/>
  <c r="I79"/>
  <c r="I76"/>
  <c r="L76"/>
  <c r="I102"/>
  <c r="L102"/>
  <c r="I108"/>
  <c r="L108"/>
  <c r="F81"/>
  <c r="G81" s="1"/>
  <c r="H81" s="1"/>
  <c r="J81"/>
  <c r="M87"/>
  <c r="I96"/>
  <c r="L96"/>
  <c r="J90"/>
  <c r="F90"/>
  <c r="G90" s="1"/>
  <c r="H90" s="1"/>
  <c r="I112"/>
  <c r="L112"/>
  <c r="I106"/>
  <c r="L106"/>
  <c r="I82"/>
  <c r="L82"/>
  <c r="J85"/>
  <c r="F85"/>
  <c r="G85" s="1"/>
  <c r="H85" s="1"/>
  <c r="I93"/>
  <c r="L93"/>
  <c r="I100"/>
  <c r="L100"/>
  <c r="J97"/>
  <c r="F97"/>
  <c r="G97" s="1"/>
  <c r="H97" s="1"/>
  <c r="I101"/>
  <c r="L101"/>
  <c r="I110"/>
  <c r="L110"/>
  <c r="I98"/>
  <c r="L98"/>
  <c r="I94"/>
  <c r="L94"/>
  <c r="J109"/>
  <c r="F109"/>
  <c r="G109" s="1"/>
  <c r="H109" s="1"/>
  <c r="I104"/>
  <c r="L104"/>
  <c r="I67"/>
  <c r="L67"/>
  <c r="L52"/>
  <c r="I52"/>
  <c r="I50"/>
  <c r="L50"/>
  <c r="I64"/>
  <c r="L64"/>
  <c r="I51"/>
  <c r="L51"/>
  <c r="I54"/>
  <c r="L54"/>
  <c r="I70"/>
  <c r="L70"/>
  <c r="I59"/>
  <c r="L59"/>
  <c r="J55"/>
  <c r="F55"/>
  <c r="G55" s="1"/>
  <c r="H55" s="1"/>
  <c r="L56"/>
  <c r="I56"/>
  <c r="I63"/>
  <c r="L63"/>
  <c r="L49"/>
  <c r="I49"/>
  <c r="L43"/>
  <c r="I43"/>
  <c r="L42"/>
  <c r="I42"/>
  <c r="L38"/>
  <c r="I38"/>
  <c r="I33"/>
  <c r="L32"/>
  <c r="I32"/>
  <c r="D43" i="3"/>
  <c r="I43" s="1"/>
  <c r="D46"/>
  <c r="E46" s="1"/>
  <c r="F46" s="1"/>
  <c r="G46" s="1"/>
  <c r="H46" s="1"/>
  <c r="J46" s="1"/>
  <c r="D45"/>
  <c r="D44"/>
  <c r="H47"/>
  <c r="J47" s="1"/>
  <c r="K47"/>
  <c r="I47"/>
  <c r="I46"/>
  <c r="E129" i="4"/>
  <c r="F129" s="1"/>
  <c r="G129" s="1"/>
  <c r="K129" s="1"/>
  <c r="E125"/>
  <c r="F125" s="1"/>
  <c r="G125" s="1"/>
  <c r="K125" s="1"/>
  <c r="E121"/>
  <c r="F121" s="1"/>
  <c r="G121" s="1"/>
  <c r="K121" s="1"/>
  <c r="E117"/>
  <c r="F117" s="1"/>
  <c r="G117" s="1"/>
  <c r="K117" s="1"/>
  <c r="E113"/>
  <c r="F113" s="1"/>
  <c r="G113" s="1"/>
  <c r="K113" s="1"/>
  <c r="E109"/>
  <c r="F109" s="1"/>
  <c r="G109" s="1"/>
  <c r="K109" s="1"/>
  <c r="E105"/>
  <c r="F105" s="1"/>
  <c r="G105" s="1"/>
  <c r="K105" s="1"/>
  <c r="E101"/>
  <c r="F101" s="1"/>
  <c r="G101" s="1"/>
  <c r="K101" s="1"/>
  <c r="E97"/>
  <c r="F97" s="1"/>
  <c r="G97" s="1"/>
  <c r="K97" s="1"/>
  <c r="E93"/>
  <c r="F93" s="1"/>
  <c r="G93" s="1"/>
  <c r="K93" s="1"/>
  <c r="E128"/>
  <c r="F128" s="1"/>
  <c r="G128" s="1"/>
  <c r="K128" s="1"/>
  <c r="E124"/>
  <c r="F124" s="1"/>
  <c r="G124" s="1"/>
  <c r="K124" s="1"/>
  <c r="E120"/>
  <c r="F120" s="1"/>
  <c r="G120" s="1"/>
  <c r="K120" s="1"/>
  <c r="E116"/>
  <c r="F116" s="1"/>
  <c r="G116" s="1"/>
  <c r="K116" s="1"/>
  <c r="E112"/>
  <c r="F112" s="1"/>
  <c r="G112" s="1"/>
  <c r="K112" s="1"/>
  <c r="E108"/>
  <c r="F108" s="1"/>
  <c r="G108" s="1"/>
  <c r="K108" s="1"/>
  <c r="E104"/>
  <c r="F104" s="1"/>
  <c r="G104" s="1"/>
  <c r="K104" s="1"/>
  <c r="E100"/>
  <c r="F100" s="1"/>
  <c r="G100" s="1"/>
  <c r="K100" s="1"/>
  <c r="E96"/>
  <c r="F96" s="1"/>
  <c r="G96" s="1"/>
  <c r="K96" s="1"/>
  <c r="E92"/>
  <c r="F92" s="1"/>
  <c r="G92" s="1"/>
  <c r="K92" s="1"/>
  <c r="E127"/>
  <c r="E123"/>
  <c r="F123" s="1"/>
  <c r="G123" s="1"/>
  <c r="E119"/>
  <c r="F119" s="1"/>
  <c r="G119" s="1"/>
  <c r="K119" s="1"/>
  <c r="E115"/>
  <c r="F115" s="1"/>
  <c r="G115" s="1"/>
  <c r="K115" s="1"/>
  <c r="E111"/>
  <c r="E107"/>
  <c r="F107" s="1"/>
  <c r="G107" s="1"/>
  <c r="E103"/>
  <c r="E99"/>
  <c r="F99" s="1"/>
  <c r="G99" s="1"/>
  <c r="K99" s="1"/>
  <c r="E95"/>
  <c r="E91"/>
  <c r="E118"/>
  <c r="E102"/>
  <c r="F102" s="1"/>
  <c r="G102" s="1"/>
  <c r="K102" s="1"/>
  <c r="E86"/>
  <c r="F86" s="1"/>
  <c r="G86" s="1"/>
  <c r="K86" s="1"/>
  <c r="E82"/>
  <c r="F82" s="1"/>
  <c r="G82" s="1"/>
  <c r="K82" s="1"/>
  <c r="E78"/>
  <c r="F78" s="1"/>
  <c r="G78" s="1"/>
  <c r="K78" s="1"/>
  <c r="E74"/>
  <c r="F74" s="1"/>
  <c r="G74" s="1"/>
  <c r="K74" s="1"/>
  <c r="E70"/>
  <c r="F70" s="1"/>
  <c r="G70" s="1"/>
  <c r="K70" s="1"/>
  <c r="E66"/>
  <c r="F66" s="1"/>
  <c r="G66" s="1"/>
  <c r="K66" s="1"/>
  <c r="E62"/>
  <c r="F62" s="1"/>
  <c r="G62" s="1"/>
  <c r="K62" s="1"/>
  <c r="E140"/>
  <c r="F140" s="1"/>
  <c r="G140" s="1"/>
  <c r="K140" s="1"/>
  <c r="E136"/>
  <c r="F136" s="1"/>
  <c r="G136" s="1"/>
  <c r="K136" s="1"/>
  <c r="E134"/>
  <c r="F134" s="1"/>
  <c r="G134" s="1"/>
  <c r="K134" s="1"/>
  <c r="E122"/>
  <c r="E106"/>
  <c r="F106" s="1"/>
  <c r="G106" s="1"/>
  <c r="K106" s="1"/>
  <c r="E90"/>
  <c r="E85"/>
  <c r="F85" s="1"/>
  <c r="G85" s="1"/>
  <c r="K85" s="1"/>
  <c r="E81"/>
  <c r="F81" s="1"/>
  <c r="G81" s="1"/>
  <c r="K81" s="1"/>
  <c r="E77"/>
  <c r="F77" s="1"/>
  <c r="G77" s="1"/>
  <c r="K77" s="1"/>
  <c r="E73"/>
  <c r="F73" s="1"/>
  <c r="G73" s="1"/>
  <c r="K73" s="1"/>
  <c r="E69"/>
  <c r="F69" s="1"/>
  <c r="G69" s="1"/>
  <c r="K69" s="1"/>
  <c r="E65"/>
  <c r="F65" s="1"/>
  <c r="G65" s="1"/>
  <c r="K65" s="1"/>
  <c r="E61"/>
  <c r="F61" s="1"/>
  <c r="G61" s="1"/>
  <c r="K61" s="1"/>
  <c r="E126"/>
  <c r="E110"/>
  <c r="F110" s="1"/>
  <c r="G110" s="1"/>
  <c r="E94"/>
  <c r="F94" s="1"/>
  <c r="G94" s="1"/>
  <c r="K94" s="1"/>
  <c r="E89"/>
  <c r="F89" s="1"/>
  <c r="G89" s="1"/>
  <c r="K89" s="1"/>
  <c r="E88"/>
  <c r="E84"/>
  <c r="E80"/>
  <c r="F80" s="1"/>
  <c r="G80" s="1"/>
  <c r="K80" s="1"/>
  <c r="E76"/>
  <c r="F76" s="1"/>
  <c r="G76" s="1"/>
  <c r="K76" s="1"/>
  <c r="E72"/>
  <c r="E68"/>
  <c r="F68" s="1"/>
  <c r="G68" s="1"/>
  <c r="E64"/>
  <c r="F64" s="1"/>
  <c r="G64" s="1"/>
  <c r="E60"/>
  <c r="F60" s="1"/>
  <c r="G60" s="1"/>
  <c r="K60" s="1"/>
  <c r="E130"/>
  <c r="E79"/>
  <c r="F79" s="1"/>
  <c r="G79" s="1"/>
  <c r="E63"/>
  <c r="E56"/>
  <c r="F56" s="1"/>
  <c r="G56" s="1"/>
  <c r="K56" s="1"/>
  <c r="E52"/>
  <c r="F52" s="1"/>
  <c r="G52" s="1"/>
  <c r="K52" s="1"/>
  <c r="E48"/>
  <c r="F48" s="1"/>
  <c r="G48" s="1"/>
  <c r="K48" s="1"/>
  <c r="E44"/>
  <c r="F44" s="1"/>
  <c r="G44" s="1"/>
  <c r="K44" s="1"/>
  <c r="E40"/>
  <c r="F40" s="1"/>
  <c r="G40" s="1"/>
  <c r="K40" s="1"/>
  <c r="E36"/>
  <c r="F36" s="1"/>
  <c r="G36" s="1"/>
  <c r="K36" s="1"/>
  <c r="E32"/>
  <c r="F32" s="1"/>
  <c r="G32" s="1"/>
  <c r="K32" s="1"/>
  <c r="E135"/>
  <c r="F135" s="1"/>
  <c r="G135" s="1"/>
  <c r="K135" s="1"/>
  <c r="E83"/>
  <c r="F83" s="1"/>
  <c r="G83" s="1"/>
  <c r="K83" s="1"/>
  <c r="E67"/>
  <c r="E59"/>
  <c r="F59" s="1"/>
  <c r="G59" s="1"/>
  <c r="K59" s="1"/>
  <c r="E55"/>
  <c r="F55" s="1"/>
  <c r="G55" s="1"/>
  <c r="K55" s="1"/>
  <c r="E51"/>
  <c r="F51" s="1"/>
  <c r="G51" s="1"/>
  <c r="K51" s="1"/>
  <c r="E47"/>
  <c r="F47" s="1"/>
  <c r="G47" s="1"/>
  <c r="K47" s="1"/>
  <c r="E43"/>
  <c r="F43" s="1"/>
  <c r="G43" s="1"/>
  <c r="K43" s="1"/>
  <c r="E39"/>
  <c r="F39" s="1"/>
  <c r="G39" s="1"/>
  <c r="K39" s="1"/>
  <c r="E35"/>
  <c r="F35" s="1"/>
  <c r="G35" s="1"/>
  <c r="K35" s="1"/>
  <c r="E31"/>
  <c r="F31" s="1"/>
  <c r="G31" s="1"/>
  <c r="K31" s="1"/>
  <c r="E139"/>
  <c r="F139" s="1"/>
  <c r="G139" s="1"/>
  <c r="K139" s="1"/>
  <c r="E98"/>
  <c r="F98" s="1"/>
  <c r="G98" s="1"/>
  <c r="K98" s="1"/>
  <c r="E87"/>
  <c r="F87" s="1"/>
  <c r="G87" s="1"/>
  <c r="E71"/>
  <c r="E58"/>
  <c r="F58" s="1"/>
  <c r="G58" s="1"/>
  <c r="E54"/>
  <c r="F54" s="1"/>
  <c r="G54" s="1"/>
  <c r="E50"/>
  <c r="F50" s="1"/>
  <c r="G50" s="1"/>
  <c r="K50" s="1"/>
  <c r="E46"/>
  <c r="E42"/>
  <c r="F42" s="1"/>
  <c r="G42" s="1"/>
  <c r="E38"/>
  <c r="F38" s="1"/>
  <c r="G38" s="1"/>
  <c r="E34"/>
  <c r="F34" s="1"/>
  <c r="G34" s="1"/>
  <c r="K34" s="1"/>
  <c r="E30"/>
  <c r="D20"/>
  <c r="D22"/>
  <c r="D24"/>
  <c r="D26"/>
  <c r="I26" s="1"/>
  <c r="D27"/>
  <c r="I27" s="1"/>
  <c r="F30"/>
  <c r="G30" s="1"/>
  <c r="K30" s="1"/>
  <c r="E37"/>
  <c r="F37" s="1"/>
  <c r="G37" s="1"/>
  <c r="F46"/>
  <c r="G46" s="1"/>
  <c r="K46" s="1"/>
  <c r="E53"/>
  <c r="F71"/>
  <c r="G71" s="1"/>
  <c r="K71" s="1"/>
  <c r="E75"/>
  <c r="F53"/>
  <c r="G53" s="1"/>
  <c r="K53" s="1"/>
  <c r="H136"/>
  <c r="J136" s="1"/>
  <c r="L136" s="1"/>
  <c r="H135"/>
  <c r="J135" s="1"/>
  <c r="L135" s="1"/>
  <c r="H134"/>
  <c r="J134" s="1"/>
  <c r="L134" s="1"/>
  <c r="H129"/>
  <c r="J129" s="1"/>
  <c r="L129" s="1"/>
  <c r="H121"/>
  <c r="J121" s="1"/>
  <c r="L121" s="1"/>
  <c r="H113"/>
  <c r="J113" s="1"/>
  <c r="L113" s="1"/>
  <c r="H97"/>
  <c r="J97" s="1"/>
  <c r="L97" s="1"/>
  <c r="H120"/>
  <c r="J120" s="1"/>
  <c r="L120" s="1"/>
  <c r="H104"/>
  <c r="J104" s="1"/>
  <c r="L104" s="1"/>
  <c r="H86"/>
  <c r="J86" s="1"/>
  <c r="L86" s="1"/>
  <c r="H70"/>
  <c r="J70" s="1"/>
  <c r="L70" s="1"/>
  <c r="H73"/>
  <c r="J73" s="1"/>
  <c r="L73" s="1"/>
  <c r="H53"/>
  <c r="J53" s="1"/>
  <c r="L53" s="1"/>
  <c r="H52"/>
  <c r="J52" s="1"/>
  <c r="L52" s="1"/>
  <c r="H36"/>
  <c r="J36" s="1"/>
  <c r="L36" s="1"/>
  <c r="H47"/>
  <c r="J47" s="1"/>
  <c r="L47" s="1"/>
  <c r="E33"/>
  <c r="F33" s="1"/>
  <c r="G33" s="1"/>
  <c r="H46"/>
  <c r="J46" s="1"/>
  <c r="L46" s="1"/>
  <c r="E49"/>
  <c r="F49" s="1"/>
  <c r="G49" s="1"/>
  <c r="K49" s="1"/>
  <c r="F84"/>
  <c r="G84" s="1"/>
  <c r="K84" s="1"/>
  <c r="D21"/>
  <c r="D23"/>
  <c r="D25"/>
  <c r="F41"/>
  <c r="G41" s="1"/>
  <c r="K41" s="1"/>
  <c r="E45"/>
  <c r="F45" s="1"/>
  <c r="G45" s="1"/>
  <c r="F57"/>
  <c r="G57" s="1"/>
  <c r="K57" s="1"/>
  <c r="E114"/>
  <c r="F114" s="1"/>
  <c r="G114" s="1"/>
  <c r="F67"/>
  <c r="G67" s="1"/>
  <c r="K67" s="1"/>
  <c r="F63"/>
  <c r="G63" s="1"/>
  <c r="K63" s="1"/>
  <c r="F72"/>
  <c r="G72" s="1"/>
  <c r="F75"/>
  <c r="G75" s="1"/>
  <c r="K75" s="1"/>
  <c r="F88"/>
  <c r="G88" s="1"/>
  <c r="K88" s="1"/>
  <c r="F91"/>
  <c r="G91" s="1"/>
  <c r="K91" s="1"/>
  <c r="F126"/>
  <c r="G126" s="1"/>
  <c r="K126" s="1"/>
  <c r="F90"/>
  <c r="G90" s="1"/>
  <c r="K90" s="1"/>
  <c r="F103"/>
  <c r="G103" s="1"/>
  <c r="K103" s="1"/>
  <c r="F122"/>
  <c r="G122" s="1"/>
  <c r="K122" s="1"/>
  <c r="F118"/>
  <c r="G118" s="1"/>
  <c r="K118" s="1"/>
  <c r="F95"/>
  <c r="G95" s="1"/>
  <c r="K95" s="1"/>
  <c r="F111"/>
  <c r="G111" s="1"/>
  <c r="K111" s="1"/>
  <c r="F127"/>
  <c r="G127" s="1"/>
  <c r="K127" s="1"/>
  <c r="F130"/>
  <c r="G130" s="1"/>
  <c r="K130" s="1"/>
  <c r="F112" i="2"/>
  <c r="G112" s="1"/>
  <c r="K112" s="1"/>
  <c r="F124"/>
  <c r="G124" s="1"/>
  <c r="K124" s="1"/>
  <c r="F102"/>
  <c r="G102" s="1"/>
  <c r="K102" s="1"/>
  <c r="F111"/>
  <c r="G111" s="1"/>
  <c r="K111" s="1"/>
  <c r="F97"/>
  <c r="G97" s="1"/>
  <c r="K97" s="1"/>
  <c r="F43"/>
  <c r="G43" s="1"/>
  <c r="K43" s="1"/>
  <c r="F117"/>
  <c r="G117" s="1"/>
  <c r="K117" s="1"/>
  <c r="F82"/>
  <c r="G82" s="1"/>
  <c r="K82" s="1"/>
  <c r="F86"/>
  <c r="G86" s="1"/>
  <c r="K86" s="1"/>
  <c r="F90"/>
  <c r="G90" s="1"/>
  <c r="K90" s="1"/>
  <c r="F94"/>
  <c r="G94" s="1"/>
  <c r="K94" s="1"/>
  <c r="F114"/>
  <c r="G114" s="1"/>
  <c r="K114" s="1"/>
  <c r="F126"/>
  <c r="G126" s="1"/>
  <c r="K126" s="1"/>
  <c r="F98"/>
  <c r="G98" s="1"/>
  <c r="K98" s="1"/>
  <c r="F53"/>
  <c r="G53" s="1"/>
  <c r="K53" s="1"/>
  <c r="F57"/>
  <c r="G57" s="1"/>
  <c r="K57" s="1"/>
  <c r="F61"/>
  <c r="G61" s="1"/>
  <c r="K61" s="1"/>
  <c r="F37"/>
  <c r="G37" s="1"/>
  <c r="K37" s="1"/>
  <c r="F128"/>
  <c r="G128" s="1"/>
  <c r="K128" s="1"/>
  <c r="F108"/>
  <c r="G108" s="1"/>
  <c r="K108" s="1"/>
  <c r="F116"/>
  <c r="G116" s="1"/>
  <c r="K116" s="1"/>
  <c r="F123"/>
  <c r="G123" s="1"/>
  <c r="K123" s="1"/>
  <c r="F120"/>
  <c r="G120" s="1"/>
  <c r="K120" s="1"/>
  <c r="F127"/>
  <c r="G127" s="1"/>
  <c r="K127" s="1"/>
  <c r="F92"/>
  <c r="G92" s="1"/>
  <c r="K92" s="1"/>
  <c r="F85"/>
  <c r="G85" s="1"/>
  <c r="K85" s="1"/>
  <c r="F89"/>
  <c r="G89" s="1"/>
  <c r="K89" s="1"/>
  <c r="F96"/>
  <c r="G96" s="1"/>
  <c r="K96" s="1"/>
  <c r="F64"/>
  <c r="G64" s="1"/>
  <c r="K64" s="1"/>
  <c r="F66"/>
  <c r="G66" s="1"/>
  <c r="K66" s="1"/>
  <c r="F68"/>
  <c r="G68" s="1"/>
  <c r="K68" s="1"/>
  <c r="F70"/>
  <c r="G70" s="1"/>
  <c r="K70" s="1"/>
  <c r="F72"/>
  <c r="G72" s="1"/>
  <c r="K72" s="1"/>
  <c r="F74"/>
  <c r="G74" s="1"/>
  <c r="K74" s="1"/>
  <c r="F76"/>
  <c r="G76" s="1"/>
  <c r="K76" s="1"/>
  <c r="F78"/>
  <c r="G78" s="1"/>
  <c r="K78" s="1"/>
  <c r="F80"/>
  <c r="G80" s="1"/>
  <c r="K80" s="1"/>
  <c r="F54"/>
  <c r="G54" s="1"/>
  <c r="K54" s="1"/>
  <c r="F58"/>
  <c r="G58" s="1"/>
  <c r="K58" s="1"/>
  <c r="F47"/>
  <c r="G47" s="1"/>
  <c r="K47" s="1"/>
  <c r="H41"/>
  <c r="J41" s="1"/>
  <c r="L41" s="1"/>
  <c r="F42"/>
  <c r="G42" s="1"/>
  <c r="K42" s="1"/>
  <c r="F46"/>
  <c r="G46" s="1"/>
  <c r="K46" s="1"/>
  <c r="F34"/>
  <c r="G34" s="1"/>
  <c r="F38"/>
  <c r="G38" s="1"/>
  <c r="K38" s="1"/>
  <c r="E22"/>
  <c r="F22" s="1"/>
  <c r="G22" s="1"/>
  <c r="K22" s="1"/>
  <c r="H49"/>
  <c r="J49" s="1"/>
  <c r="L49" s="1"/>
  <c r="H52"/>
  <c r="J52" s="1"/>
  <c r="L52" s="1"/>
  <c r="H56"/>
  <c r="J56" s="1"/>
  <c r="L56" s="1"/>
  <c r="H59"/>
  <c r="J59" s="1"/>
  <c r="L59" s="1"/>
  <c r="H62"/>
  <c r="J62" s="1"/>
  <c r="L62" s="1"/>
  <c r="H63"/>
  <c r="J63" s="1"/>
  <c r="L63" s="1"/>
  <c r="H65"/>
  <c r="J65" s="1"/>
  <c r="L65" s="1"/>
  <c r="H67"/>
  <c r="J67" s="1"/>
  <c r="L67" s="1"/>
  <c r="H69"/>
  <c r="J69" s="1"/>
  <c r="L69" s="1"/>
  <c r="H71"/>
  <c r="J71" s="1"/>
  <c r="L71" s="1"/>
  <c r="H72"/>
  <c r="J72" s="1"/>
  <c r="L72" s="1"/>
  <c r="H80"/>
  <c r="J80" s="1"/>
  <c r="L80" s="1"/>
  <c r="H84"/>
  <c r="J84" s="1"/>
  <c r="L84" s="1"/>
  <c r="H88"/>
  <c r="J88" s="1"/>
  <c r="L88" s="1"/>
  <c r="H92"/>
  <c r="J92" s="1"/>
  <c r="L92" s="1"/>
  <c r="I23"/>
  <c r="E23"/>
  <c r="F23" s="1"/>
  <c r="G23" s="1"/>
  <c r="K23" s="1"/>
  <c r="H45"/>
  <c r="J45" s="1"/>
  <c r="L45" s="1"/>
  <c r="H48"/>
  <c r="J48" s="1"/>
  <c r="L48" s="1"/>
  <c r="H50"/>
  <c r="J50" s="1"/>
  <c r="L50" s="1"/>
  <c r="H51"/>
  <c r="J51" s="1"/>
  <c r="L51" s="1"/>
  <c r="H55"/>
  <c r="J55" s="1"/>
  <c r="L55" s="1"/>
  <c r="H60"/>
  <c r="J60" s="1"/>
  <c r="L60" s="1"/>
  <c r="H61"/>
  <c r="J61" s="1"/>
  <c r="L61" s="1"/>
  <c r="H64"/>
  <c r="J64" s="1"/>
  <c r="L64" s="1"/>
  <c r="H66"/>
  <c r="J66" s="1"/>
  <c r="L66" s="1"/>
  <c r="D26"/>
  <c r="H30"/>
  <c r="H33"/>
  <c r="H140"/>
  <c r="J140" s="1"/>
  <c r="L140" s="1"/>
  <c r="H139"/>
  <c r="J139" s="1"/>
  <c r="L139" s="1"/>
  <c r="H136"/>
  <c r="J136" s="1"/>
  <c r="L136" s="1"/>
  <c r="H135"/>
  <c r="J135" s="1"/>
  <c r="L135" s="1"/>
  <c r="H134"/>
  <c r="J134" s="1"/>
  <c r="L134" s="1"/>
  <c r="H130"/>
  <c r="J130" s="1"/>
  <c r="L130" s="1"/>
  <c r="H129"/>
  <c r="J129" s="1"/>
  <c r="L129" s="1"/>
  <c r="H126"/>
  <c r="J126" s="1"/>
  <c r="L126" s="1"/>
  <c r="H125"/>
  <c r="J125" s="1"/>
  <c r="L125" s="1"/>
  <c r="H124"/>
  <c r="J124" s="1"/>
  <c r="L124" s="1"/>
  <c r="H122"/>
  <c r="J122" s="1"/>
  <c r="L122" s="1"/>
  <c r="H121"/>
  <c r="J121" s="1"/>
  <c r="L121" s="1"/>
  <c r="H119"/>
  <c r="J119" s="1"/>
  <c r="L119" s="1"/>
  <c r="H118"/>
  <c r="J118" s="1"/>
  <c r="L118" s="1"/>
  <c r="H112"/>
  <c r="J112" s="1"/>
  <c r="L112" s="1"/>
  <c r="H110"/>
  <c r="J110" s="1"/>
  <c r="L110" s="1"/>
  <c r="H106"/>
  <c r="J106" s="1"/>
  <c r="L106" s="1"/>
  <c r="H104"/>
  <c r="J104" s="1"/>
  <c r="L104" s="1"/>
  <c r="H102"/>
  <c r="J102" s="1"/>
  <c r="L102" s="1"/>
  <c r="H100"/>
  <c r="J100" s="1"/>
  <c r="H98"/>
  <c r="J98" s="1"/>
  <c r="L98" s="1"/>
  <c r="H44"/>
  <c r="H40"/>
  <c r="H36"/>
  <c r="H32"/>
  <c r="D25"/>
  <c r="D21"/>
  <c r="H115"/>
  <c r="J115" s="1"/>
  <c r="L115" s="1"/>
  <c r="H113"/>
  <c r="J113" s="1"/>
  <c r="L113" s="1"/>
  <c r="H109"/>
  <c r="J109" s="1"/>
  <c r="L109" s="1"/>
  <c r="H107"/>
  <c r="J107" s="1"/>
  <c r="L107" s="1"/>
  <c r="H105"/>
  <c r="J105" s="1"/>
  <c r="L105" s="1"/>
  <c r="H103"/>
  <c r="J103" s="1"/>
  <c r="L103" s="1"/>
  <c r="H101"/>
  <c r="J101" s="1"/>
  <c r="L101" s="1"/>
  <c r="H99"/>
  <c r="J99" s="1"/>
  <c r="L99" s="1"/>
  <c r="H97"/>
  <c r="J97" s="1"/>
  <c r="L97" s="1"/>
  <c r="H95"/>
  <c r="J95" s="1"/>
  <c r="L95" s="1"/>
  <c r="H93"/>
  <c r="J93" s="1"/>
  <c r="L93" s="1"/>
  <c r="H91"/>
  <c r="J91" s="1"/>
  <c r="L91" s="1"/>
  <c r="H87"/>
  <c r="J87" s="1"/>
  <c r="L87" s="1"/>
  <c r="H85"/>
  <c r="J85" s="1"/>
  <c r="L85" s="1"/>
  <c r="H83"/>
  <c r="J83" s="1"/>
  <c r="L83" s="1"/>
  <c r="H81"/>
  <c r="J81" s="1"/>
  <c r="L81" s="1"/>
  <c r="H79"/>
  <c r="J79" s="1"/>
  <c r="L79" s="1"/>
  <c r="H77"/>
  <c r="J77" s="1"/>
  <c r="L77" s="1"/>
  <c r="H75"/>
  <c r="J75" s="1"/>
  <c r="L75" s="1"/>
  <c r="H73"/>
  <c r="J73" s="1"/>
  <c r="L73" s="1"/>
  <c r="H43"/>
  <c r="H39"/>
  <c r="H35"/>
  <c r="H31"/>
  <c r="D24"/>
  <c r="D20"/>
  <c r="H42"/>
  <c r="D27"/>
  <c r="H37"/>
  <c r="H74"/>
  <c r="J74" s="1"/>
  <c r="L74" s="1"/>
  <c r="H86"/>
  <c r="J86" s="1"/>
  <c r="L86" s="1"/>
  <c r="H90"/>
  <c r="J90" s="1"/>
  <c r="L90" s="1"/>
  <c r="L100"/>
  <c r="H140" i="4" l="1"/>
  <c r="J140" s="1"/>
  <c r="L140" s="1"/>
  <c r="E27"/>
  <c r="F27" s="1"/>
  <c r="G27" s="1"/>
  <c r="K27" s="1"/>
  <c r="H71"/>
  <c r="J71" s="1"/>
  <c r="L71" s="1"/>
  <c r="H77"/>
  <c r="J77" s="1"/>
  <c r="L77" s="1"/>
  <c r="H101"/>
  <c r="J101" s="1"/>
  <c r="L101" s="1"/>
  <c r="H56"/>
  <c r="J56" s="1"/>
  <c r="L56" s="1"/>
  <c r="H108"/>
  <c r="J108" s="1"/>
  <c r="L108" s="1"/>
  <c r="H51"/>
  <c r="J51" s="1"/>
  <c r="L51" s="1"/>
  <c r="H92"/>
  <c r="J92" s="1"/>
  <c r="L92" s="1"/>
  <c r="H124"/>
  <c r="J124" s="1"/>
  <c r="L124" s="1"/>
  <c r="H31"/>
  <c r="J31" s="1"/>
  <c r="L31" s="1"/>
  <c r="H60"/>
  <c r="J60" s="1"/>
  <c r="L60" s="1"/>
  <c r="E26"/>
  <c r="F26" s="1"/>
  <c r="G26" s="1"/>
  <c r="K26" s="1"/>
  <c r="H61"/>
  <c r="J61" s="1"/>
  <c r="L61" s="1"/>
  <c r="H74"/>
  <c r="J74" s="1"/>
  <c r="L74" s="1"/>
  <c r="H89"/>
  <c r="J89" s="1"/>
  <c r="L89" s="1"/>
  <c r="H117"/>
  <c r="J117" s="1"/>
  <c r="L117" s="1"/>
  <c r="I141" i="10"/>
  <c r="L141"/>
  <c r="I140"/>
  <c r="L140"/>
  <c r="K167"/>
  <c r="M167" s="1"/>
  <c r="N17"/>
  <c r="I204"/>
  <c r="L204"/>
  <c r="I220"/>
  <c r="L220"/>
  <c r="I133"/>
  <c r="L133"/>
  <c r="L154"/>
  <c r="I154"/>
  <c r="L225"/>
  <c r="I225"/>
  <c r="L186"/>
  <c r="I186"/>
  <c r="L89"/>
  <c r="I89"/>
  <c r="I80"/>
  <c r="L80"/>
  <c r="I227"/>
  <c r="L227"/>
  <c r="I125"/>
  <c r="L125"/>
  <c r="L175"/>
  <c r="I175"/>
  <c r="I66"/>
  <c r="L66"/>
  <c r="L171"/>
  <c r="I171"/>
  <c r="I151"/>
  <c r="L151"/>
  <c r="K206"/>
  <c r="M206" s="1"/>
  <c r="P14"/>
  <c r="L77"/>
  <c r="I77"/>
  <c r="L47"/>
  <c r="I47"/>
  <c r="I121"/>
  <c r="L121"/>
  <c r="I123"/>
  <c r="L123"/>
  <c r="L179"/>
  <c r="I179"/>
  <c r="I136"/>
  <c r="L136"/>
  <c r="I86"/>
  <c r="L86"/>
  <c r="I137"/>
  <c r="L137"/>
  <c r="I91"/>
  <c r="L91"/>
  <c r="I191"/>
  <c r="L191"/>
  <c r="I145"/>
  <c r="L145"/>
  <c r="I174"/>
  <c r="L174"/>
  <c r="I60"/>
  <c r="L60"/>
  <c r="L122"/>
  <c r="I122"/>
  <c r="I195"/>
  <c r="L195"/>
  <c r="I135"/>
  <c r="L135"/>
  <c r="L161"/>
  <c r="I161"/>
  <c r="L211"/>
  <c r="I211"/>
  <c r="I108"/>
  <c r="L108"/>
  <c r="I176"/>
  <c r="L176"/>
  <c r="L209"/>
  <c r="I209"/>
  <c r="L134"/>
  <c r="I134"/>
  <c r="K39"/>
  <c r="H15"/>
  <c r="I215"/>
  <c r="L215"/>
  <c r="K63"/>
  <c r="I18"/>
  <c r="I153"/>
  <c r="L153"/>
  <c r="I104"/>
  <c r="L104"/>
  <c r="K190"/>
  <c r="M190" s="1"/>
  <c r="O19"/>
  <c r="K35"/>
  <c r="M35" s="1"/>
  <c r="H11"/>
  <c r="K130"/>
  <c r="M130" s="1"/>
  <c r="L22"/>
  <c r="K101"/>
  <c r="M101" s="1"/>
  <c r="K14"/>
  <c r="K55"/>
  <c r="M55" s="1"/>
  <c r="I10"/>
  <c r="K168"/>
  <c r="M168" s="1"/>
  <c r="N18"/>
  <c r="I159"/>
  <c r="L159"/>
  <c r="L85"/>
  <c r="I85"/>
  <c r="I129"/>
  <c r="L129"/>
  <c r="L183"/>
  <c r="I183"/>
  <c r="I228"/>
  <c r="L228"/>
  <c r="L202"/>
  <c r="I202"/>
  <c r="I111"/>
  <c r="L111"/>
  <c r="K124"/>
  <c r="M124" s="1"/>
  <c r="L16"/>
  <c r="I201"/>
  <c r="L201"/>
  <c r="I117"/>
  <c r="L117"/>
  <c r="K205"/>
  <c r="M205" s="1"/>
  <c r="P13"/>
  <c r="K128"/>
  <c r="M128" s="1"/>
  <c r="L20"/>
  <c r="K142"/>
  <c r="M142" s="1"/>
  <c r="M13"/>
  <c r="I70"/>
  <c r="L70"/>
  <c r="I203"/>
  <c r="L203"/>
  <c r="I100"/>
  <c r="L100"/>
  <c r="K226"/>
  <c r="M226" s="1"/>
  <c r="Q13"/>
  <c r="K166"/>
  <c r="M166" s="1"/>
  <c r="N16"/>
  <c r="K155"/>
  <c r="M155" s="1"/>
  <c r="N5"/>
  <c r="H24"/>
  <c r="K48"/>
  <c r="K207"/>
  <c r="M207" s="1"/>
  <c r="P15"/>
  <c r="K115"/>
  <c r="M115" s="1"/>
  <c r="L7"/>
  <c r="K197"/>
  <c r="M197" s="1"/>
  <c r="P5"/>
  <c r="I192"/>
  <c r="L192"/>
  <c r="I92"/>
  <c r="L92"/>
  <c r="L65"/>
  <c r="I65"/>
  <c r="I169"/>
  <c r="L169"/>
  <c r="I144"/>
  <c r="L144"/>
  <c r="L81"/>
  <c r="I81"/>
  <c r="K120"/>
  <c r="M120" s="1"/>
  <c r="L12"/>
  <c r="K50"/>
  <c r="M50" s="1"/>
  <c r="I5"/>
  <c r="K173"/>
  <c r="M173" s="1"/>
  <c r="N23"/>
  <c r="H13"/>
  <c r="K37"/>
  <c r="M37" s="1"/>
  <c r="K185"/>
  <c r="M185" s="1"/>
  <c r="O14"/>
  <c r="K160"/>
  <c r="M160" s="1"/>
  <c r="N10"/>
  <c r="K56"/>
  <c r="M56" s="1"/>
  <c r="I11"/>
  <c r="K40"/>
  <c r="H16"/>
  <c r="L59"/>
  <c r="I59"/>
  <c r="I187"/>
  <c r="L187"/>
  <c r="I102"/>
  <c r="L102"/>
  <c r="I106"/>
  <c r="L106"/>
  <c r="K105"/>
  <c r="M105" s="1"/>
  <c r="K18"/>
  <c r="I156"/>
  <c r="L156"/>
  <c r="L217"/>
  <c r="I217"/>
  <c r="I180"/>
  <c r="L180"/>
  <c r="I84"/>
  <c r="L84"/>
  <c r="I127"/>
  <c r="L127"/>
  <c r="K43"/>
  <c r="H19"/>
  <c r="I82"/>
  <c r="L82"/>
  <c r="I219"/>
  <c r="L219"/>
  <c r="I94"/>
  <c r="L94"/>
  <c r="I139"/>
  <c r="L139"/>
  <c r="I188"/>
  <c r="L188"/>
  <c r="I200"/>
  <c r="L200"/>
  <c r="I181"/>
  <c r="L181"/>
  <c r="I62"/>
  <c r="L62"/>
  <c r="I235"/>
  <c r="L235"/>
  <c r="I143"/>
  <c r="L143"/>
  <c r="L97"/>
  <c r="I97"/>
  <c r="I44"/>
  <c r="L44"/>
  <c r="K93"/>
  <c r="M93" s="1"/>
  <c r="K6"/>
  <c r="L194"/>
  <c r="I194"/>
  <c r="L118"/>
  <c r="I118"/>
  <c r="I182"/>
  <c r="L182"/>
  <c r="I76"/>
  <c r="L76"/>
  <c r="I36"/>
  <c r="L36"/>
  <c r="L138"/>
  <c r="I138"/>
  <c r="I238"/>
  <c r="L238"/>
  <c r="I162"/>
  <c r="L162"/>
  <c r="K146"/>
  <c r="M146" s="1"/>
  <c r="M17"/>
  <c r="I214"/>
  <c r="L214"/>
  <c r="I165"/>
  <c r="L165"/>
  <c r="I90"/>
  <c r="L90"/>
  <c r="L229"/>
  <c r="I229"/>
  <c r="L163"/>
  <c r="I163"/>
  <c r="I177"/>
  <c r="L177"/>
  <c r="L213"/>
  <c r="I213"/>
  <c r="L73"/>
  <c r="I73"/>
  <c r="L237"/>
  <c r="I237"/>
  <c r="I184"/>
  <c r="L184"/>
  <c r="I74"/>
  <c r="L74"/>
  <c r="I116"/>
  <c r="L116"/>
  <c r="I170"/>
  <c r="L170"/>
  <c r="I96"/>
  <c r="L96"/>
  <c r="K54"/>
  <c r="M54" s="1"/>
  <c r="I9"/>
  <c r="K20"/>
  <c r="K107"/>
  <c r="M107" s="1"/>
  <c r="I236"/>
  <c r="L236"/>
  <c r="I149"/>
  <c r="L149"/>
  <c r="I113"/>
  <c r="L113"/>
  <c r="I222"/>
  <c r="L222"/>
  <c r="L150"/>
  <c r="I150"/>
  <c r="I78"/>
  <c r="L78"/>
  <c r="I99"/>
  <c r="L99"/>
  <c r="I79"/>
  <c r="L79"/>
  <c r="I212"/>
  <c r="L212"/>
  <c r="I157"/>
  <c r="L157"/>
  <c r="I52"/>
  <c r="L52"/>
  <c r="I98"/>
  <c r="L98"/>
  <c r="I172"/>
  <c r="L172"/>
  <c r="I119"/>
  <c r="L119"/>
  <c r="I46"/>
  <c r="L46"/>
  <c r="I178"/>
  <c r="L178"/>
  <c r="K31"/>
  <c r="M31" s="1"/>
  <c r="H7"/>
  <c r="K221"/>
  <c r="M221" s="1"/>
  <c r="Q8"/>
  <c r="K198"/>
  <c r="M198" s="1"/>
  <c r="P6"/>
  <c r="K69"/>
  <c r="I24"/>
  <c r="K51"/>
  <c r="M51" s="1"/>
  <c r="I6"/>
  <c r="L233"/>
  <c r="I233"/>
  <c r="L164"/>
  <c r="I164"/>
  <c r="I68"/>
  <c r="L68"/>
  <c r="K75"/>
  <c r="M75" s="1"/>
  <c r="J9"/>
  <c r="K109"/>
  <c r="K22"/>
  <c r="K30"/>
  <c r="M30" s="1"/>
  <c r="H6"/>
  <c r="K189"/>
  <c r="M189" s="1"/>
  <c r="O18"/>
  <c r="K152"/>
  <c r="M152" s="1"/>
  <c r="M23"/>
  <c r="I223"/>
  <c r="L223"/>
  <c r="K210"/>
  <c r="M210" s="1"/>
  <c r="P18"/>
  <c r="K34"/>
  <c r="M34" s="1"/>
  <c r="H10"/>
  <c r="K32"/>
  <c r="M32" s="1"/>
  <c r="H8"/>
  <c r="K232"/>
  <c r="M232" s="1"/>
  <c r="Q19"/>
  <c r="K42"/>
  <c r="H18"/>
  <c r="K224"/>
  <c r="M224" s="1"/>
  <c r="Q11"/>
  <c r="K72"/>
  <c r="M72" s="1"/>
  <c r="J6"/>
  <c r="L110"/>
  <c r="I110"/>
  <c r="I230"/>
  <c r="L230"/>
  <c r="L158"/>
  <c r="I158"/>
  <c r="K147"/>
  <c r="M147" s="1"/>
  <c r="M18"/>
  <c r="I193"/>
  <c r="L193"/>
  <c r="I208"/>
  <c r="L208"/>
  <c r="L112"/>
  <c r="I112"/>
  <c r="I38"/>
  <c r="L38"/>
  <c r="I231"/>
  <c r="L231"/>
  <c r="L126"/>
  <c r="I126"/>
  <c r="K83"/>
  <c r="J17"/>
  <c r="K234"/>
  <c r="M234" s="1"/>
  <c r="Q21"/>
  <c r="K58"/>
  <c r="M58" s="1"/>
  <c r="I13"/>
  <c r="K8"/>
  <c r="K95"/>
  <c r="M95" s="1"/>
  <c r="K216"/>
  <c r="M216" s="1"/>
  <c r="P24"/>
  <c r="K88"/>
  <c r="J22"/>
  <c r="K196"/>
  <c r="M196" s="1"/>
  <c r="O25"/>
  <c r="K218"/>
  <c r="M218" s="1"/>
  <c r="Q5"/>
  <c r="K199"/>
  <c r="M199" s="1"/>
  <c r="P7"/>
  <c r="K64"/>
  <c r="I19"/>
  <c r="K131"/>
  <c r="M131" s="1"/>
  <c r="L23"/>
  <c r="L118" i="9"/>
  <c r="I118"/>
  <c r="I219"/>
  <c r="L219"/>
  <c r="I205"/>
  <c r="L205"/>
  <c r="I107"/>
  <c r="L107"/>
  <c r="I177"/>
  <c r="L177"/>
  <c r="I220"/>
  <c r="L220"/>
  <c r="I235"/>
  <c r="L235"/>
  <c r="I30"/>
  <c r="L30"/>
  <c r="L154"/>
  <c r="I154"/>
  <c r="I145"/>
  <c r="L145"/>
  <c r="I75"/>
  <c r="L75"/>
  <c r="L194"/>
  <c r="I194"/>
  <c r="L138"/>
  <c r="I138"/>
  <c r="I199"/>
  <c r="L199"/>
  <c r="I183"/>
  <c r="L183"/>
  <c r="K122"/>
  <c r="M122" s="1"/>
  <c r="L14"/>
  <c r="K206"/>
  <c r="M206" s="1"/>
  <c r="P14"/>
  <c r="L229"/>
  <c r="I229"/>
  <c r="I179"/>
  <c r="L179"/>
  <c r="I187"/>
  <c r="L187"/>
  <c r="I147"/>
  <c r="L147"/>
  <c r="L106"/>
  <c r="I106"/>
  <c r="I87"/>
  <c r="L87"/>
  <c r="I168"/>
  <c r="L168"/>
  <c r="I52"/>
  <c r="L52"/>
  <c r="I193"/>
  <c r="L193"/>
  <c r="I152"/>
  <c r="L152"/>
  <c r="I54"/>
  <c r="L54"/>
  <c r="I43"/>
  <c r="L43"/>
  <c r="I157"/>
  <c r="L157"/>
  <c r="I143"/>
  <c r="L143"/>
  <c r="I161"/>
  <c r="L161"/>
  <c r="I76"/>
  <c r="L76"/>
  <c r="I200"/>
  <c r="L200"/>
  <c r="K49"/>
  <c r="H25"/>
  <c r="L29"/>
  <c r="I29"/>
  <c r="I51"/>
  <c r="L51"/>
  <c r="I79"/>
  <c r="L79"/>
  <c r="I131"/>
  <c r="L131"/>
  <c r="I55"/>
  <c r="L55"/>
  <c r="I139"/>
  <c r="L139"/>
  <c r="I184"/>
  <c r="L184"/>
  <c r="K66"/>
  <c r="I21"/>
  <c r="I210"/>
  <c r="L210"/>
  <c r="I159"/>
  <c r="L159"/>
  <c r="L102"/>
  <c r="I102"/>
  <c r="L174"/>
  <c r="I174"/>
  <c r="I89"/>
  <c r="L89"/>
  <c r="K213"/>
  <c r="M213" s="1"/>
  <c r="P21"/>
  <c r="I19"/>
  <c r="K64"/>
  <c r="K188"/>
  <c r="M188" s="1"/>
  <c r="O17"/>
  <c r="K135"/>
  <c r="M135" s="1"/>
  <c r="M6"/>
  <c r="K61"/>
  <c r="M61" s="1"/>
  <c r="I16"/>
  <c r="K44"/>
  <c r="H20"/>
  <c r="K119"/>
  <c r="M119" s="1"/>
  <c r="L11"/>
  <c r="K232"/>
  <c r="M232" s="1"/>
  <c r="Q19"/>
  <c r="K100"/>
  <c r="M100" s="1"/>
  <c r="K13"/>
  <c r="K204"/>
  <c r="M204" s="1"/>
  <c r="P12"/>
  <c r="I228"/>
  <c r="L228"/>
  <c r="I164"/>
  <c r="L164"/>
  <c r="K70"/>
  <c r="I25"/>
  <c r="I189"/>
  <c r="L189"/>
  <c r="I156"/>
  <c r="L156"/>
  <c r="I80"/>
  <c r="L80"/>
  <c r="I104"/>
  <c r="L104"/>
  <c r="L146"/>
  <c r="I146"/>
  <c r="L78"/>
  <c r="I78"/>
  <c r="I63"/>
  <c r="L63"/>
  <c r="K190"/>
  <c r="M190" s="1"/>
  <c r="O19"/>
  <c r="I120"/>
  <c r="L120"/>
  <c r="L98"/>
  <c r="I98"/>
  <c r="I103"/>
  <c r="L103"/>
  <c r="I223"/>
  <c r="L223"/>
  <c r="I230"/>
  <c r="L230"/>
  <c r="I123"/>
  <c r="L123"/>
  <c r="I85"/>
  <c r="L85"/>
  <c r="I203"/>
  <c r="L203"/>
  <c r="I38"/>
  <c r="L38"/>
  <c r="L94"/>
  <c r="I94"/>
  <c r="I169"/>
  <c r="L169"/>
  <c r="I211"/>
  <c r="L211"/>
  <c r="L160"/>
  <c r="I160"/>
  <c r="I132"/>
  <c r="L132"/>
  <c r="I50"/>
  <c r="L50"/>
  <c r="I208"/>
  <c r="L208"/>
  <c r="I69"/>
  <c r="L69"/>
  <c r="I68"/>
  <c r="L68"/>
  <c r="I236"/>
  <c r="L236"/>
  <c r="I125"/>
  <c r="L125"/>
  <c r="L57"/>
  <c r="I57"/>
  <c r="L150"/>
  <c r="I150"/>
  <c r="I109"/>
  <c r="L109"/>
  <c r="I212"/>
  <c r="L212"/>
  <c r="I176"/>
  <c r="L176"/>
  <c r="I124"/>
  <c r="L124"/>
  <c r="I84"/>
  <c r="L84"/>
  <c r="I36"/>
  <c r="L36"/>
  <c r="I121"/>
  <c r="L121"/>
  <c r="L110"/>
  <c r="I110"/>
  <c r="L225"/>
  <c r="I225"/>
  <c r="L237"/>
  <c r="I237"/>
  <c r="L126"/>
  <c r="I126"/>
  <c r="I224"/>
  <c r="L224"/>
  <c r="L233"/>
  <c r="I233"/>
  <c r="I99"/>
  <c r="L99"/>
  <c r="I59"/>
  <c r="L59"/>
  <c r="L217"/>
  <c r="I217"/>
  <c r="I163"/>
  <c r="L163"/>
  <c r="L90"/>
  <c r="I90"/>
  <c r="L182"/>
  <c r="I182"/>
  <c r="I148"/>
  <c r="L148"/>
  <c r="I72"/>
  <c r="L72"/>
  <c r="I222"/>
  <c r="L222"/>
  <c r="I171"/>
  <c r="L171"/>
  <c r="I91"/>
  <c r="L91"/>
  <c r="I234"/>
  <c r="L234"/>
  <c r="I127"/>
  <c r="L127"/>
  <c r="K45"/>
  <c r="H21"/>
  <c r="I128"/>
  <c r="L128"/>
  <c r="I115"/>
  <c r="L115"/>
  <c r="I192"/>
  <c r="L192"/>
  <c r="I197"/>
  <c r="L197"/>
  <c r="I113"/>
  <c r="L113"/>
  <c r="I92"/>
  <c r="L92"/>
  <c r="I34"/>
  <c r="L34"/>
  <c r="L37"/>
  <c r="I37"/>
  <c r="I207"/>
  <c r="L207"/>
  <c r="L130"/>
  <c r="I130"/>
  <c r="L74"/>
  <c r="I74"/>
  <c r="L62"/>
  <c r="I62"/>
  <c r="I191"/>
  <c r="L191"/>
  <c r="I185"/>
  <c r="L185"/>
  <c r="L166"/>
  <c r="I166"/>
  <c r="L178"/>
  <c r="I178"/>
  <c r="I48"/>
  <c r="L48"/>
  <c r="I165"/>
  <c r="L165"/>
  <c r="L209"/>
  <c r="I209"/>
  <c r="I58"/>
  <c r="L58"/>
  <c r="L221"/>
  <c r="I221"/>
  <c r="I111"/>
  <c r="L111"/>
  <c r="I201"/>
  <c r="L201"/>
  <c r="I40"/>
  <c r="L40"/>
  <c r="I231"/>
  <c r="L231"/>
  <c r="I129"/>
  <c r="L129"/>
  <c r="I81"/>
  <c r="L81"/>
  <c r="I46"/>
  <c r="L46"/>
  <c r="I141"/>
  <c r="L141"/>
  <c r="I101"/>
  <c r="L101"/>
  <c r="L86"/>
  <c r="I86"/>
  <c r="I215"/>
  <c r="L215"/>
  <c r="I116"/>
  <c r="L116"/>
  <c r="L198"/>
  <c r="I198"/>
  <c r="I95"/>
  <c r="L95"/>
  <c r="I93"/>
  <c r="L93"/>
  <c r="I227"/>
  <c r="L227"/>
  <c r="I133"/>
  <c r="L133"/>
  <c r="I56"/>
  <c r="L56"/>
  <c r="K170"/>
  <c r="M170" s="1"/>
  <c r="N20"/>
  <c r="K41"/>
  <c r="H17"/>
  <c r="K158"/>
  <c r="M158" s="1"/>
  <c r="N8"/>
  <c r="I151"/>
  <c r="L151"/>
  <c r="I144"/>
  <c r="L144"/>
  <c r="I214"/>
  <c r="L214"/>
  <c r="L142"/>
  <c r="I142"/>
  <c r="L202"/>
  <c r="I202"/>
  <c r="K33"/>
  <c r="M33" s="1"/>
  <c r="H9"/>
  <c r="L134"/>
  <c r="I134"/>
  <c r="I112"/>
  <c r="L112"/>
  <c r="I97"/>
  <c r="L97"/>
  <c r="I155"/>
  <c r="L155"/>
  <c r="I153"/>
  <c r="L153"/>
  <c r="I117"/>
  <c r="L117"/>
  <c r="L108"/>
  <c r="I108"/>
  <c r="I196"/>
  <c r="L196"/>
  <c r="I77"/>
  <c r="L77"/>
  <c r="I218"/>
  <c r="L218"/>
  <c r="I180"/>
  <c r="L180"/>
  <c r="I35"/>
  <c r="L35"/>
  <c r="L186"/>
  <c r="I186"/>
  <c r="I137"/>
  <c r="L137"/>
  <c r="L162"/>
  <c r="I162"/>
  <c r="L114"/>
  <c r="I114"/>
  <c r="I238"/>
  <c r="L238"/>
  <c r="I216"/>
  <c r="L216"/>
  <c r="I8"/>
  <c r="K53"/>
  <c r="M53" s="1"/>
  <c r="I32"/>
  <c r="L32"/>
  <c r="I65"/>
  <c r="L65"/>
  <c r="I67"/>
  <c r="L67"/>
  <c r="I83"/>
  <c r="L83"/>
  <c r="I71"/>
  <c r="L71"/>
  <c r="I172"/>
  <c r="L172"/>
  <c r="I167"/>
  <c r="L167"/>
  <c r="I149"/>
  <c r="L149"/>
  <c r="I181"/>
  <c r="L181"/>
  <c r="K82"/>
  <c r="M82" s="1"/>
  <c r="J16"/>
  <c r="I195"/>
  <c r="L195"/>
  <c r="I73"/>
  <c r="L73"/>
  <c r="K226"/>
  <c r="M226" s="1"/>
  <c r="Q13"/>
  <c r="K105"/>
  <c r="M105" s="1"/>
  <c r="K18"/>
  <c r="H18"/>
  <c r="K42"/>
  <c r="K175"/>
  <c r="M175" s="1"/>
  <c r="N25"/>
  <c r="M7"/>
  <c r="K136"/>
  <c r="M136" s="1"/>
  <c r="K173"/>
  <c r="M173" s="1"/>
  <c r="N23"/>
  <c r="K60"/>
  <c r="M60" s="1"/>
  <c r="I15"/>
  <c r="K9"/>
  <c r="K96"/>
  <c r="M96" s="1"/>
  <c r="K140"/>
  <c r="M140" s="1"/>
  <c r="M11"/>
  <c r="H15"/>
  <c r="K39"/>
  <c r="M39" s="1"/>
  <c r="L182" i="8"/>
  <c r="I182"/>
  <c r="L200"/>
  <c r="I200"/>
  <c r="L59"/>
  <c r="I59"/>
  <c r="K31"/>
  <c r="M31" s="1"/>
  <c r="H7"/>
  <c r="I147"/>
  <c r="L147"/>
  <c r="I163"/>
  <c r="L163"/>
  <c r="I58"/>
  <c r="L58"/>
  <c r="I36"/>
  <c r="L36"/>
  <c r="I136"/>
  <c r="L136"/>
  <c r="L178"/>
  <c r="I178"/>
  <c r="L55"/>
  <c r="I55"/>
  <c r="I49"/>
  <c r="L49"/>
  <c r="I121"/>
  <c r="L121"/>
  <c r="K152"/>
  <c r="M152" s="1"/>
  <c r="M23"/>
  <c r="I117"/>
  <c r="L117"/>
  <c r="L35"/>
  <c r="I35"/>
  <c r="I149"/>
  <c r="L149"/>
  <c r="I93"/>
  <c r="L93"/>
  <c r="I157"/>
  <c r="L157"/>
  <c r="I164"/>
  <c r="L164"/>
  <c r="L233"/>
  <c r="I233"/>
  <c r="I76"/>
  <c r="L76"/>
  <c r="I156"/>
  <c r="L156"/>
  <c r="K174"/>
  <c r="M174" s="1"/>
  <c r="N24"/>
  <c r="K80"/>
  <c r="M80" s="1"/>
  <c r="J14"/>
  <c r="I186"/>
  <c r="L186"/>
  <c r="I78"/>
  <c r="L78"/>
  <c r="K88"/>
  <c r="M88" s="1"/>
  <c r="J22"/>
  <c r="L192"/>
  <c r="I192"/>
  <c r="I172"/>
  <c r="L172"/>
  <c r="I90"/>
  <c r="L90"/>
  <c r="I52"/>
  <c r="L52"/>
  <c r="L209"/>
  <c r="I209"/>
  <c r="I226"/>
  <c r="L226"/>
  <c r="L100"/>
  <c r="I100"/>
  <c r="L43"/>
  <c r="I43"/>
  <c r="I109"/>
  <c r="L109"/>
  <c r="I159"/>
  <c r="L159"/>
  <c r="I91"/>
  <c r="L91"/>
  <c r="I143"/>
  <c r="L143"/>
  <c r="I42"/>
  <c r="L42"/>
  <c r="I206"/>
  <c r="L206"/>
  <c r="I151"/>
  <c r="L151"/>
  <c r="K216"/>
  <c r="M216" s="1"/>
  <c r="P24"/>
  <c r="I179"/>
  <c r="L179"/>
  <c r="I205"/>
  <c r="L205"/>
  <c r="I184"/>
  <c r="L184"/>
  <c r="I197"/>
  <c r="L197"/>
  <c r="I135"/>
  <c r="L135"/>
  <c r="I60"/>
  <c r="L60"/>
  <c r="L188"/>
  <c r="I188"/>
  <c r="I195"/>
  <c r="L195"/>
  <c r="I87"/>
  <c r="L87"/>
  <c r="L204"/>
  <c r="I204"/>
  <c r="L220"/>
  <c r="I220"/>
  <c r="I133"/>
  <c r="L133"/>
  <c r="I53"/>
  <c r="L53"/>
  <c r="L150"/>
  <c r="I150"/>
  <c r="I193"/>
  <c r="L193"/>
  <c r="I210"/>
  <c r="L210"/>
  <c r="I94"/>
  <c r="L94"/>
  <c r="L142"/>
  <c r="I142"/>
  <c r="K75"/>
  <c r="M75" s="1"/>
  <c r="J9"/>
  <c r="J15"/>
  <c r="K81"/>
  <c r="M81" s="1"/>
  <c r="K168"/>
  <c r="M168" s="1"/>
  <c r="N18"/>
  <c r="J11"/>
  <c r="K77"/>
  <c r="M77" s="1"/>
  <c r="K177"/>
  <c r="M177" s="1"/>
  <c r="O6"/>
  <c r="K203"/>
  <c r="M203" s="1"/>
  <c r="P11"/>
  <c r="K50"/>
  <c r="M50" s="1"/>
  <c r="I5"/>
  <c r="I32"/>
  <c r="L32"/>
  <c r="I167"/>
  <c r="L167"/>
  <c r="I119"/>
  <c r="L119"/>
  <c r="I165"/>
  <c r="L165"/>
  <c r="I145"/>
  <c r="L145"/>
  <c r="I173"/>
  <c r="L173"/>
  <c r="I132"/>
  <c r="L132"/>
  <c r="L232"/>
  <c r="I232"/>
  <c r="K146"/>
  <c r="M146" s="1"/>
  <c r="M17"/>
  <c r="I238"/>
  <c r="L238"/>
  <c r="I62"/>
  <c r="L62"/>
  <c r="L71"/>
  <c r="I71"/>
  <c r="I102"/>
  <c r="L102"/>
  <c r="K161"/>
  <c r="M161" s="1"/>
  <c r="N11"/>
  <c r="L128"/>
  <c r="I128"/>
  <c r="I131"/>
  <c r="L131"/>
  <c r="L47"/>
  <c r="I47"/>
  <c r="L170"/>
  <c r="I170"/>
  <c r="L116"/>
  <c r="I116"/>
  <c r="K104"/>
  <c r="M104" s="1"/>
  <c r="K17"/>
  <c r="I169"/>
  <c r="L169"/>
  <c r="L39"/>
  <c r="I39"/>
  <c r="I111"/>
  <c r="L111"/>
  <c r="I215"/>
  <c r="L215"/>
  <c r="I199"/>
  <c r="L199"/>
  <c r="I222"/>
  <c r="L222"/>
  <c r="I46"/>
  <c r="L46"/>
  <c r="I85"/>
  <c r="L85"/>
  <c r="L166"/>
  <c r="I166"/>
  <c r="I180"/>
  <c r="L180"/>
  <c r="I98"/>
  <c r="L98"/>
  <c r="I171"/>
  <c r="L171"/>
  <c r="I155"/>
  <c r="L155"/>
  <c r="I198"/>
  <c r="L198"/>
  <c r="L236"/>
  <c r="I236"/>
  <c r="I181"/>
  <c r="L181"/>
  <c r="L228"/>
  <c r="I228"/>
  <c r="L120"/>
  <c r="I120"/>
  <c r="L92"/>
  <c r="I92"/>
  <c r="I140"/>
  <c r="L140"/>
  <c r="I189"/>
  <c r="L189"/>
  <c r="I84"/>
  <c r="L84"/>
  <c r="I129"/>
  <c r="L129"/>
  <c r="I223"/>
  <c r="L223"/>
  <c r="I194"/>
  <c r="L194"/>
  <c r="I114"/>
  <c r="L114"/>
  <c r="I101"/>
  <c r="L101"/>
  <c r="I125"/>
  <c r="L125"/>
  <c r="I40"/>
  <c r="L40"/>
  <c r="L124"/>
  <c r="I124"/>
  <c r="I95"/>
  <c r="L95"/>
  <c r="K66"/>
  <c r="M66" s="1"/>
  <c r="I21"/>
  <c r="K41"/>
  <c r="M41" s="1"/>
  <c r="H17"/>
  <c r="K33"/>
  <c r="M33" s="1"/>
  <c r="H9"/>
  <c r="K229"/>
  <c r="M229" s="1"/>
  <c r="Q16"/>
  <c r="I235"/>
  <c r="L235"/>
  <c r="I103"/>
  <c r="L103"/>
  <c r="I38"/>
  <c r="L38"/>
  <c r="L208"/>
  <c r="I208"/>
  <c r="K67"/>
  <c r="M67" s="1"/>
  <c r="I22"/>
  <c r="I45"/>
  <c r="L45"/>
  <c r="I110"/>
  <c r="L110"/>
  <c r="I89"/>
  <c r="L89"/>
  <c r="L217"/>
  <c r="I217"/>
  <c r="L154"/>
  <c r="I154"/>
  <c r="K112"/>
  <c r="M112" s="1"/>
  <c r="K25"/>
  <c r="K158"/>
  <c r="M158" s="1"/>
  <c r="N8"/>
  <c r="K79"/>
  <c r="M79" s="1"/>
  <c r="J13"/>
  <c r="I70"/>
  <c r="L70"/>
  <c r="I219"/>
  <c r="L219"/>
  <c r="I61"/>
  <c r="L61"/>
  <c r="L237"/>
  <c r="I237"/>
  <c r="L196"/>
  <c r="I196"/>
  <c r="L83"/>
  <c r="I83"/>
  <c r="I86"/>
  <c r="L86"/>
  <c r="I207"/>
  <c r="L207"/>
  <c r="I122"/>
  <c r="L122"/>
  <c r="I115"/>
  <c r="L115"/>
  <c r="I123"/>
  <c r="L123"/>
  <c r="I127"/>
  <c r="L127"/>
  <c r="I175"/>
  <c r="L175"/>
  <c r="I153"/>
  <c r="L153"/>
  <c r="I231"/>
  <c r="L231"/>
  <c r="I141"/>
  <c r="L141"/>
  <c r="K227"/>
  <c r="M227" s="1"/>
  <c r="Q14"/>
  <c r="K148"/>
  <c r="M148" s="1"/>
  <c r="M19"/>
  <c r="K63"/>
  <c r="M63" s="1"/>
  <c r="I18"/>
  <c r="L212"/>
  <c r="I212"/>
  <c r="I107"/>
  <c r="L107"/>
  <c r="I201"/>
  <c r="L201"/>
  <c r="L162"/>
  <c r="I162"/>
  <c r="I176"/>
  <c r="L176"/>
  <c r="K51"/>
  <c r="M51" s="1"/>
  <c r="I6"/>
  <c r="I69"/>
  <c r="L69"/>
  <c r="I139"/>
  <c r="L139"/>
  <c r="I234"/>
  <c r="L234"/>
  <c r="I183"/>
  <c r="L183"/>
  <c r="I97"/>
  <c r="L97"/>
  <c r="I185"/>
  <c r="L185"/>
  <c r="I56"/>
  <c r="L56"/>
  <c r="I105"/>
  <c r="L105"/>
  <c r="I160"/>
  <c r="L160"/>
  <c r="K96"/>
  <c r="M96" s="1"/>
  <c r="K9"/>
  <c r="I144"/>
  <c r="L144"/>
  <c r="I54"/>
  <c r="L54"/>
  <c r="I230"/>
  <c r="L230"/>
  <c r="L108"/>
  <c r="I108"/>
  <c r="I218"/>
  <c r="L218"/>
  <c r="I74"/>
  <c r="L74"/>
  <c r="I99"/>
  <c r="L99"/>
  <c r="L225"/>
  <c r="I225"/>
  <c r="L138"/>
  <c r="I138"/>
  <c r="I113"/>
  <c r="L113"/>
  <c r="I82"/>
  <c r="L82"/>
  <c r="L224"/>
  <c r="I224"/>
  <c r="I137"/>
  <c r="L137"/>
  <c r="I72"/>
  <c r="L72"/>
  <c r="I190"/>
  <c r="L190"/>
  <c r="I191"/>
  <c r="L191"/>
  <c r="I65"/>
  <c r="L65"/>
  <c r="I130"/>
  <c r="L130"/>
  <c r="I214"/>
  <c r="L214"/>
  <c r="L221"/>
  <c r="I221"/>
  <c r="L134"/>
  <c r="I134"/>
  <c r="I106"/>
  <c r="L106"/>
  <c r="K213"/>
  <c r="M213" s="1"/>
  <c r="P21"/>
  <c r="I68"/>
  <c r="L68"/>
  <c r="I44"/>
  <c r="L44"/>
  <c r="K64"/>
  <c r="M64" s="1"/>
  <c r="I19"/>
  <c r="K187"/>
  <c r="M187" s="1"/>
  <c r="O16"/>
  <c r="K202"/>
  <c r="M202" s="1"/>
  <c r="P10"/>
  <c r="K48"/>
  <c r="H24"/>
  <c r="K211"/>
  <c r="M211" s="1"/>
  <c r="P19"/>
  <c r="K126"/>
  <c r="M126" s="1"/>
  <c r="L18"/>
  <c r="K49" i="7"/>
  <c r="M49" s="1"/>
  <c r="H25"/>
  <c r="I74"/>
  <c r="L74"/>
  <c r="I200"/>
  <c r="L200"/>
  <c r="I115"/>
  <c r="L115"/>
  <c r="I203"/>
  <c r="L203"/>
  <c r="I174"/>
  <c r="L174"/>
  <c r="L29"/>
  <c r="I29"/>
  <c r="I40"/>
  <c r="L40"/>
  <c r="L84"/>
  <c r="I84"/>
  <c r="I210"/>
  <c r="L210"/>
  <c r="L108"/>
  <c r="I108"/>
  <c r="I185"/>
  <c r="L185"/>
  <c r="L213"/>
  <c r="I213"/>
  <c r="I199"/>
  <c r="L199"/>
  <c r="I162"/>
  <c r="L162"/>
  <c r="I67"/>
  <c r="L67"/>
  <c r="I147"/>
  <c r="L147"/>
  <c r="I150"/>
  <c r="L150"/>
  <c r="I230"/>
  <c r="L230"/>
  <c r="I93"/>
  <c r="L93"/>
  <c r="L117"/>
  <c r="I117"/>
  <c r="L216"/>
  <c r="I216"/>
  <c r="I54"/>
  <c r="L54"/>
  <c r="I42"/>
  <c r="L42"/>
  <c r="I163"/>
  <c r="L163"/>
  <c r="I30"/>
  <c r="L30"/>
  <c r="L137"/>
  <c r="I137"/>
  <c r="I43"/>
  <c r="L43"/>
  <c r="I39"/>
  <c r="L39"/>
  <c r="L209"/>
  <c r="I209"/>
  <c r="I128"/>
  <c r="L128"/>
  <c r="L113"/>
  <c r="I113"/>
  <c r="I90"/>
  <c r="L90"/>
  <c r="L145"/>
  <c r="I145"/>
  <c r="I182"/>
  <c r="L182"/>
  <c r="I64"/>
  <c r="L64"/>
  <c r="L232"/>
  <c r="I232"/>
  <c r="I60"/>
  <c r="L60"/>
  <c r="I173"/>
  <c r="L173"/>
  <c r="I181"/>
  <c r="L181"/>
  <c r="L233"/>
  <c r="I233"/>
  <c r="I172"/>
  <c r="L172"/>
  <c r="I50"/>
  <c r="L50"/>
  <c r="I126"/>
  <c r="L126"/>
  <c r="I187"/>
  <c r="L187"/>
  <c r="I69"/>
  <c r="L69"/>
  <c r="I118"/>
  <c r="L118"/>
  <c r="K88"/>
  <c r="M88" s="1"/>
  <c r="J22"/>
  <c r="I119"/>
  <c r="L119"/>
  <c r="I168"/>
  <c r="L168"/>
  <c r="I12"/>
  <c r="K57"/>
  <c r="M57" s="1"/>
  <c r="K85"/>
  <c r="M85" s="1"/>
  <c r="J19"/>
  <c r="K186"/>
  <c r="M186" s="1"/>
  <c r="O15"/>
  <c r="K190"/>
  <c r="M190" s="1"/>
  <c r="O19"/>
  <c r="K101"/>
  <c r="M101" s="1"/>
  <c r="K14"/>
  <c r="K36"/>
  <c r="M36" s="1"/>
  <c r="H12"/>
  <c r="K52"/>
  <c r="M52" s="1"/>
  <c r="I7"/>
  <c r="K204"/>
  <c r="M204" s="1"/>
  <c r="P12"/>
  <c r="M14"/>
  <c r="K143"/>
  <c r="M143" s="1"/>
  <c r="I51"/>
  <c r="L51"/>
  <c r="L236"/>
  <c r="I236"/>
  <c r="I83"/>
  <c r="L83"/>
  <c r="I178"/>
  <c r="L178"/>
  <c r="I223"/>
  <c r="L223"/>
  <c r="I56"/>
  <c r="L56"/>
  <c r="K41"/>
  <c r="M41" s="1"/>
  <c r="H17"/>
  <c r="I48"/>
  <c r="L48"/>
  <c r="L201"/>
  <c r="I201"/>
  <c r="L141"/>
  <c r="I141"/>
  <c r="L193"/>
  <c r="I193"/>
  <c r="I158"/>
  <c r="L158"/>
  <c r="I105"/>
  <c r="L105"/>
  <c r="I176"/>
  <c r="L176"/>
  <c r="I103"/>
  <c r="L103"/>
  <c r="I98"/>
  <c r="L98"/>
  <c r="L125"/>
  <c r="I125"/>
  <c r="L121"/>
  <c r="I121"/>
  <c r="I89"/>
  <c r="L89"/>
  <c r="L129"/>
  <c r="I129"/>
  <c r="I207"/>
  <c r="L207"/>
  <c r="L229"/>
  <c r="I229"/>
  <c r="I215"/>
  <c r="L215"/>
  <c r="L66"/>
  <c r="I66"/>
  <c r="I155"/>
  <c r="L155"/>
  <c r="I234"/>
  <c r="L234"/>
  <c r="L157"/>
  <c r="I157"/>
  <c r="L100"/>
  <c r="I100"/>
  <c r="I151"/>
  <c r="L151"/>
  <c r="I222"/>
  <c r="L222"/>
  <c r="I146"/>
  <c r="L146"/>
  <c r="K68"/>
  <c r="M68" s="1"/>
  <c r="I23"/>
  <c r="I180"/>
  <c r="L180"/>
  <c r="L92"/>
  <c r="I92"/>
  <c r="K221"/>
  <c r="M221" s="1"/>
  <c r="Q8"/>
  <c r="I124"/>
  <c r="L124"/>
  <c r="I32"/>
  <c r="L32"/>
  <c r="I82"/>
  <c r="L82"/>
  <c r="I114"/>
  <c r="L114"/>
  <c r="L212"/>
  <c r="I212"/>
  <c r="I91"/>
  <c r="L91"/>
  <c r="L171"/>
  <c r="I171"/>
  <c r="I130"/>
  <c r="L130"/>
  <c r="I77"/>
  <c r="L77"/>
  <c r="I59"/>
  <c r="L59"/>
  <c r="I110"/>
  <c r="L110"/>
  <c r="I166"/>
  <c r="L166"/>
  <c r="I184"/>
  <c r="L184"/>
  <c r="I142"/>
  <c r="L142"/>
  <c r="I38"/>
  <c r="L38"/>
  <c r="I95"/>
  <c r="L95"/>
  <c r="I198"/>
  <c r="L198"/>
  <c r="I219"/>
  <c r="L219"/>
  <c r="I87"/>
  <c r="L87"/>
  <c r="K189"/>
  <c r="M189" s="1"/>
  <c r="O18"/>
  <c r="L237"/>
  <c r="I237"/>
  <c r="I231"/>
  <c r="L231"/>
  <c r="I112"/>
  <c r="L112"/>
  <c r="I127"/>
  <c r="L127"/>
  <c r="I196"/>
  <c r="L196"/>
  <c r="L111"/>
  <c r="I111"/>
  <c r="L33"/>
  <c r="I33"/>
  <c r="I192"/>
  <c r="L192"/>
  <c r="I177"/>
  <c r="L177"/>
  <c r="I102"/>
  <c r="L102"/>
  <c r="I35"/>
  <c r="L35"/>
  <c r="I202"/>
  <c r="L202"/>
  <c r="I134"/>
  <c r="L134"/>
  <c r="I62"/>
  <c r="L62"/>
  <c r="L225"/>
  <c r="I225"/>
  <c r="L133"/>
  <c r="I133"/>
  <c r="L76"/>
  <c r="I76"/>
  <c r="I34"/>
  <c r="L34"/>
  <c r="I58"/>
  <c r="L58"/>
  <c r="I159"/>
  <c r="L159"/>
  <c r="I238"/>
  <c r="L238"/>
  <c r="I218"/>
  <c r="L218"/>
  <c r="L149"/>
  <c r="I149"/>
  <c r="I169"/>
  <c r="L169"/>
  <c r="I16"/>
  <c r="K61"/>
  <c r="M61" s="1"/>
  <c r="I106"/>
  <c r="L106"/>
  <c r="I109"/>
  <c r="L109"/>
  <c r="K224"/>
  <c r="M224" s="1"/>
  <c r="Q11"/>
  <c r="I25"/>
  <c r="K70"/>
  <c r="M70" s="1"/>
  <c r="I8"/>
  <c r="K53"/>
  <c r="M53" s="1"/>
  <c r="I132"/>
  <c r="L132"/>
  <c r="L220"/>
  <c r="I220"/>
  <c r="L165"/>
  <c r="I165"/>
  <c r="I227"/>
  <c r="L227"/>
  <c r="I135"/>
  <c r="L135"/>
  <c r="I107"/>
  <c r="L107"/>
  <c r="I122"/>
  <c r="L122"/>
  <c r="L175"/>
  <c r="I175"/>
  <c r="I47"/>
  <c r="L47"/>
  <c r="K205"/>
  <c r="M205" s="1"/>
  <c r="P13"/>
  <c r="L217"/>
  <c r="I217"/>
  <c r="L183"/>
  <c r="I183"/>
  <c r="L208"/>
  <c r="I208"/>
  <c r="I164"/>
  <c r="L164"/>
  <c r="I191"/>
  <c r="L191"/>
  <c r="I226"/>
  <c r="L226"/>
  <c r="L167"/>
  <c r="I167"/>
  <c r="L153"/>
  <c r="I153"/>
  <c r="I214"/>
  <c r="L214"/>
  <c r="K45"/>
  <c r="M45" s="1"/>
  <c r="H21"/>
  <c r="L161"/>
  <c r="I161"/>
  <c r="I99"/>
  <c r="L99"/>
  <c r="I211"/>
  <c r="L211"/>
  <c r="L197"/>
  <c r="I197"/>
  <c r="L80"/>
  <c r="I80"/>
  <c r="I97"/>
  <c r="L97"/>
  <c r="I195"/>
  <c r="L195"/>
  <c r="I152"/>
  <c r="L152"/>
  <c r="I156"/>
  <c r="L156"/>
  <c r="I78"/>
  <c r="L78"/>
  <c r="I160"/>
  <c r="L160"/>
  <c r="I123"/>
  <c r="L123"/>
  <c r="I140"/>
  <c r="L140"/>
  <c r="L228"/>
  <c r="I228"/>
  <c r="I75"/>
  <c r="L75"/>
  <c r="I44"/>
  <c r="L44"/>
  <c r="I81"/>
  <c r="L81"/>
  <c r="I194"/>
  <c r="L194"/>
  <c r="I73"/>
  <c r="L73"/>
  <c r="I120"/>
  <c r="L120"/>
  <c r="L96"/>
  <c r="I96"/>
  <c r="I235"/>
  <c r="L235"/>
  <c r="K37"/>
  <c r="M37" s="1"/>
  <c r="H13"/>
  <c r="I63"/>
  <c r="L63"/>
  <c r="K170"/>
  <c r="M170" s="1"/>
  <c r="N20"/>
  <c r="K206"/>
  <c r="M206" s="1"/>
  <c r="P14"/>
  <c r="I46"/>
  <c r="L46"/>
  <c r="K179"/>
  <c r="M179" s="1"/>
  <c r="O8"/>
  <c r="I144"/>
  <c r="L144"/>
  <c r="K72"/>
  <c r="M72" s="1"/>
  <c r="J6"/>
  <c r="I79"/>
  <c r="L79"/>
  <c r="I136"/>
  <c r="L136"/>
  <c r="K104"/>
  <c r="M104" s="1"/>
  <c r="K17"/>
  <c r="K139"/>
  <c r="M139" s="1"/>
  <c r="M10"/>
  <c r="K154"/>
  <c r="M154" s="1"/>
  <c r="M25"/>
  <c r="K65"/>
  <c r="M65" s="1"/>
  <c r="I20"/>
  <c r="J20"/>
  <c r="K86"/>
  <c r="M86" s="1"/>
  <c r="K31"/>
  <c r="M31" s="1"/>
  <c r="H7"/>
  <c r="K188"/>
  <c r="M188" s="1"/>
  <c r="O17"/>
  <c r="K138"/>
  <c r="M138" s="1"/>
  <c r="M9"/>
  <c r="K148"/>
  <c r="M148" s="1"/>
  <c r="M19"/>
  <c r="K71"/>
  <c r="M71" s="1"/>
  <c r="J5"/>
  <c r="K116"/>
  <c r="M116" s="1"/>
  <c r="L8"/>
  <c r="I10"/>
  <c r="K55"/>
  <c r="M55" s="1"/>
  <c r="K131"/>
  <c r="M131" s="1"/>
  <c r="L23"/>
  <c r="Q11" i="6"/>
  <c r="K224"/>
  <c r="M224" s="1"/>
  <c r="Q12"/>
  <c r="K225"/>
  <c r="M225" s="1"/>
  <c r="H17"/>
  <c r="K41"/>
  <c r="M41" s="1"/>
  <c r="K208"/>
  <c r="M208" s="1"/>
  <c r="P16"/>
  <c r="K175"/>
  <c r="M175" s="1"/>
  <c r="N25"/>
  <c r="I229"/>
  <c r="L229"/>
  <c r="K117"/>
  <c r="M117" s="1"/>
  <c r="L9"/>
  <c r="K52"/>
  <c r="M52" s="1"/>
  <c r="I7"/>
  <c r="K143"/>
  <c r="M143" s="1"/>
  <c r="M14"/>
  <c r="K104"/>
  <c r="M104" s="1"/>
  <c r="K17"/>
  <c r="K145"/>
  <c r="M145" s="1"/>
  <c r="M16"/>
  <c r="K238"/>
  <c r="M238" s="1"/>
  <c r="Q25"/>
  <c r="J19"/>
  <c r="K85"/>
  <c r="M85" s="1"/>
  <c r="K37"/>
  <c r="M37" s="1"/>
  <c r="H13"/>
  <c r="K36"/>
  <c r="M36" s="1"/>
  <c r="H12"/>
  <c r="K45"/>
  <c r="M45" s="1"/>
  <c r="H21"/>
  <c r="K109"/>
  <c r="M109" s="1"/>
  <c r="K22"/>
  <c r="I19"/>
  <c r="K64"/>
  <c r="M64" s="1"/>
  <c r="K207"/>
  <c r="M207" s="1"/>
  <c r="P15"/>
  <c r="K235"/>
  <c r="M235" s="1"/>
  <c r="Q22"/>
  <c r="K204"/>
  <c r="M204" s="1"/>
  <c r="P12"/>
  <c r="K210"/>
  <c r="M210" s="1"/>
  <c r="P18"/>
  <c r="K29"/>
  <c r="M29" s="1"/>
  <c r="H5"/>
  <c r="K133"/>
  <c r="M133" s="1"/>
  <c r="L25"/>
  <c r="I15"/>
  <c r="K60"/>
  <c r="M60" s="1"/>
  <c r="K44"/>
  <c r="M44" s="1"/>
  <c r="H20"/>
  <c r="K96"/>
  <c r="M96" s="1"/>
  <c r="K9"/>
  <c r="K118"/>
  <c r="M118" s="1"/>
  <c r="L10"/>
  <c r="K151"/>
  <c r="M151" s="1"/>
  <c r="M22"/>
  <c r="K198"/>
  <c r="M198" s="1"/>
  <c r="P6"/>
  <c r="K192"/>
  <c r="M192" s="1"/>
  <c r="O21"/>
  <c r="K137"/>
  <c r="M137" s="1"/>
  <c r="M8"/>
  <c r="K102"/>
  <c r="M102" s="1"/>
  <c r="K15"/>
  <c r="K234"/>
  <c r="M234" s="1"/>
  <c r="Q21"/>
  <c r="K88"/>
  <c r="M88" s="1"/>
  <c r="J22"/>
  <c r="K214"/>
  <c r="M214" s="1"/>
  <c r="P22"/>
  <c r="J20"/>
  <c r="K86"/>
  <c r="M86" s="1"/>
  <c r="K139"/>
  <c r="M139" s="1"/>
  <c r="M10"/>
  <c r="K163"/>
  <c r="M163" s="1"/>
  <c r="N13"/>
  <c r="K14"/>
  <c r="K101"/>
  <c r="M101" s="1"/>
  <c r="K53"/>
  <c r="M53" s="1"/>
  <c r="I8"/>
  <c r="K227"/>
  <c r="M227" s="1"/>
  <c r="Q14"/>
  <c r="K126"/>
  <c r="M126" s="1"/>
  <c r="L18"/>
  <c r="K167"/>
  <c r="M167" s="1"/>
  <c r="N17"/>
  <c r="K135"/>
  <c r="M135" s="1"/>
  <c r="M6"/>
  <c r="K7"/>
  <c r="K94"/>
  <c r="M94" s="1"/>
  <c r="H23" i="5"/>
  <c r="M91"/>
  <c r="M129"/>
  <c r="M237"/>
  <c r="I20"/>
  <c r="M73"/>
  <c r="M196"/>
  <c r="I34"/>
  <c r="L34"/>
  <c r="K29"/>
  <c r="M29" s="1"/>
  <c r="K234"/>
  <c r="M234" s="1"/>
  <c r="Q21"/>
  <c r="K38"/>
  <c r="M38" s="1"/>
  <c r="H14"/>
  <c r="K70"/>
  <c r="M70" s="1"/>
  <c r="I25"/>
  <c r="K94"/>
  <c r="K7"/>
  <c r="K76"/>
  <c r="M76" s="1"/>
  <c r="J10"/>
  <c r="K125"/>
  <c r="M125" s="1"/>
  <c r="L17"/>
  <c r="K135"/>
  <c r="M135" s="1"/>
  <c r="M6"/>
  <c r="K156"/>
  <c r="M156" s="1"/>
  <c r="N6"/>
  <c r="K194"/>
  <c r="M194" s="1"/>
  <c r="O23"/>
  <c r="K204"/>
  <c r="M204" s="1"/>
  <c r="P12"/>
  <c r="L36"/>
  <c r="I36"/>
  <c r="K33"/>
  <c r="M33" s="1"/>
  <c r="H9"/>
  <c r="K59"/>
  <c r="I14"/>
  <c r="K50"/>
  <c r="M50" s="1"/>
  <c r="I5"/>
  <c r="K67"/>
  <c r="M67" s="1"/>
  <c r="I22"/>
  <c r="K110"/>
  <c r="M110" s="1"/>
  <c r="K23"/>
  <c r="K100"/>
  <c r="M100" s="1"/>
  <c r="K13"/>
  <c r="K79"/>
  <c r="M79" s="1"/>
  <c r="J13"/>
  <c r="K119"/>
  <c r="M119" s="1"/>
  <c r="L11"/>
  <c r="K122"/>
  <c r="M122" s="1"/>
  <c r="L14"/>
  <c r="K145"/>
  <c r="M145" s="1"/>
  <c r="M16"/>
  <c r="K154"/>
  <c r="M154" s="1"/>
  <c r="M25"/>
  <c r="K148"/>
  <c r="M148" s="1"/>
  <c r="M19"/>
  <c r="K143"/>
  <c r="M143" s="1"/>
  <c r="M14"/>
  <c r="K150"/>
  <c r="M150" s="1"/>
  <c r="M21"/>
  <c r="K139"/>
  <c r="M139" s="1"/>
  <c r="M10"/>
  <c r="K172"/>
  <c r="M172" s="1"/>
  <c r="N22"/>
  <c r="K160"/>
  <c r="M160" s="1"/>
  <c r="N10"/>
  <c r="K187"/>
  <c r="M187" s="1"/>
  <c r="O16"/>
  <c r="K180"/>
  <c r="M180" s="1"/>
  <c r="O9"/>
  <c r="K177"/>
  <c r="M177" s="1"/>
  <c r="O6"/>
  <c r="K181"/>
  <c r="O10"/>
  <c r="K211"/>
  <c r="M211" s="1"/>
  <c r="P19"/>
  <c r="K203"/>
  <c r="M203" s="1"/>
  <c r="P11"/>
  <c r="K205"/>
  <c r="M205" s="1"/>
  <c r="P13"/>
  <c r="K228"/>
  <c r="M228" s="1"/>
  <c r="Q15"/>
  <c r="L221"/>
  <c r="I221"/>
  <c r="K66"/>
  <c r="M66" s="1"/>
  <c r="I21"/>
  <c r="K56"/>
  <c r="M56" s="1"/>
  <c r="I11"/>
  <c r="K93"/>
  <c r="M93" s="1"/>
  <c r="K6"/>
  <c r="K108"/>
  <c r="M108" s="1"/>
  <c r="K21"/>
  <c r="K105"/>
  <c r="K18"/>
  <c r="K113"/>
  <c r="M113" s="1"/>
  <c r="L5"/>
  <c r="K165"/>
  <c r="M165" s="1"/>
  <c r="N15"/>
  <c r="K176"/>
  <c r="M176" s="1"/>
  <c r="O5"/>
  <c r="K195"/>
  <c r="M195" s="1"/>
  <c r="O24"/>
  <c r="K212"/>
  <c r="M212" s="1"/>
  <c r="P20"/>
  <c r="K206"/>
  <c r="M206" s="1"/>
  <c r="P14"/>
  <c r="K224"/>
  <c r="M224" s="1"/>
  <c r="Q11"/>
  <c r="K227"/>
  <c r="Q14"/>
  <c r="K222"/>
  <c r="M222" s="1"/>
  <c r="Q9"/>
  <c r="K42"/>
  <c r="M42" s="1"/>
  <c r="H18"/>
  <c r="K54"/>
  <c r="M54" s="1"/>
  <c r="I9"/>
  <c r="K52"/>
  <c r="M52" s="1"/>
  <c r="I7"/>
  <c r="K98"/>
  <c r="M98" s="1"/>
  <c r="K11"/>
  <c r="K82"/>
  <c r="M82" s="1"/>
  <c r="J16"/>
  <c r="K112"/>
  <c r="M112" s="1"/>
  <c r="K25"/>
  <c r="K96"/>
  <c r="M96" s="1"/>
  <c r="K9"/>
  <c r="K102"/>
  <c r="K15"/>
  <c r="K89"/>
  <c r="M89" s="1"/>
  <c r="J23"/>
  <c r="K86"/>
  <c r="J20"/>
  <c r="K133"/>
  <c r="M133" s="1"/>
  <c r="L25"/>
  <c r="K114"/>
  <c r="L6"/>
  <c r="K149"/>
  <c r="M149" s="1"/>
  <c r="M20"/>
  <c r="K147"/>
  <c r="M147" s="1"/>
  <c r="M18"/>
  <c r="K157"/>
  <c r="M157" s="1"/>
  <c r="N7"/>
  <c r="K163"/>
  <c r="M163" s="1"/>
  <c r="N13"/>
  <c r="K161"/>
  <c r="M161" s="1"/>
  <c r="N11"/>
  <c r="K173"/>
  <c r="M173" s="1"/>
  <c r="N23"/>
  <c r="K155"/>
  <c r="M155" s="1"/>
  <c r="N5"/>
  <c r="K182"/>
  <c r="M182" s="1"/>
  <c r="O11"/>
  <c r="K193"/>
  <c r="M193" s="1"/>
  <c r="O22"/>
  <c r="K184"/>
  <c r="M184" s="1"/>
  <c r="O13"/>
  <c r="K186"/>
  <c r="M186" s="1"/>
  <c r="O15"/>
  <c r="K217"/>
  <c r="M217" s="1"/>
  <c r="P25"/>
  <c r="K215"/>
  <c r="M215" s="1"/>
  <c r="P23"/>
  <c r="K208"/>
  <c r="M208" s="1"/>
  <c r="P16"/>
  <c r="K216"/>
  <c r="M216" s="1"/>
  <c r="P24"/>
  <c r="K202"/>
  <c r="M202" s="1"/>
  <c r="P10"/>
  <c r="K218"/>
  <c r="M218" s="1"/>
  <c r="Q5"/>
  <c r="K223"/>
  <c r="M223" s="1"/>
  <c r="Q10"/>
  <c r="K238"/>
  <c r="M238" s="1"/>
  <c r="Q25"/>
  <c r="K219"/>
  <c r="M219" s="1"/>
  <c r="Q6"/>
  <c r="K231"/>
  <c r="M231" s="1"/>
  <c r="Q18"/>
  <c r="L116"/>
  <c r="I116"/>
  <c r="L183"/>
  <c r="I183"/>
  <c r="K32"/>
  <c r="H8"/>
  <c r="K43"/>
  <c r="M43" s="1"/>
  <c r="H19"/>
  <c r="K51"/>
  <c r="M51" s="1"/>
  <c r="I6"/>
  <c r="K101"/>
  <c r="M101" s="1"/>
  <c r="K14"/>
  <c r="K106"/>
  <c r="M106" s="1"/>
  <c r="K19"/>
  <c r="K72"/>
  <c r="M72" s="1"/>
  <c r="J6"/>
  <c r="K115"/>
  <c r="M115" s="1"/>
  <c r="L7"/>
  <c r="K130"/>
  <c r="M130" s="1"/>
  <c r="L22"/>
  <c r="K167"/>
  <c r="M167" s="1"/>
  <c r="N17"/>
  <c r="K171"/>
  <c r="M171" s="1"/>
  <c r="N21"/>
  <c r="K185"/>
  <c r="M185" s="1"/>
  <c r="O14"/>
  <c r="K236"/>
  <c r="M236" s="1"/>
  <c r="Q23"/>
  <c r="K235"/>
  <c r="M235" s="1"/>
  <c r="Q22"/>
  <c r="K169"/>
  <c r="M169" s="1"/>
  <c r="N19"/>
  <c r="K225"/>
  <c r="M225" s="1"/>
  <c r="Q12"/>
  <c r="K49"/>
  <c r="M49" s="1"/>
  <c r="H25"/>
  <c r="K63"/>
  <c r="M63" s="1"/>
  <c r="I18"/>
  <c r="K64"/>
  <c r="M64" s="1"/>
  <c r="I19"/>
  <c r="K104"/>
  <c r="M104" s="1"/>
  <c r="K17"/>
  <c r="K123"/>
  <c r="M123" s="1"/>
  <c r="L15"/>
  <c r="K126"/>
  <c r="M126" s="1"/>
  <c r="L18"/>
  <c r="K153"/>
  <c r="M153" s="1"/>
  <c r="M24"/>
  <c r="K152"/>
  <c r="M152" s="1"/>
  <c r="M23"/>
  <c r="K140"/>
  <c r="M140" s="1"/>
  <c r="M11"/>
  <c r="K144"/>
  <c r="M144" s="1"/>
  <c r="M15"/>
  <c r="K136"/>
  <c r="M136" s="1"/>
  <c r="M7"/>
  <c r="K142"/>
  <c r="M142" s="1"/>
  <c r="M13"/>
  <c r="K162"/>
  <c r="M162" s="1"/>
  <c r="N12"/>
  <c r="K168"/>
  <c r="M168" s="1"/>
  <c r="N18"/>
  <c r="K191"/>
  <c r="M191" s="1"/>
  <c r="O20"/>
  <c r="K192"/>
  <c r="M192" s="1"/>
  <c r="O21"/>
  <c r="K188"/>
  <c r="M188" s="1"/>
  <c r="O17"/>
  <c r="K178"/>
  <c r="M178" s="1"/>
  <c r="O7"/>
  <c r="K190"/>
  <c r="M190" s="1"/>
  <c r="O19"/>
  <c r="K200"/>
  <c r="M200" s="1"/>
  <c r="P8"/>
  <c r="K199"/>
  <c r="M199" s="1"/>
  <c r="P7"/>
  <c r="K201"/>
  <c r="M201" s="1"/>
  <c r="P9"/>
  <c r="K232"/>
  <c r="M232" s="1"/>
  <c r="Q19"/>
  <c r="K220"/>
  <c r="M220" s="1"/>
  <c r="Q7"/>
  <c r="K78"/>
  <c r="M78" s="1"/>
  <c r="J12"/>
  <c r="K230"/>
  <c r="M230" s="1"/>
  <c r="Q17"/>
  <c r="K31"/>
  <c r="M31" s="1"/>
  <c r="H7"/>
  <c r="M227"/>
  <c r="I209"/>
  <c r="L209"/>
  <c r="I198"/>
  <c r="L198"/>
  <c r="I197"/>
  <c r="L197"/>
  <c r="I213"/>
  <c r="L213"/>
  <c r="I214"/>
  <c r="L214"/>
  <c r="I210"/>
  <c r="L210"/>
  <c r="M181"/>
  <c r="I189"/>
  <c r="L189"/>
  <c r="L164"/>
  <c r="I164"/>
  <c r="I175"/>
  <c r="L175"/>
  <c r="I159"/>
  <c r="L159"/>
  <c r="L151"/>
  <c r="I151"/>
  <c r="I138"/>
  <c r="L138"/>
  <c r="I134"/>
  <c r="L134"/>
  <c r="I146"/>
  <c r="L146"/>
  <c r="I118"/>
  <c r="L118"/>
  <c r="M114"/>
  <c r="M94"/>
  <c r="M102"/>
  <c r="I97"/>
  <c r="L97"/>
  <c r="I85"/>
  <c r="L85"/>
  <c r="M105"/>
  <c r="I90"/>
  <c r="L90"/>
  <c r="I81"/>
  <c r="L81"/>
  <c r="I109"/>
  <c r="L109"/>
  <c r="M86"/>
  <c r="M59"/>
  <c r="I55"/>
  <c r="L55"/>
  <c r="M32"/>
  <c r="E43" i="3"/>
  <c r="F43" s="1"/>
  <c r="G43" s="1"/>
  <c r="J43" s="1"/>
  <c r="K46"/>
  <c r="I44"/>
  <c r="E44"/>
  <c r="F44" s="1"/>
  <c r="G44" s="1"/>
  <c r="H44" s="1"/>
  <c r="J44" s="1"/>
  <c r="I45"/>
  <c r="E45"/>
  <c r="F45" s="1"/>
  <c r="G45" s="1"/>
  <c r="L47"/>
  <c r="L46"/>
  <c r="H40" i="4"/>
  <c r="J40" s="1"/>
  <c r="L40" s="1"/>
  <c r="H44"/>
  <c r="J44" s="1"/>
  <c r="L44" s="1"/>
  <c r="H35"/>
  <c r="J35" s="1"/>
  <c r="L35" s="1"/>
  <c r="K64"/>
  <c r="H64"/>
  <c r="J64" s="1"/>
  <c r="H55"/>
  <c r="J55" s="1"/>
  <c r="L55" s="1"/>
  <c r="H81"/>
  <c r="J81" s="1"/>
  <c r="L81" s="1"/>
  <c r="H78"/>
  <c r="J78" s="1"/>
  <c r="L78" s="1"/>
  <c r="H83"/>
  <c r="J83" s="1"/>
  <c r="L83" s="1"/>
  <c r="H128"/>
  <c r="J128" s="1"/>
  <c r="L128" s="1"/>
  <c r="H105"/>
  <c r="J105" s="1"/>
  <c r="L105" s="1"/>
  <c r="H39"/>
  <c r="J39" s="1"/>
  <c r="L39" s="1"/>
  <c r="H65"/>
  <c r="J65" s="1"/>
  <c r="L65" s="1"/>
  <c r="H62"/>
  <c r="J62" s="1"/>
  <c r="L62" s="1"/>
  <c r="H112"/>
  <c r="J112" s="1"/>
  <c r="L112" s="1"/>
  <c r="H118"/>
  <c r="J118" s="1"/>
  <c r="L118" s="1"/>
  <c r="H67"/>
  <c r="J67" s="1"/>
  <c r="L67" s="1"/>
  <c r="H96"/>
  <c r="J96" s="1"/>
  <c r="L96" s="1"/>
  <c r="K33"/>
  <c r="H33"/>
  <c r="J33" s="1"/>
  <c r="K45"/>
  <c r="H45"/>
  <c r="J45" s="1"/>
  <c r="L45" s="1"/>
  <c r="K42"/>
  <c r="H42"/>
  <c r="J42" s="1"/>
  <c r="K58"/>
  <c r="H58"/>
  <c r="J58" s="1"/>
  <c r="L58" s="1"/>
  <c r="K79"/>
  <c r="H79"/>
  <c r="J79" s="1"/>
  <c r="K68"/>
  <c r="H68"/>
  <c r="J68" s="1"/>
  <c r="L68" s="1"/>
  <c r="K110"/>
  <c r="H110"/>
  <c r="J110" s="1"/>
  <c r="K107"/>
  <c r="H107"/>
  <c r="J107" s="1"/>
  <c r="L107" s="1"/>
  <c r="K123"/>
  <c r="H123"/>
  <c r="J123" s="1"/>
  <c r="K114"/>
  <c r="H114"/>
  <c r="J114" s="1"/>
  <c r="L114" s="1"/>
  <c r="K37"/>
  <c r="H37"/>
  <c r="J37" s="1"/>
  <c r="K87"/>
  <c r="H87"/>
  <c r="J87" s="1"/>
  <c r="L87" s="1"/>
  <c r="I24"/>
  <c r="E24"/>
  <c r="F24" s="1"/>
  <c r="G24" s="1"/>
  <c r="K72"/>
  <c r="H72"/>
  <c r="J72" s="1"/>
  <c r="L72" s="1"/>
  <c r="H95"/>
  <c r="J95" s="1"/>
  <c r="L95" s="1"/>
  <c r="I25"/>
  <c r="E25"/>
  <c r="F25" s="1"/>
  <c r="G25" s="1"/>
  <c r="I21"/>
  <c r="E21"/>
  <c r="F21" s="1"/>
  <c r="G21" s="1"/>
  <c r="H32"/>
  <c r="J32" s="1"/>
  <c r="L32" s="1"/>
  <c r="H48"/>
  <c r="J48" s="1"/>
  <c r="L48" s="1"/>
  <c r="H80"/>
  <c r="J80" s="1"/>
  <c r="L80" s="1"/>
  <c r="H41"/>
  <c r="J41" s="1"/>
  <c r="L41" s="1"/>
  <c r="H57"/>
  <c r="J57" s="1"/>
  <c r="L57" s="1"/>
  <c r="H103"/>
  <c r="J103" s="1"/>
  <c r="L103" s="1"/>
  <c r="H90"/>
  <c r="J90" s="1"/>
  <c r="L90" s="1"/>
  <c r="H106"/>
  <c r="J106" s="1"/>
  <c r="L106" s="1"/>
  <c r="H122"/>
  <c r="J122" s="1"/>
  <c r="L122" s="1"/>
  <c r="I20"/>
  <c r="E20"/>
  <c r="F20" s="1"/>
  <c r="G20" s="1"/>
  <c r="H88"/>
  <c r="J88" s="1"/>
  <c r="L88" s="1"/>
  <c r="H43"/>
  <c r="J43" s="1"/>
  <c r="L43" s="1"/>
  <c r="H59"/>
  <c r="J59" s="1"/>
  <c r="L59" s="1"/>
  <c r="H127"/>
  <c r="J127" s="1"/>
  <c r="L127" s="1"/>
  <c r="H76"/>
  <c r="J76" s="1"/>
  <c r="L76" s="1"/>
  <c r="H69"/>
  <c r="J69" s="1"/>
  <c r="L69" s="1"/>
  <c r="H85"/>
  <c r="J85" s="1"/>
  <c r="L85" s="1"/>
  <c r="H119"/>
  <c r="J119" s="1"/>
  <c r="L119" s="1"/>
  <c r="H75"/>
  <c r="J75" s="1"/>
  <c r="L75" s="1"/>
  <c r="H99"/>
  <c r="J99" s="1"/>
  <c r="L99" s="1"/>
  <c r="H100"/>
  <c r="J100" s="1"/>
  <c r="L100" s="1"/>
  <c r="H116"/>
  <c r="J116" s="1"/>
  <c r="L116" s="1"/>
  <c r="H94"/>
  <c r="J94" s="1"/>
  <c r="L94" s="1"/>
  <c r="H126"/>
  <c r="J126" s="1"/>
  <c r="L126" s="1"/>
  <c r="H34"/>
  <c r="J34" s="1"/>
  <c r="L34" s="1"/>
  <c r="I22"/>
  <c r="E22"/>
  <c r="F22" s="1"/>
  <c r="G22" s="1"/>
  <c r="K54"/>
  <c r="H54"/>
  <c r="J54" s="1"/>
  <c r="H84"/>
  <c r="J84" s="1"/>
  <c r="L84" s="1"/>
  <c r="H102"/>
  <c r="J102" s="1"/>
  <c r="L102" s="1"/>
  <c r="K38"/>
  <c r="H38"/>
  <c r="J38" s="1"/>
  <c r="H27"/>
  <c r="J27" s="1"/>
  <c r="L27" s="1"/>
  <c r="I23"/>
  <c r="E23"/>
  <c r="F23" s="1"/>
  <c r="G23" s="1"/>
  <c r="H30"/>
  <c r="J30" s="1"/>
  <c r="L30" s="1"/>
  <c r="H49"/>
  <c r="J49" s="1"/>
  <c r="L49" s="1"/>
  <c r="H111"/>
  <c r="J111" s="1"/>
  <c r="L111" s="1"/>
  <c r="H91"/>
  <c r="J91" s="1"/>
  <c r="L91" s="1"/>
  <c r="H66"/>
  <c r="J66" s="1"/>
  <c r="L66" s="1"/>
  <c r="H82"/>
  <c r="J82" s="1"/>
  <c r="L82" s="1"/>
  <c r="H63"/>
  <c r="J63" s="1"/>
  <c r="L63" s="1"/>
  <c r="H115"/>
  <c r="J115" s="1"/>
  <c r="L115" s="1"/>
  <c r="H93"/>
  <c r="J93" s="1"/>
  <c r="L93" s="1"/>
  <c r="H109"/>
  <c r="J109" s="1"/>
  <c r="L109" s="1"/>
  <c r="H125"/>
  <c r="J125" s="1"/>
  <c r="L125" s="1"/>
  <c r="H98"/>
  <c r="J98" s="1"/>
  <c r="L98" s="1"/>
  <c r="H130"/>
  <c r="J130" s="1"/>
  <c r="L130" s="1"/>
  <c r="H139"/>
  <c r="J139" s="1"/>
  <c r="L139" s="1"/>
  <c r="H50"/>
  <c r="J50" s="1"/>
  <c r="L50" s="1"/>
  <c r="H54" i="2"/>
  <c r="J54" s="1"/>
  <c r="L54" s="1"/>
  <c r="H111"/>
  <c r="J111" s="1"/>
  <c r="L111" s="1"/>
  <c r="H117"/>
  <c r="J117" s="1"/>
  <c r="L117" s="1"/>
  <c r="H114"/>
  <c r="J114" s="1"/>
  <c r="L114" s="1"/>
  <c r="H47"/>
  <c r="J47" s="1"/>
  <c r="L47" s="1"/>
  <c r="H108"/>
  <c r="J108" s="1"/>
  <c r="L108" s="1"/>
  <c r="H127"/>
  <c r="J127" s="1"/>
  <c r="L127" s="1"/>
  <c r="H70"/>
  <c r="J70" s="1"/>
  <c r="L70" s="1"/>
  <c r="H82"/>
  <c r="J82" s="1"/>
  <c r="L82" s="1"/>
  <c r="H57"/>
  <c r="J57" s="1"/>
  <c r="L57" s="1"/>
  <c r="H89"/>
  <c r="J89" s="1"/>
  <c r="L89" s="1"/>
  <c r="H94"/>
  <c r="J94" s="1"/>
  <c r="L94" s="1"/>
  <c r="H128"/>
  <c r="J128" s="1"/>
  <c r="L128" s="1"/>
  <c r="H53"/>
  <c r="J53" s="1"/>
  <c r="L53" s="1"/>
  <c r="H76"/>
  <c r="J76" s="1"/>
  <c r="L76" s="1"/>
  <c r="H120"/>
  <c r="J120" s="1"/>
  <c r="L120" s="1"/>
  <c r="H68"/>
  <c r="J68" s="1"/>
  <c r="L68" s="1"/>
  <c r="H58"/>
  <c r="J58" s="1"/>
  <c r="L58" s="1"/>
  <c r="H38"/>
  <c r="J38" s="1"/>
  <c r="L38" s="1"/>
  <c r="H123"/>
  <c r="J123" s="1"/>
  <c r="L123" s="1"/>
  <c r="H116"/>
  <c r="J116" s="1"/>
  <c r="L116" s="1"/>
  <c r="H96"/>
  <c r="J96" s="1"/>
  <c r="L96" s="1"/>
  <c r="H78"/>
  <c r="J78" s="1"/>
  <c r="L78" s="1"/>
  <c r="H46"/>
  <c r="J46" s="1"/>
  <c r="L46" s="1"/>
  <c r="K34"/>
  <c r="H34"/>
  <c r="J40"/>
  <c r="L40" s="1"/>
  <c r="H23"/>
  <c r="J23" s="1"/>
  <c r="L23" s="1"/>
  <c r="J31"/>
  <c r="L31" s="1"/>
  <c r="J44"/>
  <c r="L44" s="1"/>
  <c r="J30"/>
  <c r="L30" s="1"/>
  <c r="I24"/>
  <c r="E24"/>
  <c r="F24" s="1"/>
  <c r="G24" s="1"/>
  <c r="I25"/>
  <c r="E25"/>
  <c r="F25" s="1"/>
  <c r="G25" s="1"/>
  <c r="J35"/>
  <c r="L35" s="1"/>
  <c r="J32"/>
  <c r="L32" s="1"/>
  <c r="E26"/>
  <c r="F26" s="1"/>
  <c r="G26" s="1"/>
  <c r="I26"/>
  <c r="I27"/>
  <c r="E27"/>
  <c r="F27" s="1"/>
  <c r="G27" s="1"/>
  <c r="J43"/>
  <c r="L43" s="1"/>
  <c r="J42"/>
  <c r="L42" s="1"/>
  <c r="I21"/>
  <c r="E21"/>
  <c r="F21" s="1"/>
  <c r="G21" s="1"/>
  <c r="J37"/>
  <c r="L37" s="1"/>
  <c r="I20"/>
  <c r="E20"/>
  <c r="F20" s="1"/>
  <c r="G20" s="1"/>
  <c r="J39"/>
  <c r="L39" s="1"/>
  <c r="J36"/>
  <c r="L36" s="1"/>
  <c r="J33"/>
  <c r="L33" s="1"/>
  <c r="H22"/>
  <c r="J22" s="1"/>
  <c r="L22" s="1"/>
  <c r="H26" i="4" l="1"/>
  <c r="J26" s="1"/>
  <c r="L26" s="1"/>
  <c r="K231" i="10"/>
  <c r="M231" s="1"/>
  <c r="Q18"/>
  <c r="K193"/>
  <c r="M193" s="1"/>
  <c r="O22"/>
  <c r="K164"/>
  <c r="M164" s="1"/>
  <c r="N14"/>
  <c r="K46"/>
  <c r="H22"/>
  <c r="K172"/>
  <c r="M172" s="1"/>
  <c r="N22"/>
  <c r="K52"/>
  <c r="M52" s="1"/>
  <c r="I7"/>
  <c r="K212"/>
  <c r="M212" s="1"/>
  <c r="P20"/>
  <c r="K99"/>
  <c r="M99" s="1"/>
  <c r="K12"/>
  <c r="K113"/>
  <c r="M113" s="1"/>
  <c r="L5"/>
  <c r="K237"/>
  <c r="M237" s="1"/>
  <c r="Q24"/>
  <c r="K213"/>
  <c r="M213" s="1"/>
  <c r="P21"/>
  <c r="K163"/>
  <c r="M163" s="1"/>
  <c r="N13"/>
  <c r="K194"/>
  <c r="M194" s="1"/>
  <c r="O23"/>
  <c r="K84"/>
  <c r="J18"/>
  <c r="K59"/>
  <c r="M59" s="1"/>
  <c r="I14"/>
  <c r="K65"/>
  <c r="I20"/>
  <c r="K100"/>
  <c r="M100" s="1"/>
  <c r="K13"/>
  <c r="K70"/>
  <c r="I25"/>
  <c r="K201"/>
  <c r="M201" s="1"/>
  <c r="P9"/>
  <c r="K104"/>
  <c r="M104" s="1"/>
  <c r="K17"/>
  <c r="K108"/>
  <c r="K21"/>
  <c r="K195"/>
  <c r="M195" s="1"/>
  <c r="O24"/>
  <c r="K60"/>
  <c r="I15"/>
  <c r="K145"/>
  <c r="M145" s="1"/>
  <c r="M16"/>
  <c r="K91"/>
  <c r="J25"/>
  <c r="K86"/>
  <c r="J20"/>
  <c r="K136"/>
  <c r="M136" s="1"/>
  <c r="M7"/>
  <c r="K123"/>
  <c r="M123" s="1"/>
  <c r="L15"/>
  <c r="K227"/>
  <c r="M227" s="1"/>
  <c r="Q14"/>
  <c r="K126"/>
  <c r="M126" s="1"/>
  <c r="L18"/>
  <c r="K230"/>
  <c r="M230" s="1"/>
  <c r="Q17"/>
  <c r="K236"/>
  <c r="M236" s="1"/>
  <c r="Q23"/>
  <c r="K170"/>
  <c r="M170" s="1"/>
  <c r="N20"/>
  <c r="K74"/>
  <c r="M74" s="1"/>
  <c r="J8"/>
  <c r="K90"/>
  <c r="J24"/>
  <c r="K165"/>
  <c r="M165" s="1"/>
  <c r="N15"/>
  <c r="K238"/>
  <c r="M238" s="1"/>
  <c r="Q25"/>
  <c r="K36"/>
  <c r="M36" s="1"/>
  <c r="H12"/>
  <c r="K182"/>
  <c r="M182" s="1"/>
  <c r="O11"/>
  <c r="K44"/>
  <c r="H20"/>
  <c r="K235"/>
  <c r="M235" s="1"/>
  <c r="Q22"/>
  <c r="K181"/>
  <c r="M181" s="1"/>
  <c r="O10"/>
  <c r="K188"/>
  <c r="M188" s="1"/>
  <c r="O17"/>
  <c r="K94"/>
  <c r="M94" s="1"/>
  <c r="K7"/>
  <c r="K82"/>
  <c r="M82" s="1"/>
  <c r="J16"/>
  <c r="K102"/>
  <c r="M102" s="1"/>
  <c r="K15"/>
  <c r="K81"/>
  <c r="M81" s="1"/>
  <c r="J15"/>
  <c r="K144"/>
  <c r="M144" s="1"/>
  <c r="M15"/>
  <c r="K192"/>
  <c r="M192" s="1"/>
  <c r="O21"/>
  <c r="K111"/>
  <c r="K24"/>
  <c r="K228"/>
  <c r="M228" s="1"/>
  <c r="Q15"/>
  <c r="K129"/>
  <c r="M129" s="1"/>
  <c r="L21"/>
  <c r="K134"/>
  <c r="M134" s="1"/>
  <c r="M5"/>
  <c r="K211"/>
  <c r="M211" s="1"/>
  <c r="P19"/>
  <c r="K122"/>
  <c r="M122" s="1"/>
  <c r="L14"/>
  <c r="K179"/>
  <c r="M179" s="1"/>
  <c r="O8"/>
  <c r="K77"/>
  <c r="M77" s="1"/>
  <c r="J11"/>
  <c r="K186"/>
  <c r="M186" s="1"/>
  <c r="O15"/>
  <c r="K154"/>
  <c r="M154" s="1"/>
  <c r="M25"/>
  <c r="K133"/>
  <c r="L25"/>
  <c r="K204"/>
  <c r="M204" s="1"/>
  <c r="P12"/>
  <c r="K140"/>
  <c r="M140" s="1"/>
  <c r="M11"/>
  <c r="K38"/>
  <c r="H14"/>
  <c r="K208"/>
  <c r="M208" s="1"/>
  <c r="P16"/>
  <c r="K158"/>
  <c r="M158" s="1"/>
  <c r="N8"/>
  <c r="K110"/>
  <c r="K23"/>
  <c r="K223"/>
  <c r="M223" s="1"/>
  <c r="Q10"/>
  <c r="K233"/>
  <c r="M233" s="1"/>
  <c r="Q20"/>
  <c r="K178"/>
  <c r="M178" s="1"/>
  <c r="O7"/>
  <c r="K119"/>
  <c r="M119" s="1"/>
  <c r="L11"/>
  <c r="K98"/>
  <c r="M98" s="1"/>
  <c r="K11"/>
  <c r="K157"/>
  <c r="M157" s="1"/>
  <c r="N7"/>
  <c r="J13"/>
  <c r="K79"/>
  <c r="M79" s="1"/>
  <c r="K78"/>
  <c r="M78" s="1"/>
  <c r="J12"/>
  <c r="K222"/>
  <c r="M222" s="1"/>
  <c r="Q9"/>
  <c r="K73"/>
  <c r="M73" s="1"/>
  <c r="J7"/>
  <c r="K229"/>
  <c r="M229" s="1"/>
  <c r="Q16"/>
  <c r="K138"/>
  <c r="M138" s="1"/>
  <c r="M9"/>
  <c r="K118"/>
  <c r="M118" s="1"/>
  <c r="L10"/>
  <c r="K97"/>
  <c r="M97" s="1"/>
  <c r="K10"/>
  <c r="K127"/>
  <c r="M127" s="1"/>
  <c r="L19"/>
  <c r="K180"/>
  <c r="M180" s="1"/>
  <c r="O9"/>
  <c r="K156"/>
  <c r="M156" s="1"/>
  <c r="N6"/>
  <c r="K106"/>
  <c r="M106" s="1"/>
  <c r="K19"/>
  <c r="K203"/>
  <c r="M203" s="1"/>
  <c r="P11"/>
  <c r="K117"/>
  <c r="M117" s="1"/>
  <c r="L9"/>
  <c r="K202"/>
  <c r="M202" s="1"/>
  <c r="P10"/>
  <c r="K183"/>
  <c r="M183" s="1"/>
  <c r="O12"/>
  <c r="K85"/>
  <c r="J19"/>
  <c r="K159"/>
  <c r="M159" s="1"/>
  <c r="N9"/>
  <c r="K153"/>
  <c r="M153" s="1"/>
  <c r="M24"/>
  <c r="K215"/>
  <c r="M215" s="1"/>
  <c r="P23"/>
  <c r="K176"/>
  <c r="M176" s="1"/>
  <c r="O5"/>
  <c r="K135"/>
  <c r="M135" s="1"/>
  <c r="M6"/>
  <c r="K174"/>
  <c r="M174" s="1"/>
  <c r="N24"/>
  <c r="K191"/>
  <c r="M191" s="1"/>
  <c r="O20"/>
  <c r="K137"/>
  <c r="M137" s="1"/>
  <c r="M8"/>
  <c r="K121"/>
  <c r="M121" s="1"/>
  <c r="L13"/>
  <c r="K151"/>
  <c r="M151" s="1"/>
  <c r="M22"/>
  <c r="K66"/>
  <c r="I21"/>
  <c r="K125"/>
  <c r="M125" s="1"/>
  <c r="L17"/>
  <c r="K80"/>
  <c r="M80" s="1"/>
  <c r="J14"/>
  <c r="K112"/>
  <c r="K25"/>
  <c r="K68"/>
  <c r="I23"/>
  <c r="K150"/>
  <c r="M150" s="1"/>
  <c r="M21"/>
  <c r="K149"/>
  <c r="M149" s="1"/>
  <c r="M20"/>
  <c r="K96"/>
  <c r="M96" s="1"/>
  <c r="K9"/>
  <c r="K116"/>
  <c r="M116" s="1"/>
  <c r="L8"/>
  <c r="K184"/>
  <c r="M184" s="1"/>
  <c r="O13"/>
  <c r="K177"/>
  <c r="M177" s="1"/>
  <c r="O6"/>
  <c r="K214"/>
  <c r="M214" s="1"/>
  <c r="P22"/>
  <c r="K162"/>
  <c r="M162" s="1"/>
  <c r="N12"/>
  <c r="K76"/>
  <c r="M76" s="1"/>
  <c r="J10"/>
  <c r="K143"/>
  <c r="M143" s="1"/>
  <c r="M14"/>
  <c r="K62"/>
  <c r="I17"/>
  <c r="K200"/>
  <c r="M200" s="1"/>
  <c r="P8"/>
  <c r="K139"/>
  <c r="M139" s="1"/>
  <c r="M10"/>
  <c r="K219"/>
  <c r="M219" s="1"/>
  <c r="Q6"/>
  <c r="K217"/>
  <c r="M217" s="1"/>
  <c r="P25"/>
  <c r="K187"/>
  <c r="M187" s="1"/>
  <c r="O16"/>
  <c r="K169"/>
  <c r="M169" s="1"/>
  <c r="N19"/>
  <c r="K92"/>
  <c r="M92" s="1"/>
  <c r="K5"/>
  <c r="K209"/>
  <c r="M209" s="1"/>
  <c r="P17"/>
  <c r="K161"/>
  <c r="M161" s="1"/>
  <c r="N11"/>
  <c r="K47"/>
  <c r="H23"/>
  <c r="K171"/>
  <c r="M171" s="1"/>
  <c r="N21"/>
  <c r="K175"/>
  <c r="M175" s="1"/>
  <c r="N25"/>
  <c r="K89"/>
  <c r="J23"/>
  <c r="K225"/>
  <c r="M225" s="1"/>
  <c r="Q12"/>
  <c r="K220"/>
  <c r="M220" s="1"/>
  <c r="Q7"/>
  <c r="K141"/>
  <c r="M141" s="1"/>
  <c r="M12"/>
  <c r="K162" i="9"/>
  <c r="M162" s="1"/>
  <c r="N12"/>
  <c r="K209"/>
  <c r="M209" s="1"/>
  <c r="P17"/>
  <c r="K237"/>
  <c r="M237" s="1"/>
  <c r="Q24"/>
  <c r="K98"/>
  <c r="M98" s="1"/>
  <c r="K11"/>
  <c r="K29"/>
  <c r="M29" s="1"/>
  <c r="H5"/>
  <c r="K194"/>
  <c r="M194" s="1"/>
  <c r="O23"/>
  <c r="K73"/>
  <c r="M73" s="1"/>
  <c r="J7"/>
  <c r="K149"/>
  <c r="M149" s="1"/>
  <c r="M20"/>
  <c r="K172"/>
  <c r="M172" s="1"/>
  <c r="N22"/>
  <c r="K83"/>
  <c r="M83" s="1"/>
  <c r="J17"/>
  <c r="K65"/>
  <c r="I20"/>
  <c r="K238"/>
  <c r="M238" s="1"/>
  <c r="Q25"/>
  <c r="K180"/>
  <c r="M180" s="1"/>
  <c r="O9"/>
  <c r="K77"/>
  <c r="M77" s="1"/>
  <c r="J11"/>
  <c r="K153"/>
  <c r="M153" s="1"/>
  <c r="M24"/>
  <c r="K97"/>
  <c r="M97" s="1"/>
  <c r="K10"/>
  <c r="K214"/>
  <c r="M214" s="1"/>
  <c r="P22"/>
  <c r="K151"/>
  <c r="M151" s="1"/>
  <c r="M22"/>
  <c r="K56"/>
  <c r="M56" s="1"/>
  <c r="I11"/>
  <c r="K227"/>
  <c r="M227" s="1"/>
  <c r="Q14"/>
  <c r="K95"/>
  <c r="M95" s="1"/>
  <c r="K8"/>
  <c r="K116"/>
  <c r="M116" s="1"/>
  <c r="L8"/>
  <c r="K141"/>
  <c r="M141" s="1"/>
  <c r="M12"/>
  <c r="K81"/>
  <c r="M81" s="1"/>
  <c r="J15"/>
  <c r="K231"/>
  <c r="M231" s="1"/>
  <c r="Q18"/>
  <c r="K201"/>
  <c r="M201" s="1"/>
  <c r="P9"/>
  <c r="K48"/>
  <c r="H24"/>
  <c r="K191"/>
  <c r="M191" s="1"/>
  <c r="O20"/>
  <c r="K207"/>
  <c r="M207" s="1"/>
  <c r="P15"/>
  <c r="K34"/>
  <c r="M34" s="1"/>
  <c r="H10"/>
  <c r="K113"/>
  <c r="M113" s="1"/>
  <c r="L5"/>
  <c r="K192"/>
  <c r="M192" s="1"/>
  <c r="O21"/>
  <c r="K128"/>
  <c r="M128" s="1"/>
  <c r="L20"/>
  <c r="K127"/>
  <c r="M127" s="1"/>
  <c r="L19"/>
  <c r="K91"/>
  <c r="J25"/>
  <c r="K222"/>
  <c r="M222" s="1"/>
  <c r="Q9"/>
  <c r="K148"/>
  <c r="M148" s="1"/>
  <c r="M19"/>
  <c r="K99"/>
  <c r="M99" s="1"/>
  <c r="K12"/>
  <c r="K224"/>
  <c r="M224" s="1"/>
  <c r="Q11"/>
  <c r="K36"/>
  <c r="M36" s="1"/>
  <c r="H12"/>
  <c r="K124"/>
  <c r="M124" s="1"/>
  <c r="L16"/>
  <c r="K212"/>
  <c r="M212" s="1"/>
  <c r="P20"/>
  <c r="K125"/>
  <c r="M125" s="1"/>
  <c r="L17"/>
  <c r="K68"/>
  <c r="I23"/>
  <c r="K208"/>
  <c r="M208" s="1"/>
  <c r="P16"/>
  <c r="K132"/>
  <c r="M132" s="1"/>
  <c r="L24"/>
  <c r="K211"/>
  <c r="M211" s="1"/>
  <c r="P19"/>
  <c r="K203"/>
  <c r="M203" s="1"/>
  <c r="P11"/>
  <c r="K123"/>
  <c r="M123" s="1"/>
  <c r="L15"/>
  <c r="K223"/>
  <c r="M223" s="1"/>
  <c r="Q10"/>
  <c r="K104"/>
  <c r="M104" s="1"/>
  <c r="K17"/>
  <c r="K156"/>
  <c r="M156" s="1"/>
  <c r="N6"/>
  <c r="K228"/>
  <c r="M228" s="1"/>
  <c r="Q15"/>
  <c r="K89"/>
  <c r="J23"/>
  <c r="K210"/>
  <c r="M210" s="1"/>
  <c r="P18"/>
  <c r="K184"/>
  <c r="M184" s="1"/>
  <c r="O13"/>
  <c r="I10"/>
  <c r="K55"/>
  <c r="M55" s="1"/>
  <c r="K79"/>
  <c r="M79" s="1"/>
  <c r="J13"/>
  <c r="K200"/>
  <c r="M200" s="1"/>
  <c r="P8"/>
  <c r="K161"/>
  <c r="M161" s="1"/>
  <c r="N11"/>
  <c r="K157"/>
  <c r="M157" s="1"/>
  <c r="N7"/>
  <c r="I9"/>
  <c r="K54"/>
  <c r="M54" s="1"/>
  <c r="K193"/>
  <c r="M193" s="1"/>
  <c r="O22"/>
  <c r="K168"/>
  <c r="M168" s="1"/>
  <c r="N18"/>
  <c r="K187"/>
  <c r="M187" s="1"/>
  <c r="O16"/>
  <c r="K199"/>
  <c r="M199" s="1"/>
  <c r="P7"/>
  <c r="K145"/>
  <c r="M145" s="1"/>
  <c r="M16"/>
  <c r="K30"/>
  <c r="M30" s="1"/>
  <c r="H6"/>
  <c r="K220"/>
  <c r="M220" s="1"/>
  <c r="Q7"/>
  <c r="K107"/>
  <c r="M107" s="1"/>
  <c r="K20"/>
  <c r="K219"/>
  <c r="M219" s="1"/>
  <c r="Q6"/>
  <c r="K186"/>
  <c r="M186" s="1"/>
  <c r="O15"/>
  <c r="K134"/>
  <c r="M134" s="1"/>
  <c r="M5"/>
  <c r="K86"/>
  <c r="M86" s="1"/>
  <c r="J20"/>
  <c r="K221"/>
  <c r="M221" s="1"/>
  <c r="Q8"/>
  <c r="K74"/>
  <c r="M74" s="1"/>
  <c r="J8"/>
  <c r="K217"/>
  <c r="M217" s="1"/>
  <c r="P25"/>
  <c r="K110"/>
  <c r="M110" s="1"/>
  <c r="K23"/>
  <c r="K78"/>
  <c r="M78" s="1"/>
  <c r="J12"/>
  <c r="K114"/>
  <c r="M114" s="1"/>
  <c r="L6"/>
  <c r="K142"/>
  <c r="M142" s="1"/>
  <c r="M13"/>
  <c r="K198"/>
  <c r="M198" s="1"/>
  <c r="P6"/>
  <c r="K178"/>
  <c r="M178" s="1"/>
  <c r="O7"/>
  <c r="I17"/>
  <c r="K62"/>
  <c r="M62" s="1"/>
  <c r="K130"/>
  <c r="M130" s="1"/>
  <c r="L22"/>
  <c r="K37"/>
  <c r="M37" s="1"/>
  <c r="H13"/>
  <c r="K182"/>
  <c r="M182" s="1"/>
  <c r="O11"/>
  <c r="K233"/>
  <c r="M233" s="1"/>
  <c r="Q20"/>
  <c r="K126"/>
  <c r="M126" s="1"/>
  <c r="L18"/>
  <c r="K225"/>
  <c r="M225" s="1"/>
  <c r="Q12"/>
  <c r="I12"/>
  <c r="K57"/>
  <c r="M57" s="1"/>
  <c r="K160"/>
  <c r="M160" s="1"/>
  <c r="N10"/>
  <c r="K146"/>
  <c r="M146" s="1"/>
  <c r="M17"/>
  <c r="K174"/>
  <c r="M174" s="1"/>
  <c r="N24"/>
  <c r="K138"/>
  <c r="M138" s="1"/>
  <c r="M9"/>
  <c r="K154"/>
  <c r="M154" s="1"/>
  <c r="M25"/>
  <c r="K118"/>
  <c r="M118" s="1"/>
  <c r="L10"/>
  <c r="K108"/>
  <c r="M108" s="1"/>
  <c r="K21"/>
  <c r="K202"/>
  <c r="M202" s="1"/>
  <c r="P10"/>
  <c r="K166"/>
  <c r="M166" s="1"/>
  <c r="N16"/>
  <c r="K90"/>
  <c r="J24"/>
  <c r="K150"/>
  <c r="M150" s="1"/>
  <c r="M21"/>
  <c r="K94"/>
  <c r="M94" s="1"/>
  <c r="K7"/>
  <c r="K102"/>
  <c r="M102" s="1"/>
  <c r="K15"/>
  <c r="K106"/>
  <c r="M106" s="1"/>
  <c r="K19"/>
  <c r="K229"/>
  <c r="M229" s="1"/>
  <c r="Q16"/>
  <c r="K195"/>
  <c r="M195" s="1"/>
  <c r="O24"/>
  <c r="K181"/>
  <c r="M181" s="1"/>
  <c r="O10"/>
  <c r="K167"/>
  <c r="M167" s="1"/>
  <c r="N17"/>
  <c r="K71"/>
  <c r="M71" s="1"/>
  <c r="J5"/>
  <c r="K67"/>
  <c r="I22"/>
  <c r="K32"/>
  <c r="M32" s="1"/>
  <c r="H8"/>
  <c r="K216"/>
  <c r="M216" s="1"/>
  <c r="P24"/>
  <c r="K137"/>
  <c r="M137" s="1"/>
  <c r="M8"/>
  <c r="H11"/>
  <c r="K35"/>
  <c r="M35" s="1"/>
  <c r="K218"/>
  <c r="M218" s="1"/>
  <c r="Q5"/>
  <c r="K196"/>
  <c r="M196" s="1"/>
  <c r="O25"/>
  <c r="K117"/>
  <c r="M117" s="1"/>
  <c r="L9"/>
  <c r="K155"/>
  <c r="M155" s="1"/>
  <c r="N5"/>
  <c r="K112"/>
  <c r="K25"/>
  <c r="K144"/>
  <c r="M144" s="1"/>
  <c r="M15"/>
  <c r="K133"/>
  <c r="M133" s="1"/>
  <c r="L25"/>
  <c r="K93"/>
  <c r="M93" s="1"/>
  <c r="K6"/>
  <c r="K215"/>
  <c r="M215" s="1"/>
  <c r="P23"/>
  <c r="K101"/>
  <c r="M101" s="1"/>
  <c r="K14"/>
  <c r="H22"/>
  <c r="K46"/>
  <c r="K129"/>
  <c r="M129" s="1"/>
  <c r="L21"/>
  <c r="K40"/>
  <c r="M40" s="1"/>
  <c r="H16"/>
  <c r="K111"/>
  <c r="K24"/>
  <c r="I13"/>
  <c r="K58"/>
  <c r="M58" s="1"/>
  <c r="K165"/>
  <c r="M165" s="1"/>
  <c r="N15"/>
  <c r="K185"/>
  <c r="M185" s="1"/>
  <c r="O14"/>
  <c r="K92"/>
  <c r="M92" s="1"/>
  <c r="K5"/>
  <c r="K197"/>
  <c r="M197" s="1"/>
  <c r="P5"/>
  <c r="K115"/>
  <c r="M115" s="1"/>
  <c r="L7"/>
  <c r="K234"/>
  <c r="M234" s="1"/>
  <c r="Q21"/>
  <c r="K171"/>
  <c r="M171" s="1"/>
  <c r="N21"/>
  <c r="K72"/>
  <c r="M72" s="1"/>
  <c r="J6"/>
  <c r="K163"/>
  <c r="M163" s="1"/>
  <c r="N13"/>
  <c r="I14"/>
  <c r="K59"/>
  <c r="M59" s="1"/>
  <c r="K121"/>
  <c r="M121" s="1"/>
  <c r="L13"/>
  <c r="K84"/>
  <c r="M84" s="1"/>
  <c r="J18"/>
  <c r="K176"/>
  <c r="M176" s="1"/>
  <c r="O5"/>
  <c r="K109"/>
  <c r="M109" s="1"/>
  <c r="K22"/>
  <c r="K236"/>
  <c r="M236" s="1"/>
  <c r="Q23"/>
  <c r="K69"/>
  <c r="I24"/>
  <c r="K50"/>
  <c r="M50" s="1"/>
  <c r="I5"/>
  <c r="K169"/>
  <c r="M169" s="1"/>
  <c r="N19"/>
  <c r="H14"/>
  <c r="K38"/>
  <c r="M38" s="1"/>
  <c r="K85"/>
  <c r="M85" s="1"/>
  <c r="J19"/>
  <c r="K230"/>
  <c r="M230" s="1"/>
  <c r="Q17"/>
  <c r="K103"/>
  <c r="M103" s="1"/>
  <c r="K16"/>
  <c r="K120"/>
  <c r="M120" s="1"/>
  <c r="L12"/>
  <c r="K63"/>
  <c r="I18"/>
  <c r="K80"/>
  <c r="M80" s="1"/>
  <c r="J14"/>
  <c r="K189"/>
  <c r="M189" s="1"/>
  <c r="O18"/>
  <c r="K164"/>
  <c r="M164" s="1"/>
  <c r="N14"/>
  <c r="K159"/>
  <c r="M159" s="1"/>
  <c r="N9"/>
  <c r="K139"/>
  <c r="M139" s="1"/>
  <c r="M10"/>
  <c r="K131"/>
  <c r="M131" s="1"/>
  <c r="L23"/>
  <c r="I6"/>
  <c r="K51"/>
  <c r="M51" s="1"/>
  <c r="K76"/>
  <c r="M76" s="1"/>
  <c r="J10"/>
  <c r="K143"/>
  <c r="M143" s="1"/>
  <c r="M14"/>
  <c r="H19"/>
  <c r="K43"/>
  <c r="K152"/>
  <c r="M152" s="1"/>
  <c r="M23"/>
  <c r="K52"/>
  <c r="M52" s="1"/>
  <c r="I7"/>
  <c r="K87"/>
  <c r="J21"/>
  <c r="K147"/>
  <c r="M147" s="1"/>
  <c r="M18"/>
  <c r="K179"/>
  <c r="M179" s="1"/>
  <c r="O8"/>
  <c r="K183"/>
  <c r="M183" s="1"/>
  <c r="O12"/>
  <c r="K75"/>
  <c r="M75" s="1"/>
  <c r="J9"/>
  <c r="K235"/>
  <c r="M235" s="1"/>
  <c r="Q22"/>
  <c r="K177"/>
  <c r="M177" s="1"/>
  <c r="O6"/>
  <c r="K205"/>
  <c r="M205" s="1"/>
  <c r="P13"/>
  <c r="K108" i="8"/>
  <c r="M108" s="1"/>
  <c r="K21"/>
  <c r="K153"/>
  <c r="M153" s="1"/>
  <c r="M24"/>
  <c r="K122"/>
  <c r="M122" s="1"/>
  <c r="L14"/>
  <c r="K61"/>
  <c r="M61" s="1"/>
  <c r="I16"/>
  <c r="K103"/>
  <c r="M103" s="1"/>
  <c r="K16"/>
  <c r="K114"/>
  <c r="M114" s="1"/>
  <c r="L6"/>
  <c r="K140"/>
  <c r="M140" s="1"/>
  <c r="M11"/>
  <c r="K171"/>
  <c r="M171" s="1"/>
  <c r="N21"/>
  <c r="K222"/>
  <c r="M222" s="1"/>
  <c r="Q9"/>
  <c r="K142"/>
  <c r="M142" s="1"/>
  <c r="M13"/>
  <c r="K76"/>
  <c r="M76" s="1"/>
  <c r="J10"/>
  <c r="K93"/>
  <c r="M93" s="1"/>
  <c r="K6"/>
  <c r="K200"/>
  <c r="M200" s="1"/>
  <c r="P8"/>
  <c r="K68"/>
  <c r="I23"/>
  <c r="K106"/>
  <c r="M106" s="1"/>
  <c r="K19"/>
  <c r="K130"/>
  <c r="M130" s="1"/>
  <c r="L22"/>
  <c r="K191"/>
  <c r="M191" s="1"/>
  <c r="O20"/>
  <c r="K72"/>
  <c r="M72" s="1"/>
  <c r="J6"/>
  <c r="K113"/>
  <c r="M113" s="1"/>
  <c r="L5"/>
  <c r="K74"/>
  <c r="M74" s="1"/>
  <c r="J8"/>
  <c r="K54"/>
  <c r="M54" s="1"/>
  <c r="I9"/>
  <c r="K105"/>
  <c r="M105" s="1"/>
  <c r="K18"/>
  <c r="K185"/>
  <c r="M185" s="1"/>
  <c r="O14"/>
  <c r="K183"/>
  <c r="M183" s="1"/>
  <c r="O12"/>
  <c r="K139"/>
  <c r="M139" s="1"/>
  <c r="M10"/>
  <c r="K107"/>
  <c r="M107" s="1"/>
  <c r="K20"/>
  <c r="K83"/>
  <c r="M83" s="1"/>
  <c r="J17"/>
  <c r="K237"/>
  <c r="M237" s="1"/>
  <c r="Q24"/>
  <c r="K217"/>
  <c r="M217" s="1"/>
  <c r="P25"/>
  <c r="K92"/>
  <c r="M92" s="1"/>
  <c r="K5"/>
  <c r="K228"/>
  <c r="M228" s="1"/>
  <c r="Q15"/>
  <c r="K236"/>
  <c r="M236" s="1"/>
  <c r="Q23"/>
  <c r="K166"/>
  <c r="M166" s="1"/>
  <c r="N16"/>
  <c r="K116"/>
  <c r="M116" s="1"/>
  <c r="L8"/>
  <c r="K47"/>
  <c r="H23"/>
  <c r="K128"/>
  <c r="M128" s="1"/>
  <c r="L20"/>
  <c r="K102"/>
  <c r="M102" s="1"/>
  <c r="K15"/>
  <c r="K62"/>
  <c r="M62" s="1"/>
  <c r="I17"/>
  <c r="K132"/>
  <c r="M132" s="1"/>
  <c r="L24"/>
  <c r="K145"/>
  <c r="M145" s="1"/>
  <c r="M16"/>
  <c r="K119"/>
  <c r="M119" s="1"/>
  <c r="L11"/>
  <c r="H8"/>
  <c r="K32"/>
  <c r="M32" s="1"/>
  <c r="K210"/>
  <c r="M210" s="1"/>
  <c r="P18"/>
  <c r="K133"/>
  <c r="M133" s="1"/>
  <c r="L25"/>
  <c r="K195"/>
  <c r="M195" s="1"/>
  <c r="O24"/>
  <c r="K60"/>
  <c r="M60" s="1"/>
  <c r="I15"/>
  <c r="K197"/>
  <c r="M197" s="1"/>
  <c r="P5"/>
  <c r="K205"/>
  <c r="M205" s="1"/>
  <c r="P13"/>
  <c r="K206"/>
  <c r="M206" s="1"/>
  <c r="P14"/>
  <c r="K143"/>
  <c r="M143" s="1"/>
  <c r="M14"/>
  <c r="K159"/>
  <c r="M159" s="1"/>
  <c r="N9"/>
  <c r="K226"/>
  <c r="M226" s="1"/>
  <c r="Q13"/>
  <c r="K52"/>
  <c r="M52" s="1"/>
  <c r="I7"/>
  <c r="K172"/>
  <c r="M172" s="1"/>
  <c r="N22"/>
  <c r="K186"/>
  <c r="M186" s="1"/>
  <c r="O15"/>
  <c r="K233"/>
  <c r="M233" s="1"/>
  <c r="Q20"/>
  <c r="H25"/>
  <c r="K49"/>
  <c r="K36"/>
  <c r="M36" s="1"/>
  <c r="H12"/>
  <c r="K163"/>
  <c r="M163" s="1"/>
  <c r="N13"/>
  <c r="K225"/>
  <c r="M225" s="1"/>
  <c r="Q12"/>
  <c r="K162"/>
  <c r="M162" s="1"/>
  <c r="N12"/>
  <c r="K175"/>
  <c r="M175" s="1"/>
  <c r="N25"/>
  <c r="K70"/>
  <c r="I25"/>
  <c r="H21"/>
  <c r="K45"/>
  <c r="K125"/>
  <c r="M125" s="1"/>
  <c r="L17"/>
  <c r="K84"/>
  <c r="M84" s="1"/>
  <c r="J18"/>
  <c r="K198"/>
  <c r="M198" s="1"/>
  <c r="P6"/>
  <c r="K85"/>
  <c r="M85" s="1"/>
  <c r="J19"/>
  <c r="K131"/>
  <c r="M131" s="1"/>
  <c r="L23"/>
  <c r="K150"/>
  <c r="M150" s="1"/>
  <c r="M21"/>
  <c r="K43"/>
  <c r="M43" s="1"/>
  <c r="H19"/>
  <c r="K134"/>
  <c r="M134" s="1"/>
  <c r="M5"/>
  <c r="K138"/>
  <c r="M138" s="1"/>
  <c r="M9"/>
  <c r="K212"/>
  <c r="M212" s="1"/>
  <c r="P20"/>
  <c r="K231"/>
  <c r="M231" s="1"/>
  <c r="Q18"/>
  <c r="K127"/>
  <c r="M127" s="1"/>
  <c r="L19"/>
  <c r="K115"/>
  <c r="M115" s="1"/>
  <c r="L7"/>
  <c r="K207"/>
  <c r="M207" s="1"/>
  <c r="P15"/>
  <c r="K219"/>
  <c r="M219" s="1"/>
  <c r="Q6"/>
  <c r="K110"/>
  <c r="M110" s="1"/>
  <c r="K23"/>
  <c r="K38"/>
  <c r="M38" s="1"/>
  <c r="H14"/>
  <c r="K235"/>
  <c r="M235" s="1"/>
  <c r="Q22"/>
  <c r="K95"/>
  <c r="M95" s="1"/>
  <c r="K8"/>
  <c r="K40"/>
  <c r="M40" s="1"/>
  <c r="H16"/>
  <c r="K101"/>
  <c r="M101" s="1"/>
  <c r="K14"/>
  <c r="K194"/>
  <c r="M194" s="1"/>
  <c r="O23"/>
  <c r="K129"/>
  <c r="M129" s="1"/>
  <c r="L21"/>
  <c r="K189"/>
  <c r="M189" s="1"/>
  <c r="O18"/>
  <c r="K155"/>
  <c r="M155" s="1"/>
  <c r="N5"/>
  <c r="K98"/>
  <c r="M98" s="1"/>
  <c r="K11"/>
  <c r="K46"/>
  <c r="H22"/>
  <c r="K199"/>
  <c r="M199" s="1"/>
  <c r="P7"/>
  <c r="K111"/>
  <c r="M111" s="1"/>
  <c r="K24"/>
  <c r="K169"/>
  <c r="M169" s="1"/>
  <c r="N19"/>
  <c r="K71"/>
  <c r="M71" s="1"/>
  <c r="J5"/>
  <c r="K232"/>
  <c r="M232" s="1"/>
  <c r="Q19"/>
  <c r="K220"/>
  <c r="M220" s="1"/>
  <c r="Q7"/>
  <c r="K188"/>
  <c r="M188" s="1"/>
  <c r="O17"/>
  <c r="K100"/>
  <c r="M100" s="1"/>
  <c r="K13"/>
  <c r="K209"/>
  <c r="M209" s="1"/>
  <c r="P17"/>
  <c r="K192"/>
  <c r="M192" s="1"/>
  <c r="O21"/>
  <c r="K156"/>
  <c r="M156" s="1"/>
  <c r="N6"/>
  <c r="K157"/>
  <c r="M157" s="1"/>
  <c r="N7"/>
  <c r="K149"/>
  <c r="M149" s="1"/>
  <c r="M20"/>
  <c r="K117"/>
  <c r="M117" s="1"/>
  <c r="L9"/>
  <c r="K55"/>
  <c r="M55" s="1"/>
  <c r="I10"/>
  <c r="K59"/>
  <c r="M59" s="1"/>
  <c r="I14"/>
  <c r="K182"/>
  <c r="M182" s="1"/>
  <c r="O11"/>
  <c r="K221"/>
  <c r="M221" s="1"/>
  <c r="Q8"/>
  <c r="K224"/>
  <c r="M224" s="1"/>
  <c r="Q11"/>
  <c r="K141"/>
  <c r="M141" s="1"/>
  <c r="M12"/>
  <c r="K123"/>
  <c r="M123" s="1"/>
  <c r="L15"/>
  <c r="K86"/>
  <c r="M86" s="1"/>
  <c r="J20"/>
  <c r="K89"/>
  <c r="M89" s="1"/>
  <c r="J23"/>
  <c r="K223"/>
  <c r="M223" s="1"/>
  <c r="Q10"/>
  <c r="K181"/>
  <c r="M181" s="1"/>
  <c r="O10"/>
  <c r="K180"/>
  <c r="M180" s="1"/>
  <c r="O9"/>
  <c r="K215"/>
  <c r="M215" s="1"/>
  <c r="P23"/>
  <c r="K204"/>
  <c r="M204" s="1"/>
  <c r="P12"/>
  <c r="K164"/>
  <c r="M164" s="1"/>
  <c r="N14"/>
  <c r="K178"/>
  <c r="M178" s="1"/>
  <c r="O7"/>
  <c r="K44"/>
  <c r="M44" s="1"/>
  <c r="H20"/>
  <c r="K214"/>
  <c r="M214" s="1"/>
  <c r="P22"/>
  <c r="K65"/>
  <c r="M65" s="1"/>
  <c r="I20"/>
  <c r="K190"/>
  <c r="M190" s="1"/>
  <c r="O19"/>
  <c r="K137"/>
  <c r="M137" s="1"/>
  <c r="M8"/>
  <c r="K82"/>
  <c r="M82" s="1"/>
  <c r="J16"/>
  <c r="K99"/>
  <c r="M99" s="1"/>
  <c r="K12"/>
  <c r="K218"/>
  <c r="M218" s="1"/>
  <c r="Q5"/>
  <c r="K230"/>
  <c r="M230" s="1"/>
  <c r="Q17"/>
  <c r="K144"/>
  <c r="M144" s="1"/>
  <c r="M15"/>
  <c r="K160"/>
  <c r="M160" s="1"/>
  <c r="N10"/>
  <c r="K56"/>
  <c r="M56" s="1"/>
  <c r="I11"/>
  <c r="K97"/>
  <c r="M97" s="1"/>
  <c r="K10"/>
  <c r="K234"/>
  <c r="M234" s="1"/>
  <c r="Q21"/>
  <c r="K69"/>
  <c r="I24"/>
  <c r="K176"/>
  <c r="M176" s="1"/>
  <c r="O5"/>
  <c r="K201"/>
  <c r="M201" s="1"/>
  <c r="P9"/>
  <c r="K196"/>
  <c r="M196" s="1"/>
  <c r="O25"/>
  <c r="K154"/>
  <c r="M154" s="1"/>
  <c r="M25"/>
  <c r="K208"/>
  <c r="M208" s="1"/>
  <c r="P16"/>
  <c r="K124"/>
  <c r="M124" s="1"/>
  <c r="L16"/>
  <c r="K120"/>
  <c r="M120" s="1"/>
  <c r="L12"/>
  <c r="K39"/>
  <c r="M39" s="1"/>
  <c r="H15"/>
  <c r="K170"/>
  <c r="M170" s="1"/>
  <c r="N20"/>
  <c r="K238"/>
  <c r="M238" s="1"/>
  <c r="Q25"/>
  <c r="K173"/>
  <c r="M173" s="1"/>
  <c r="N23"/>
  <c r="K165"/>
  <c r="M165" s="1"/>
  <c r="N15"/>
  <c r="K167"/>
  <c r="M167" s="1"/>
  <c r="N17"/>
  <c r="K7"/>
  <c r="K94"/>
  <c r="M94" s="1"/>
  <c r="K193"/>
  <c r="M193" s="1"/>
  <c r="O22"/>
  <c r="K53"/>
  <c r="M53" s="1"/>
  <c r="I8"/>
  <c r="K87"/>
  <c r="M87" s="1"/>
  <c r="J21"/>
  <c r="K135"/>
  <c r="M135" s="1"/>
  <c r="M6"/>
  <c r="K184"/>
  <c r="M184" s="1"/>
  <c r="O13"/>
  <c r="K179"/>
  <c r="M179" s="1"/>
  <c r="O8"/>
  <c r="K151"/>
  <c r="M151" s="1"/>
  <c r="M22"/>
  <c r="K42"/>
  <c r="M42" s="1"/>
  <c r="H18"/>
  <c r="K91"/>
  <c r="J25"/>
  <c r="K109"/>
  <c r="M109" s="1"/>
  <c r="K22"/>
  <c r="K90"/>
  <c r="M90" s="1"/>
  <c r="J24"/>
  <c r="K78"/>
  <c r="M78" s="1"/>
  <c r="J12"/>
  <c r="K35"/>
  <c r="M35" s="1"/>
  <c r="H11"/>
  <c r="K121"/>
  <c r="M121" s="1"/>
  <c r="L13"/>
  <c r="K136"/>
  <c r="M136" s="1"/>
  <c r="M7"/>
  <c r="K58"/>
  <c r="M58" s="1"/>
  <c r="I13"/>
  <c r="K147"/>
  <c r="M147" s="1"/>
  <c r="M18"/>
  <c r="K136" i="7"/>
  <c r="M136" s="1"/>
  <c r="M7"/>
  <c r="K228"/>
  <c r="M228" s="1"/>
  <c r="Q15"/>
  <c r="K153"/>
  <c r="M153" s="1"/>
  <c r="M24"/>
  <c r="K175"/>
  <c r="M175" s="1"/>
  <c r="N25"/>
  <c r="K201"/>
  <c r="M201" s="1"/>
  <c r="P9"/>
  <c r="K145"/>
  <c r="M145" s="1"/>
  <c r="M16"/>
  <c r="K209"/>
  <c r="M209" s="1"/>
  <c r="P17"/>
  <c r="K216"/>
  <c r="M216" s="1"/>
  <c r="P24"/>
  <c r="I18"/>
  <c r="K63"/>
  <c r="M63" s="1"/>
  <c r="K235"/>
  <c r="M235" s="1"/>
  <c r="Q22"/>
  <c r="K120"/>
  <c r="M120" s="1"/>
  <c r="L12"/>
  <c r="K194"/>
  <c r="M194" s="1"/>
  <c r="O23"/>
  <c r="K44"/>
  <c r="M44" s="1"/>
  <c r="H20"/>
  <c r="K123"/>
  <c r="M123" s="1"/>
  <c r="L15"/>
  <c r="K78"/>
  <c r="M78" s="1"/>
  <c r="J12"/>
  <c r="K152"/>
  <c r="M152" s="1"/>
  <c r="M23"/>
  <c r="K97"/>
  <c r="M97" s="1"/>
  <c r="K10"/>
  <c r="K99"/>
  <c r="M99" s="1"/>
  <c r="K12"/>
  <c r="K226"/>
  <c r="M226" s="1"/>
  <c r="Q13"/>
  <c r="K164"/>
  <c r="M164" s="1"/>
  <c r="N14"/>
  <c r="K107"/>
  <c r="M107" s="1"/>
  <c r="K20"/>
  <c r="K227"/>
  <c r="M227" s="1"/>
  <c r="Q14"/>
  <c r="K106"/>
  <c r="M106" s="1"/>
  <c r="K19"/>
  <c r="K169"/>
  <c r="M169" s="1"/>
  <c r="N19"/>
  <c r="K218"/>
  <c r="M218" s="1"/>
  <c r="Q5"/>
  <c r="K159"/>
  <c r="M159" s="1"/>
  <c r="N9"/>
  <c r="K34"/>
  <c r="M34" s="1"/>
  <c r="H10"/>
  <c r="I17"/>
  <c r="K62"/>
  <c r="M62" s="1"/>
  <c r="K202"/>
  <c r="M202" s="1"/>
  <c r="P10"/>
  <c r="K15"/>
  <c r="K102"/>
  <c r="M102" s="1"/>
  <c r="K192"/>
  <c r="M192" s="1"/>
  <c r="O21"/>
  <c r="L19"/>
  <c r="K127"/>
  <c r="M127" s="1"/>
  <c r="K231"/>
  <c r="M231" s="1"/>
  <c r="Q18"/>
  <c r="K219"/>
  <c r="M219" s="1"/>
  <c r="Q6"/>
  <c r="K95"/>
  <c r="M95" s="1"/>
  <c r="K8"/>
  <c r="K142"/>
  <c r="M142" s="1"/>
  <c r="M13"/>
  <c r="K166"/>
  <c r="M166" s="1"/>
  <c r="N16"/>
  <c r="I14"/>
  <c r="K59"/>
  <c r="M59" s="1"/>
  <c r="K130"/>
  <c r="M130" s="1"/>
  <c r="L22"/>
  <c r="K91"/>
  <c r="M91" s="1"/>
  <c r="J25"/>
  <c r="K114"/>
  <c r="M114" s="1"/>
  <c r="L6"/>
  <c r="K32"/>
  <c r="M32" s="1"/>
  <c r="H8"/>
  <c r="K180"/>
  <c r="M180" s="1"/>
  <c r="O9"/>
  <c r="K146"/>
  <c r="M146" s="1"/>
  <c r="M17"/>
  <c r="K151"/>
  <c r="M151" s="1"/>
  <c r="M22"/>
  <c r="K155"/>
  <c r="M155" s="1"/>
  <c r="N5"/>
  <c r="K215"/>
  <c r="M215" s="1"/>
  <c r="P23"/>
  <c r="K207"/>
  <c r="M207" s="1"/>
  <c r="P15"/>
  <c r="K89"/>
  <c r="M89" s="1"/>
  <c r="J23"/>
  <c r="K103"/>
  <c r="M103" s="1"/>
  <c r="K16"/>
  <c r="K105"/>
  <c r="M105" s="1"/>
  <c r="K18"/>
  <c r="K223"/>
  <c r="M223" s="1"/>
  <c r="Q10"/>
  <c r="K83"/>
  <c r="M83" s="1"/>
  <c r="J17"/>
  <c r="I6"/>
  <c r="K51"/>
  <c r="M51" s="1"/>
  <c r="K168"/>
  <c r="M168" s="1"/>
  <c r="N18"/>
  <c r="K69"/>
  <c r="M69" s="1"/>
  <c r="I24"/>
  <c r="K126"/>
  <c r="M126" s="1"/>
  <c r="L18"/>
  <c r="K172"/>
  <c r="M172" s="1"/>
  <c r="N22"/>
  <c r="K181"/>
  <c r="M181" s="1"/>
  <c r="O10"/>
  <c r="K60"/>
  <c r="M60" s="1"/>
  <c r="I15"/>
  <c r="K64"/>
  <c r="M64" s="1"/>
  <c r="I19"/>
  <c r="H19"/>
  <c r="K43"/>
  <c r="M43" s="1"/>
  <c r="K30"/>
  <c r="M30" s="1"/>
  <c r="H6"/>
  <c r="H18"/>
  <c r="K42"/>
  <c r="M42" s="1"/>
  <c r="K93"/>
  <c r="M93" s="1"/>
  <c r="K6"/>
  <c r="K150"/>
  <c r="M150" s="1"/>
  <c r="M21"/>
  <c r="K67"/>
  <c r="M67" s="1"/>
  <c r="I22"/>
  <c r="K199"/>
  <c r="M199" s="1"/>
  <c r="P7"/>
  <c r="K185"/>
  <c r="M185" s="1"/>
  <c r="O14"/>
  <c r="K210"/>
  <c r="M210" s="1"/>
  <c r="P18"/>
  <c r="K40"/>
  <c r="M40" s="1"/>
  <c r="H16"/>
  <c r="K174"/>
  <c r="M174" s="1"/>
  <c r="N24"/>
  <c r="K115"/>
  <c r="M115" s="1"/>
  <c r="L7"/>
  <c r="K74"/>
  <c r="M74" s="1"/>
  <c r="J8"/>
  <c r="K183"/>
  <c r="M183" s="1"/>
  <c r="O12"/>
  <c r="K111"/>
  <c r="M111" s="1"/>
  <c r="K24"/>
  <c r="K193"/>
  <c r="M193" s="1"/>
  <c r="O22"/>
  <c r="K79"/>
  <c r="M79" s="1"/>
  <c r="J13"/>
  <c r="K144"/>
  <c r="M144" s="1"/>
  <c r="M15"/>
  <c r="H22"/>
  <c r="K46"/>
  <c r="M46" s="1"/>
  <c r="K96"/>
  <c r="M96" s="1"/>
  <c r="K9"/>
  <c r="K80"/>
  <c r="M80" s="1"/>
  <c r="J14"/>
  <c r="K161"/>
  <c r="M161" s="1"/>
  <c r="N11"/>
  <c r="K167"/>
  <c r="M167" s="1"/>
  <c r="N17"/>
  <c r="K208"/>
  <c r="M208" s="1"/>
  <c r="P16"/>
  <c r="K217"/>
  <c r="M217" s="1"/>
  <c r="P25"/>
  <c r="K165"/>
  <c r="M165" s="1"/>
  <c r="N15"/>
  <c r="K149"/>
  <c r="M149" s="1"/>
  <c r="M20"/>
  <c r="K76"/>
  <c r="M76" s="1"/>
  <c r="J10"/>
  <c r="K225"/>
  <c r="M225" s="1"/>
  <c r="Q12"/>
  <c r="K33"/>
  <c r="M33" s="1"/>
  <c r="H9"/>
  <c r="K237"/>
  <c r="M237" s="1"/>
  <c r="Q24"/>
  <c r="K171"/>
  <c r="M171" s="1"/>
  <c r="N21"/>
  <c r="K212"/>
  <c r="M212" s="1"/>
  <c r="P20"/>
  <c r="K92"/>
  <c r="M92" s="1"/>
  <c r="K5"/>
  <c r="K100"/>
  <c r="M100" s="1"/>
  <c r="K13"/>
  <c r="I21"/>
  <c r="K66"/>
  <c r="M66" s="1"/>
  <c r="K229"/>
  <c r="M229" s="1"/>
  <c r="Q16"/>
  <c r="K129"/>
  <c r="M129" s="1"/>
  <c r="L21"/>
  <c r="K121"/>
  <c r="M121" s="1"/>
  <c r="L13"/>
  <c r="K141"/>
  <c r="M141" s="1"/>
  <c r="M12"/>
  <c r="K236"/>
  <c r="M236" s="1"/>
  <c r="Q23"/>
  <c r="K233"/>
  <c r="M233" s="1"/>
  <c r="Q20"/>
  <c r="K232"/>
  <c r="M232" s="1"/>
  <c r="Q19"/>
  <c r="K137"/>
  <c r="M137" s="1"/>
  <c r="M8"/>
  <c r="K117"/>
  <c r="M117" s="1"/>
  <c r="L9"/>
  <c r="K213"/>
  <c r="M213" s="1"/>
  <c r="P21"/>
  <c r="K108"/>
  <c r="M108" s="1"/>
  <c r="K21"/>
  <c r="K84"/>
  <c r="M84" s="1"/>
  <c r="J18"/>
  <c r="K29"/>
  <c r="M29" s="1"/>
  <c r="H5"/>
  <c r="K197"/>
  <c r="M197" s="1"/>
  <c r="P5"/>
  <c r="K220"/>
  <c r="M220" s="1"/>
  <c r="Q7"/>
  <c r="K133"/>
  <c r="M133" s="1"/>
  <c r="L25"/>
  <c r="K157"/>
  <c r="M157" s="1"/>
  <c r="N7"/>
  <c r="K125"/>
  <c r="M125" s="1"/>
  <c r="L17"/>
  <c r="K113"/>
  <c r="M113" s="1"/>
  <c r="L5"/>
  <c r="K73"/>
  <c r="M73" s="1"/>
  <c r="J7"/>
  <c r="K81"/>
  <c r="M81" s="1"/>
  <c r="J15"/>
  <c r="K75"/>
  <c r="M75" s="1"/>
  <c r="J9"/>
  <c r="K140"/>
  <c r="M140" s="1"/>
  <c r="M11"/>
  <c r="K160"/>
  <c r="M160" s="1"/>
  <c r="N10"/>
  <c r="K156"/>
  <c r="M156" s="1"/>
  <c r="N6"/>
  <c r="K195"/>
  <c r="M195" s="1"/>
  <c r="O24"/>
  <c r="K211"/>
  <c r="M211" s="1"/>
  <c r="P19"/>
  <c r="K214"/>
  <c r="M214" s="1"/>
  <c r="P22"/>
  <c r="K191"/>
  <c r="M191" s="1"/>
  <c r="O20"/>
  <c r="H23"/>
  <c r="K47"/>
  <c r="M47" s="1"/>
  <c r="K122"/>
  <c r="M122" s="1"/>
  <c r="L14"/>
  <c r="K135"/>
  <c r="M135" s="1"/>
  <c r="M6"/>
  <c r="K132"/>
  <c r="M132" s="1"/>
  <c r="L24"/>
  <c r="K109"/>
  <c r="M109" s="1"/>
  <c r="K22"/>
  <c r="K238"/>
  <c r="M238" s="1"/>
  <c r="Q25"/>
  <c r="I13"/>
  <c r="K58"/>
  <c r="M58" s="1"/>
  <c r="K134"/>
  <c r="M134" s="1"/>
  <c r="M5"/>
  <c r="H11"/>
  <c r="K35"/>
  <c r="M35" s="1"/>
  <c r="K177"/>
  <c r="M177" s="1"/>
  <c r="O6"/>
  <c r="K196"/>
  <c r="M196" s="1"/>
  <c r="O25"/>
  <c r="K112"/>
  <c r="M112" s="1"/>
  <c r="K25"/>
  <c r="K87"/>
  <c r="M87" s="1"/>
  <c r="J21"/>
  <c r="K198"/>
  <c r="M198" s="1"/>
  <c r="P6"/>
  <c r="K38"/>
  <c r="M38" s="1"/>
  <c r="H14"/>
  <c r="K184"/>
  <c r="M184" s="1"/>
  <c r="O13"/>
  <c r="K23"/>
  <c r="K110"/>
  <c r="M110" s="1"/>
  <c r="K77"/>
  <c r="M77" s="1"/>
  <c r="J11"/>
  <c r="K82"/>
  <c r="M82" s="1"/>
  <c r="J16"/>
  <c r="K124"/>
  <c r="M124" s="1"/>
  <c r="L16"/>
  <c r="K222"/>
  <c r="M222" s="1"/>
  <c r="Q9"/>
  <c r="K234"/>
  <c r="M234" s="1"/>
  <c r="Q21"/>
  <c r="K98"/>
  <c r="M98" s="1"/>
  <c r="K11"/>
  <c r="K176"/>
  <c r="M176" s="1"/>
  <c r="O5"/>
  <c r="K158"/>
  <c r="M158" s="1"/>
  <c r="N8"/>
  <c r="K48"/>
  <c r="M48" s="1"/>
  <c r="H24"/>
  <c r="K56"/>
  <c r="M56" s="1"/>
  <c r="I11"/>
  <c r="K178"/>
  <c r="M178" s="1"/>
  <c r="O7"/>
  <c r="K119"/>
  <c r="M119" s="1"/>
  <c r="L11"/>
  <c r="K118"/>
  <c r="M118" s="1"/>
  <c r="L10"/>
  <c r="K187"/>
  <c r="M187" s="1"/>
  <c r="O16"/>
  <c r="K50"/>
  <c r="M50" s="1"/>
  <c r="I5"/>
  <c r="K173"/>
  <c r="M173" s="1"/>
  <c r="N23"/>
  <c r="K182"/>
  <c r="M182" s="1"/>
  <c r="O11"/>
  <c r="K90"/>
  <c r="M90" s="1"/>
  <c r="J24"/>
  <c r="K128"/>
  <c r="M128" s="1"/>
  <c r="L20"/>
  <c r="K39"/>
  <c r="M39" s="1"/>
  <c r="H15"/>
  <c r="K163"/>
  <c r="M163" s="1"/>
  <c r="N13"/>
  <c r="I9"/>
  <c r="K54"/>
  <c r="M54" s="1"/>
  <c r="K230"/>
  <c r="M230" s="1"/>
  <c r="Q17"/>
  <c r="K147"/>
  <c r="M147" s="1"/>
  <c r="M18"/>
  <c r="K162"/>
  <c r="M162" s="1"/>
  <c r="N12"/>
  <c r="K203"/>
  <c r="M203" s="1"/>
  <c r="P11"/>
  <c r="K200"/>
  <c r="M200" s="1"/>
  <c r="P8"/>
  <c r="Q16" i="6"/>
  <c r="K229"/>
  <c r="M229" s="1"/>
  <c r="K34" i="5"/>
  <c r="M34" s="1"/>
  <c r="H10"/>
  <c r="K109"/>
  <c r="M109" s="1"/>
  <c r="K22"/>
  <c r="K151"/>
  <c r="M22"/>
  <c r="K213"/>
  <c r="M213" s="1"/>
  <c r="P21"/>
  <c r="K138"/>
  <c r="M138" s="1"/>
  <c r="M9"/>
  <c r="K164"/>
  <c r="M164" s="1"/>
  <c r="N14"/>
  <c r="K116"/>
  <c r="M116" s="1"/>
  <c r="L8"/>
  <c r="K36"/>
  <c r="M36" s="1"/>
  <c r="H12"/>
  <c r="K90"/>
  <c r="J24"/>
  <c r="K198"/>
  <c r="M198" s="1"/>
  <c r="P6"/>
  <c r="K81"/>
  <c r="M81" s="1"/>
  <c r="J15"/>
  <c r="K97"/>
  <c r="M97" s="1"/>
  <c r="K10"/>
  <c r="K134"/>
  <c r="M134" s="1"/>
  <c r="M5"/>
  <c r="K175"/>
  <c r="M175" s="1"/>
  <c r="N25"/>
  <c r="K214"/>
  <c r="M214" s="1"/>
  <c r="P22"/>
  <c r="K197"/>
  <c r="M197" s="1"/>
  <c r="P5"/>
  <c r="K209"/>
  <c r="M209" s="1"/>
  <c r="P17"/>
  <c r="K85"/>
  <c r="M85" s="1"/>
  <c r="J19"/>
  <c r="K146"/>
  <c r="M146" s="1"/>
  <c r="M17"/>
  <c r="K210"/>
  <c r="M210" s="1"/>
  <c r="P18"/>
  <c r="K55"/>
  <c r="M55" s="1"/>
  <c r="I10"/>
  <c r="K118"/>
  <c r="M118" s="1"/>
  <c r="L10"/>
  <c r="K159"/>
  <c r="M159" s="1"/>
  <c r="N9"/>
  <c r="K189"/>
  <c r="M189" s="1"/>
  <c r="O18"/>
  <c r="K183"/>
  <c r="M183" s="1"/>
  <c r="O12"/>
  <c r="K221"/>
  <c r="M221" s="1"/>
  <c r="Q8"/>
  <c r="M151"/>
  <c r="M90"/>
  <c r="K44" i="3"/>
  <c r="K43"/>
  <c r="L43" s="1"/>
  <c r="H45"/>
  <c r="J45" s="1"/>
  <c r="K45"/>
  <c r="L44"/>
  <c r="L64" i="4"/>
  <c r="L37"/>
  <c r="L123"/>
  <c r="L110"/>
  <c r="L79"/>
  <c r="L42"/>
  <c r="L33"/>
  <c r="K23"/>
  <c r="H23"/>
  <c r="J23" s="1"/>
  <c r="K22"/>
  <c r="H22"/>
  <c r="J22" s="1"/>
  <c r="K25"/>
  <c r="H25"/>
  <c r="J25" s="1"/>
  <c r="K24"/>
  <c r="H24"/>
  <c r="J24" s="1"/>
  <c r="L38"/>
  <c r="L54"/>
  <c r="K20"/>
  <c r="H20"/>
  <c r="J20" s="1"/>
  <c r="K21"/>
  <c r="H21"/>
  <c r="J21" s="1"/>
  <c r="J34" i="2"/>
  <c r="L34" s="1"/>
  <c r="K20"/>
  <c r="H20"/>
  <c r="J20" s="1"/>
  <c r="L26"/>
  <c r="K26"/>
  <c r="H26"/>
  <c r="J26" s="1"/>
  <c r="K27"/>
  <c r="H27"/>
  <c r="J27" s="1"/>
  <c r="L27" s="1"/>
  <c r="K25"/>
  <c r="H25"/>
  <c r="J25" s="1"/>
  <c r="L25" s="1"/>
  <c r="K21"/>
  <c r="H21"/>
  <c r="J21" s="1"/>
  <c r="L21" s="1"/>
  <c r="K24"/>
  <c r="H24"/>
  <c r="J24" s="1"/>
  <c r="L24" s="1"/>
  <c r="L20" i="4" l="1"/>
  <c r="L24"/>
  <c r="L22"/>
  <c r="L45" i="3"/>
  <c r="L23" i="4"/>
  <c r="L21"/>
  <c r="L25"/>
  <c r="L20" i="2"/>
</calcChain>
</file>

<file path=xl/sharedStrings.xml><?xml version="1.0" encoding="utf-8"?>
<sst xmlns="http://schemas.openxmlformats.org/spreadsheetml/2006/main" count="308" uniqueCount="53">
  <si>
    <t>Battery Voltage</t>
  </si>
  <si>
    <t>Battery Resistance</t>
  </si>
  <si>
    <t>DCDC Converter Efficiency</t>
  </si>
  <si>
    <t>Ultracap Voltage</t>
  </si>
  <si>
    <t>Ultracap Resistance</t>
  </si>
  <si>
    <t>Ohms</t>
  </si>
  <si>
    <t>Calculated Minimum Losses</t>
  </si>
  <si>
    <t>Output Power</t>
  </si>
  <si>
    <t>Battery Current</t>
  </si>
  <si>
    <t>Battery Power</t>
  </si>
  <si>
    <t>DCDC Converter Power</t>
  </si>
  <si>
    <t>Ultracapacitor Power</t>
  </si>
  <si>
    <t>Ultracapacitor Current</t>
  </si>
  <si>
    <t>Battery Losses</t>
  </si>
  <si>
    <t>Ultracap Losses</t>
  </si>
  <si>
    <t>DCDC Losses</t>
  </si>
  <si>
    <t>Total Losses</t>
  </si>
  <si>
    <t>Axis Labels</t>
  </si>
  <si>
    <t>V</t>
  </si>
  <si>
    <t>%</t>
  </si>
  <si>
    <t>Guide to Rule Based Control Implementation for Ananth</t>
  </si>
  <si>
    <t>Rules:</t>
  </si>
  <si>
    <t>*An additional current sensor to measure current drawn by the vehicle (or Digatron Test Stand) needs to be added to the system</t>
  </si>
  <si>
    <t>Basic Idea:</t>
  </si>
  <si>
    <t>(1) Measure current/voltage drawn by vehicle, calculate power</t>
  </si>
  <si>
    <t>(2) Determine ultracapacitor current from rule based control, see below</t>
  </si>
  <si>
    <t>(3) Command ultracapacitor current with dc/dc converter controller</t>
  </si>
  <si>
    <t>(4) Update command at 10Hz</t>
  </si>
  <si>
    <t>Ruc is ultracapacitor resistance (constant), and Pout is the measured power drawn by the vehicle/Digatron test stand (calculated from Vb and new sensed current Ivehicle)</t>
  </si>
  <si>
    <t>Example calculation:</t>
  </si>
  <si>
    <t>Measured Battery Voltage</t>
  </si>
  <si>
    <t>Limits and other things to consider:</t>
  </si>
  <si>
    <t>(1) If calculated ultracapacitor current is negative, then it is most efficient to not use the converter at all, set ultracapacitor current to zero</t>
  </si>
  <si>
    <t>(2) Calculation may call for more ultracapacitor current than the converter is rated for, if so set the converter current to it's max rating (200A or so)</t>
  </si>
  <si>
    <t>HESS Vehicle Power</t>
  </si>
  <si>
    <t>Measured Ultracapacitor Voltage</t>
  </si>
  <si>
    <t>Battery Current (calc from equation)</t>
  </si>
  <si>
    <t>Ultracapacitor Current Command</t>
  </si>
  <si>
    <r>
      <t xml:space="preserve">Rule 2: </t>
    </r>
    <r>
      <rPr>
        <sz val="11"/>
        <color theme="1"/>
        <rFont val="Calibri"/>
        <family val="2"/>
        <scheme val="minor"/>
      </rPr>
      <t>When power drawn from the system is negative (charging the system), direct 80% of the power to the ultracapacitor pack</t>
    </r>
  </si>
  <si>
    <t xml:space="preserve">*Calculate system power from measurement, and then calculate ultracapacitor power as a function of ultracapacitor voltage </t>
  </si>
  <si>
    <t>*Ignore dc/dc converter efficiency and ultracapacitor resistance</t>
  </si>
  <si>
    <r>
      <t xml:space="preserve">Rule One: </t>
    </r>
    <r>
      <rPr>
        <sz val="11"/>
        <color theme="1"/>
        <rFont val="Calibri"/>
        <family val="2"/>
        <scheme val="minor"/>
      </rPr>
      <t>If power drawn from the system is positive (discharging the battery), provide ultrapacitor current calculated with the following set of power split equations.</t>
    </r>
  </si>
  <si>
    <r>
      <rPr>
        <b/>
        <sz val="11"/>
        <color theme="1"/>
        <rFont val="Calibri"/>
        <family val="2"/>
        <scheme val="minor"/>
      </rPr>
      <t xml:space="preserve">Step I - </t>
    </r>
    <r>
      <rPr>
        <sz val="11"/>
        <color theme="1"/>
        <rFont val="Calibri"/>
        <family val="2"/>
        <scheme val="minor"/>
      </rPr>
      <t>Calculate battery current</t>
    </r>
  </si>
  <si>
    <r>
      <t xml:space="preserve">Step II - </t>
    </r>
    <r>
      <rPr>
        <sz val="11"/>
        <color theme="1"/>
        <rFont val="Calibri"/>
        <family val="2"/>
        <scheme val="minor"/>
      </rPr>
      <t>Calculate battery power</t>
    </r>
  </si>
  <si>
    <r>
      <t xml:space="preserve">Step iii - </t>
    </r>
    <r>
      <rPr>
        <sz val="11"/>
        <color theme="1"/>
        <rFont val="Calibri"/>
        <family val="2"/>
        <scheme val="minor"/>
      </rPr>
      <t>Calculate ultracapacitor power</t>
    </r>
  </si>
  <si>
    <t>Where Rb is battery resistance (constant), Vb is open circuit battery voltage (constant), Vuc is ultracapacitor voltage (measured), ndc is dc dc converter efficiency (constant),</t>
  </si>
  <si>
    <r>
      <rPr>
        <b/>
        <sz val="11"/>
        <color theme="1"/>
        <rFont val="Calibri"/>
        <family val="2"/>
        <scheme val="minor"/>
      </rPr>
      <t xml:space="preserve">Step iv - </t>
    </r>
    <r>
      <rPr>
        <sz val="11"/>
        <color theme="1"/>
        <rFont val="Calibri"/>
        <family val="2"/>
        <scheme val="minor"/>
      </rPr>
      <t>Calculate ultracapacitor current neglecting resistance</t>
    </r>
  </si>
  <si>
    <t>HESS Vehicle Current (no Res)</t>
  </si>
  <si>
    <t>Ultracapacitor Voltage</t>
  </si>
  <si>
    <t>HESS Power</t>
  </si>
  <si>
    <t>Ultracapacitor Current Command Table</t>
  </si>
  <si>
    <t>Current</t>
  </si>
  <si>
    <t>(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</si>
</sst>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 wrapText="1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wrapText="1"/>
    </xf>
    <xf numFmtId="1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/>
    <xf numFmtId="0" fontId="2" fillId="0" borderId="0" xfId="0" applyFont="1"/>
    <xf numFmtId="49" fontId="0" fillId="0" borderId="0" xfId="0" applyNumberFormat="1"/>
    <xf numFmtId="0" fontId="5" fillId="0" borderId="0" xfId="0" applyFont="1"/>
    <xf numFmtId="0" fontId="6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1" fontId="2" fillId="0" borderId="0" xfId="0" applyNumberFormat="1" applyFont="1" applyAlignment="1">
      <alignment horizontal="center"/>
    </xf>
    <xf numFmtId="0" fontId="6" fillId="0" borderId="0" xfId="0" applyFont="1" applyAlignment="1">
      <alignment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2206390818406407"/>
          <c:y val="5.3912219305920099E-2"/>
          <c:w val="0.56649563500711475"/>
          <c:h val="0.77608778069408002"/>
        </c:manualLayout>
      </c:layout>
      <c:scatterChart>
        <c:scatterStyle val="smoothMarker"/>
        <c:ser>
          <c:idx val="6"/>
          <c:order val="0"/>
          <c:tx>
            <c:strRef>
              <c:f>'Full Size Truck System'!$B$25</c:f>
              <c:strCache>
                <c:ptCount val="1"/>
                <c:pt idx="0">
                  <c:v>150kW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'Full Size Truck System'!$D$104:$D$130</c:f>
              <c:numCache>
                <c:formatCode>0</c:formatCode>
                <c:ptCount val="2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225</c:v>
                </c:pt>
                <c:pt idx="15">
                  <c:v>250</c:v>
                </c:pt>
                <c:pt idx="16">
                  <c:v>275</c:v>
                </c:pt>
                <c:pt idx="17">
                  <c:v>300</c:v>
                </c:pt>
                <c:pt idx="18">
                  <c:v>325</c:v>
                </c:pt>
                <c:pt idx="19">
                  <c:v>350</c:v>
                </c:pt>
                <c:pt idx="20">
                  <c:v>375</c:v>
                </c:pt>
                <c:pt idx="21">
                  <c:v>400</c:v>
                </c:pt>
                <c:pt idx="22">
                  <c:v>425</c:v>
                </c:pt>
                <c:pt idx="23">
                  <c:v>450</c:v>
                </c:pt>
                <c:pt idx="24">
                  <c:v>475</c:v>
                </c:pt>
                <c:pt idx="25">
                  <c:v>500</c:v>
                </c:pt>
                <c:pt idx="26">
                  <c:v>525</c:v>
                </c:pt>
              </c:numCache>
            </c:numRef>
          </c:xVal>
          <c:yVal>
            <c:numRef>
              <c:f>'Full Size Truck System'!$L$104:$L$130</c:f>
              <c:numCache>
                <c:formatCode>0</c:formatCode>
                <c:ptCount val="27"/>
                <c:pt idx="0">
                  <c:v>18585.106410821139</c:v>
                </c:pt>
                <c:pt idx="1">
                  <c:v>17966.116491812201</c:v>
                </c:pt>
                <c:pt idx="2">
                  <c:v>17438.324587467338</c:v>
                </c:pt>
                <c:pt idx="3">
                  <c:v>17000.732432955341</c:v>
                </c:pt>
                <c:pt idx="4">
                  <c:v>16652.378154614569</c:v>
                </c:pt>
                <c:pt idx="5">
                  <c:v>16392.334848793467</c:v>
                </c:pt>
                <c:pt idx="6">
                  <c:v>16219.70924044889</c:v>
                </c:pt>
                <c:pt idx="7">
                  <c:v>16133.640416348964</c:v>
                </c:pt>
                <c:pt idx="8">
                  <c:v>16133.298628127428</c:v>
                </c:pt>
                <c:pt idx="9">
                  <c:v>16217.884160799989</c:v>
                </c:pt>
                <c:pt idx="10">
                  <c:v>16795.915511964333</c:v>
                </c:pt>
                <c:pt idx="11">
                  <c:v>17888.703839857906</c:v>
                </c:pt>
                <c:pt idx="12">
                  <c:v>19485.954665493678</c:v>
                </c:pt>
                <c:pt idx="13">
                  <c:v>21578.298341152396</c:v>
                </c:pt>
                <c:pt idx="14">
                  <c:v>24157.221219645337</c:v>
                </c:pt>
                <c:pt idx="15">
                  <c:v>27215.005407238998</c:v>
                </c:pt>
                <c:pt idx="16">
                  <c:v>30744.676017385696</c:v>
                </c:pt>
                <c:pt idx="17">
                  <c:v>34739.955017571738</c:v>
                </c:pt>
                <c:pt idx="18">
                  <c:v>39195.220906854331</c:v>
                </c:pt>
                <c:pt idx="19">
                  <c:v>44105.473582930252</c:v>
                </c:pt>
                <c:pt idx="20">
                  <c:v>49466.303859543681</c:v>
                </c:pt>
                <c:pt idx="21">
                  <c:v>55273.867181421287</c:v>
                </c:pt>
                <c:pt idx="22">
                  <c:v>61524.861157712003</c:v>
                </c:pt>
                <c:pt idx="23">
                  <c:v>68216.506598523003</c:v>
                </c:pt>
                <c:pt idx="24">
                  <c:v>75346.531794563867</c:v>
                </c:pt>
                <c:pt idx="25">
                  <c:v>82913.159828766977</c:v>
                </c:pt>
                <c:pt idx="26">
                  <c:v>90915.09875241555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'Full Size Truck System'!$B$24</c:f>
              <c:strCache>
                <c:ptCount val="1"/>
                <c:pt idx="0">
                  <c:v>125kW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'Full Size Truck System'!$D$81:$D$103</c:f>
              <c:numCache>
                <c:formatCode>0</c:formatCode>
                <c:ptCount val="2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225</c:v>
                </c:pt>
                <c:pt idx="15">
                  <c:v>250</c:v>
                </c:pt>
                <c:pt idx="16">
                  <c:v>275</c:v>
                </c:pt>
                <c:pt idx="17">
                  <c:v>300</c:v>
                </c:pt>
                <c:pt idx="18">
                  <c:v>325</c:v>
                </c:pt>
                <c:pt idx="19">
                  <c:v>350</c:v>
                </c:pt>
                <c:pt idx="20">
                  <c:v>375</c:v>
                </c:pt>
                <c:pt idx="21">
                  <c:v>400</c:v>
                </c:pt>
                <c:pt idx="22">
                  <c:v>420</c:v>
                </c:pt>
              </c:numCache>
            </c:numRef>
          </c:xVal>
          <c:yVal>
            <c:numRef>
              <c:f>'Full Size Truck System'!$L$81:$L$103</c:f>
              <c:numCache>
                <c:formatCode>0</c:formatCode>
                <c:ptCount val="23"/>
                <c:pt idx="0">
                  <c:v>13699.31886319437</c:v>
                </c:pt>
                <c:pt idx="1">
                  <c:v>13189.676485624075</c:v>
                </c:pt>
                <c:pt idx="2">
                  <c:v>12768.050164270455</c:v>
                </c:pt>
                <c:pt idx="3">
                  <c:v>12433.526328384087</c:v>
                </c:pt>
                <c:pt idx="4">
                  <c:v>12185.223883982067</c:v>
                </c:pt>
                <c:pt idx="5">
                  <c:v>12022.292998656441</c:v>
                </c:pt>
                <c:pt idx="6">
                  <c:v>11943.913952423636</c:v>
                </c:pt>
                <c:pt idx="7">
                  <c:v>11949.296050505596</c:v>
                </c:pt>
                <c:pt idx="8">
                  <c:v>12037.676594239847</c:v>
                </c:pt>
                <c:pt idx="9">
                  <c:v>12208.319906598363</c:v>
                </c:pt>
                <c:pt idx="10">
                  <c:v>12990.233060064726</c:v>
                </c:pt>
                <c:pt idx="11">
                  <c:v>14271.508460750345</c:v>
                </c:pt>
                <c:pt idx="12">
                  <c:v>16042.64070953886</c:v>
                </c:pt>
                <c:pt idx="13">
                  <c:v>18294.964748750135</c:v>
                </c:pt>
                <c:pt idx="14">
                  <c:v>21020.595817610756</c:v>
                </c:pt>
                <c:pt idx="15">
                  <c:v>24212.376731241122</c:v>
                </c:pt>
                <c:pt idx="16">
                  <c:v>27863.83159047916</c:v>
                </c:pt>
                <c:pt idx="17">
                  <c:v>31969.125170766867</c:v>
                </c:pt>
                <c:pt idx="18">
                  <c:v>36523.027355897619</c:v>
                </c:pt>
                <c:pt idx="19">
                  <c:v>41520.88208116476</c:v>
                </c:pt>
                <c:pt idx="20">
                  <c:v>46958.58033395133</c:v>
                </c:pt>
                <c:pt idx="21">
                  <c:v>52832.536830935176</c:v>
                </c:pt>
                <c:pt idx="22">
                  <c:v>57843.720702403698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'Full Size Truck System'!$B$23</c:f>
              <c:strCache>
                <c:ptCount val="1"/>
                <c:pt idx="0">
                  <c:v>100kW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'Full Size Truck System'!$D$62:$D$80</c:f>
              <c:numCache>
                <c:formatCode>0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225</c:v>
                </c:pt>
                <c:pt idx="15">
                  <c:v>250</c:v>
                </c:pt>
                <c:pt idx="16">
                  <c:v>275</c:v>
                </c:pt>
                <c:pt idx="17">
                  <c:v>300</c:v>
                </c:pt>
                <c:pt idx="18">
                  <c:v>320</c:v>
                </c:pt>
              </c:numCache>
            </c:numRef>
          </c:xVal>
          <c:yVal>
            <c:numRef>
              <c:f>'Full Size Truck System'!$L$62:$L$81</c:f>
              <c:numCache>
                <c:formatCode>0</c:formatCode>
                <c:ptCount val="20"/>
                <c:pt idx="0">
                  <c:v>9589.3861665706936</c:v>
                </c:pt>
                <c:pt idx="1">
                  <c:v>9180.8208838574392</c:v>
                </c:pt>
                <c:pt idx="2">
                  <c:v>8857.3846576396572</c:v>
                </c:pt>
                <c:pt idx="3">
                  <c:v>8618.2373647761415</c:v>
                </c:pt>
                <c:pt idx="4">
                  <c:v>8462.5680618061469</c:v>
                </c:pt>
                <c:pt idx="5">
                  <c:v>8389.5939367286956</c:v>
                </c:pt>
                <c:pt idx="6">
                  <c:v>8398.5593160610515</c:v>
                </c:pt>
                <c:pt idx="7">
                  <c:v>8488.7347238563907</c:v>
                </c:pt>
                <c:pt idx="8">
                  <c:v>8659.4159896013625</c:v>
                </c:pt>
                <c:pt idx="9">
                  <c:v>8909.9234021352531</c:v>
                </c:pt>
                <c:pt idx="10">
                  <c:v>9881.182131857986</c:v>
                </c:pt>
                <c:pt idx="11">
                  <c:v>11337.67714288899</c:v>
                </c:pt>
                <c:pt idx="12">
                  <c:v>13270.596525176672</c:v>
                </c:pt>
                <c:pt idx="13">
                  <c:v>15671.895939175554</c:v>
                </c:pt>
                <c:pt idx="14">
                  <c:v>18534.245871772204</c:v>
                </c:pt>
                <c:pt idx="15">
                  <c:v>21850.985193304896</c:v>
                </c:pt>
                <c:pt idx="16">
                  <c:v>25616.080272533138</c:v>
                </c:pt>
                <c:pt idx="17">
                  <c:v>29824.089021041258</c:v>
                </c:pt>
                <c:pt idx="18">
                  <c:v>33506.094996183434</c:v>
                </c:pt>
                <c:pt idx="19">
                  <c:v>13699.31886319437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'Full Size Truck System'!$B$22</c:f>
              <c:strCache>
                <c:ptCount val="1"/>
                <c:pt idx="0">
                  <c:v>75kW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'Full Size Truck System'!$D$50:$D$61</c:f>
              <c:numCache>
                <c:formatCode>0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100</c:v>
                </c:pt>
                <c:pt idx="9">
                  <c:v>120</c:v>
                </c:pt>
                <c:pt idx="10">
                  <c:v>160</c:v>
                </c:pt>
                <c:pt idx="11">
                  <c:v>200</c:v>
                </c:pt>
              </c:numCache>
            </c:numRef>
          </c:xVal>
          <c:yVal>
            <c:numRef>
              <c:f>'Full Size Truck System'!$L$50:$L$61</c:f>
              <c:numCache>
                <c:formatCode>0</c:formatCode>
                <c:ptCount val="12"/>
                <c:pt idx="0">
                  <c:v>6197.848201535664</c:v>
                </c:pt>
                <c:pt idx="1">
                  <c:v>5883.0821724395446</c:v>
                </c:pt>
                <c:pt idx="2">
                  <c:v>5650.8115936415197</c:v>
                </c:pt>
                <c:pt idx="3">
                  <c:v>5500.2605165487294</c:v>
                </c:pt>
                <c:pt idx="4">
                  <c:v>5430.6793687097297</c:v>
                </c:pt>
                <c:pt idx="5">
                  <c:v>5441.3440424872733</c:v>
                </c:pt>
                <c:pt idx="6">
                  <c:v>5531.5550304534281</c:v>
                </c:pt>
                <c:pt idx="7">
                  <c:v>5700.6366047949014</c:v>
                </c:pt>
                <c:pt idx="8">
                  <c:v>6272.8228639258823</c:v>
                </c:pt>
                <c:pt idx="9">
                  <c:v>7152.9439448401145</c:v>
                </c:pt>
                <c:pt idx="10">
                  <c:v>9818.807700660971</c:v>
                </c:pt>
                <c:pt idx="11">
                  <c:v>13664.902608293098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'Full Size Truck System'!$B$21</c:f>
              <c:strCache>
                <c:ptCount val="1"/>
                <c:pt idx="0">
                  <c:v>50kW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'Full Size Truck System'!$D$39:$D$49</c:f>
              <c:numCache>
                <c:formatCode>0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100</c:v>
                </c:pt>
                <c:pt idx="9">
                  <c:v>125</c:v>
                </c:pt>
                <c:pt idx="10">
                  <c:v>150</c:v>
                </c:pt>
              </c:numCache>
            </c:numRef>
          </c:xVal>
          <c:yVal>
            <c:numRef>
              <c:f>'Full Size Truck System'!$L$39:$L$49</c:f>
              <c:numCache>
                <c:formatCode>0</c:formatCode>
                <c:ptCount val="11"/>
                <c:pt idx="0">
                  <c:v>3474.0055430956309</c:v>
                </c:pt>
                <c:pt idx="1">
                  <c:v>3246.5943741649789</c:v>
                </c:pt>
                <c:pt idx="2">
                  <c:v>3099.2644799376681</c:v>
                </c:pt>
                <c:pt idx="3">
                  <c:v>3031.2963647744546</c:v>
                </c:pt>
                <c:pt idx="4">
                  <c:v>3041.9945048991726</c:v>
                </c:pt>
                <c:pt idx="5">
                  <c:v>3130.6865504512621</c:v>
                </c:pt>
                <c:pt idx="6">
                  <c:v>3296.7225673763378</c:v>
                </c:pt>
                <c:pt idx="7">
                  <c:v>3539.4743169156004</c:v>
                </c:pt>
                <c:pt idx="8">
                  <c:v>4252.7164588592314</c:v>
                </c:pt>
                <c:pt idx="9">
                  <c:v>5565.4035246612302</c:v>
                </c:pt>
                <c:pt idx="10">
                  <c:v>7338.2594931503918</c:v>
                </c:pt>
              </c:numCache>
            </c:numRef>
          </c:yVal>
          <c:smooth val="1"/>
        </c:ser>
        <c:ser>
          <c:idx val="0"/>
          <c:order val="5"/>
          <c:tx>
            <c:strRef>
              <c:f>'Full Size Truck System'!$B$20</c:f>
              <c:strCache>
                <c:ptCount val="1"/>
                <c:pt idx="0">
                  <c:v>25kW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'Full Size Truck System'!$D$30:$D$38</c:f>
              <c:numCache>
                <c:formatCode>0</c:formatCode>
                <c:ptCount val="9"/>
                <c:pt idx="0">
                  <c:v>10</c:v>
                </c:pt>
                <c:pt idx="1">
                  <c:v>25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</c:numCache>
            </c:numRef>
          </c:xVal>
          <c:yVal>
            <c:numRef>
              <c:f>'Full Size Truck System'!$L$30:$L$38</c:f>
              <c:numCache>
                <c:formatCode>0</c:formatCode>
                <c:ptCount val="9"/>
                <c:pt idx="0">
                  <c:v>1372.8556101312638</c:v>
                </c:pt>
                <c:pt idx="1">
                  <c:v>1183.402359631709</c:v>
                </c:pt>
                <c:pt idx="2">
                  <c:v>1227.0605746487681</c:v>
                </c:pt>
                <c:pt idx="3">
                  <c:v>1159.1240337834697</c:v>
                </c:pt>
                <c:pt idx="4">
                  <c:v>1168.3764576375352</c:v>
                </c:pt>
                <c:pt idx="5">
                  <c:v>1201.7453093541242</c:v>
                </c:pt>
                <c:pt idx="6">
                  <c:v>1254.1702103352891</c:v>
                </c:pt>
                <c:pt idx="7">
                  <c:v>1415.878846848417</c:v>
                </c:pt>
                <c:pt idx="8">
                  <c:v>1652.89644405997</c:v>
                </c:pt>
              </c:numCache>
            </c:numRef>
          </c:yVal>
          <c:smooth val="1"/>
        </c:ser>
        <c:ser>
          <c:idx val="1"/>
          <c:order val="6"/>
          <c:tx>
            <c:v>Optimal Split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'Full Size Truck System'!$D$20:$D$25</c:f>
              <c:numCache>
                <c:formatCode>0</c:formatCode>
                <c:ptCount val="6"/>
                <c:pt idx="0">
                  <c:v>33.793311874830849</c:v>
                </c:pt>
                <c:pt idx="1">
                  <c:v>43.631369341500111</c:v>
                </c:pt>
                <c:pt idx="2">
                  <c:v>53.662234289868671</c:v>
                </c:pt>
                <c:pt idx="3">
                  <c:v>63.897707625431529</c:v>
                </c:pt>
                <c:pt idx="4">
                  <c:v>74.350845550073529</c:v>
                </c:pt>
                <c:pt idx="5">
                  <c:v>85.036154859219721</c:v>
                </c:pt>
              </c:numCache>
            </c:numRef>
          </c:xVal>
          <c:yVal>
            <c:numRef>
              <c:f>'Full Size Truck System'!$L$20:$L$25</c:f>
              <c:numCache>
                <c:formatCode>0</c:formatCode>
                <c:ptCount val="6"/>
                <c:pt idx="0">
                  <c:v>1153.5826446720437</c:v>
                </c:pt>
                <c:pt idx="1">
                  <c:v>3026.1205579397097</c:v>
                </c:pt>
                <c:pt idx="2">
                  <c:v>5425.3098329708737</c:v>
                </c:pt>
                <c:pt idx="3">
                  <c:v>8383.3845039124462</c:v>
                </c:pt>
                <c:pt idx="4">
                  <c:v>11936.007432192926</c:v>
                </c:pt>
                <c:pt idx="5">
                  <c:v>16122.803758382412</c:v>
                </c:pt>
              </c:numCache>
            </c:numRef>
          </c:yVal>
          <c:smooth val="1"/>
        </c:ser>
        <c:dLbls/>
        <c:axId val="117965952"/>
        <c:axId val="117967872"/>
      </c:scatterChart>
      <c:valAx>
        <c:axId val="11796595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Battery Current (Amps)</a:t>
                </a:r>
              </a:p>
            </c:rich>
          </c:tx>
          <c:layout>
            <c:manualLayout>
              <c:xMode val="edge"/>
              <c:yMode val="edge"/>
              <c:x val="0.33274300087489067"/>
              <c:y val="0.91759259259259263"/>
            </c:manualLayout>
          </c:layout>
          <c:spPr>
            <a:noFill/>
            <a:ln>
              <a:noFill/>
            </a:ln>
            <a:effectLst/>
          </c:spPr>
        </c:title>
        <c:numFmt formatCode="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7967872"/>
        <c:crosses val="autoZero"/>
        <c:crossBetween val="midCat"/>
      </c:valAx>
      <c:valAx>
        <c:axId val="117967872"/>
        <c:scaling>
          <c:orientation val="minMax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HESS Losses (kW)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7965952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2479642387164"/>
          <c:y val="0.17283729557843738"/>
          <c:w val="0.27621867441444165"/>
          <c:h val="0.65114940880719574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660014943713841"/>
          <c:y val="5.3912219305920099E-2"/>
          <c:w val="0.55195939375404035"/>
          <c:h val="0.77608778069408002"/>
        </c:manualLayout>
      </c:layout>
      <c:scatterChart>
        <c:scatterStyle val="smoothMarker"/>
        <c:ser>
          <c:idx val="6"/>
          <c:order val="0"/>
          <c:tx>
            <c:strRef>
              <c:f>'Full Size Truck System'!$B$25</c:f>
              <c:strCache>
                <c:ptCount val="1"/>
                <c:pt idx="0">
                  <c:v>150kW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'Full Size Truck System'!$D$104:$D$130</c:f>
              <c:numCache>
                <c:formatCode>0</c:formatCode>
                <c:ptCount val="2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225</c:v>
                </c:pt>
                <c:pt idx="15">
                  <c:v>250</c:v>
                </c:pt>
                <c:pt idx="16">
                  <c:v>275</c:v>
                </c:pt>
                <c:pt idx="17">
                  <c:v>300</c:v>
                </c:pt>
                <c:pt idx="18">
                  <c:v>325</c:v>
                </c:pt>
                <c:pt idx="19">
                  <c:v>350</c:v>
                </c:pt>
                <c:pt idx="20">
                  <c:v>375</c:v>
                </c:pt>
                <c:pt idx="21">
                  <c:v>400</c:v>
                </c:pt>
                <c:pt idx="22">
                  <c:v>425</c:v>
                </c:pt>
                <c:pt idx="23">
                  <c:v>450</c:v>
                </c:pt>
                <c:pt idx="24">
                  <c:v>475</c:v>
                </c:pt>
                <c:pt idx="25">
                  <c:v>500</c:v>
                </c:pt>
                <c:pt idx="26">
                  <c:v>525</c:v>
                </c:pt>
              </c:numCache>
            </c:numRef>
          </c:xVal>
          <c:yVal>
            <c:numRef>
              <c:f>'Full Size Truck System'!$H$104:$H$130</c:f>
              <c:numCache>
                <c:formatCode>0</c:formatCode>
                <c:ptCount val="27"/>
                <c:pt idx="0">
                  <c:v>611.42632004007839</c:v>
                </c:pt>
                <c:pt idx="1">
                  <c:v>596.17080182152654</c:v>
                </c:pt>
                <c:pt idx="2">
                  <c:v>581.25305402765696</c:v>
                </c:pt>
                <c:pt idx="3">
                  <c:v>566.66937938131593</c:v>
                </c:pt>
                <c:pt idx="4">
                  <c:v>552.41621538746153</c:v>
                </c:pt>
                <c:pt idx="5">
                  <c:v>538.49012906960559</c:v>
                </c:pt>
                <c:pt idx="6">
                  <c:v>524.88781200166261</c:v>
                </c:pt>
                <c:pt idx="7">
                  <c:v>511.60607561610732</c:v>
                </c:pt>
                <c:pt idx="8">
                  <c:v>498.64184677084245</c:v>
                </c:pt>
                <c:pt idx="9">
                  <c:v>485.99216355851843</c:v>
                </c:pt>
                <c:pt idx="10">
                  <c:v>455.7256130072754</c:v>
                </c:pt>
                <c:pt idx="11">
                  <c:v>427.36556977725161</c:v>
                </c:pt>
                <c:pt idx="12">
                  <c:v>400.87390616849524</c:v>
                </c:pt>
                <c:pt idx="13">
                  <c:v>376.21591978204583</c:v>
                </c:pt>
                <c:pt idx="14">
                  <c:v>353.36007859127909</c:v>
                </c:pt>
                <c:pt idx="15">
                  <c:v>332.277797804589</c:v>
                </c:pt>
                <c:pt idx="16">
                  <c:v>312.94324450883619</c:v>
                </c:pt>
                <c:pt idx="17">
                  <c:v>295.33316673174693</c:v>
                </c:pt>
                <c:pt idx="18">
                  <c:v>279.42674409946045</c:v>
                </c:pt>
                <c:pt idx="19">
                  <c:v>265.20545771455625</c:v>
                </c:pt>
                <c:pt idx="20">
                  <c:v>252.65297725756901</c:v>
                </c:pt>
                <c:pt idx="21">
                  <c:v>241.7550636348933</c:v>
                </c:pt>
                <c:pt idx="22">
                  <c:v>232.4994857693035</c:v>
                </c:pt>
                <c:pt idx="23">
                  <c:v>224.87595036489961</c:v>
                </c:pt>
                <c:pt idx="24">
                  <c:v>218.87604368356995</c:v>
                </c:pt>
                <c:pt idx="25">
                  <c:v>214.49318455098825</c:v>
                </c:pt>
                <c:pt idx="26">
                  <c:v>211.72258797190972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'Full Size Truck System'!$B$24</c:f>
              <c:strCache>
                <c:ptCount val="1"/>
                <c:pt idx="0">
                  <c:v>125kW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'Full Size Truck System'!$D$81:$D$103</c:f>
              <c:numCache>
                <c:formatCode>0</c:formatCode>
                <c:ptCount val="2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225</c:v>
                </c:pt>
                <c:pt idx="15">
                  <c:v>250</c:v>
                </c:pt>
                <c:pt idx="16">
                  <c:v>275</c:v>
                </c:pt>
                <c:pt idx="17">
                  <c:v>300</c:v>
                </c:pt>
                <c:pt idx="18">
                  <c:v>325</c:v>
                </c:pt>
                <c:pt idx="19">
                  <c:v>350</c:v>
                </c:pt>
                <c:pt idx="20">
                  <c:v>375</c:v>
                </c:pt>
                <c:pt idx="21">
                  <c:v>400</c:v>
                </c:pt>
                <c:pt idx="22">
                  <c:v>420</c:v>
                </c:pt>
              </c:numCache>
            </c:numRef>
          </c:xVal>
          <c:yVal>
            <c:numRef>
              <c:f>'Full Size Truck System'!$H$81:$H$103</c:f>
              <c:numCache>
                <c:formatCode>0</c:formatCode>
                <c:ptCount val="23"/>
                <c:pt idx="0">
                  <c:v>500.73821801183124</c:v>
                </c:pt>
                <c:pt idx="1">
                  <c:v>485.8876906874965</c:v>
                </c:pt>
                <c:pt idx="2">
                  <c:v>471.36314875655705</c:v>
                </c:pt>
                <c:pt idx="3">
                  <c:v>457.1612086236446</c:v>
                </c:pt>
                <c:pt idx="4">
                  <c:v>443.27860697771126</c:v>
                </c:pt>
                <c:pt idx="5">
                  <c:v>429.71219629132048</c:v>
                </c:pt>
                <c:pt idx="6">
                  <c:v>416.45894056453182</c:v>
                </c:pt>
                <c:pt idx="7">
                  <c:v>403.5159112981687</c:v>
                </c:pt>
                <c:pt idx="8">
                  <c:v>390.88028368236979</c:v>
                </c:pt>
                <c:pt idx="9">
                  <c:v>378.54933298740139</c:v>
                </c:pt>
                <c:pt idx="10">
                  <c:v>349.0379002224621</c:v>
                </c:pt>
                <c:pt idx="11">
                  <c:v>321.37595726203813</c:v>
                </c:pt>
                <c:pt idx="12">
                  <c:v>295.52829892421806</c:v>
                </c:pt>
                <c:pt idx="13">
                  <c:v>271.46283240277813</c:v>
                </c:pt>
                <c:pt idx="14">
                  <c:v>249.15035488003986</c:v>
                </c:pt>
                <c:pt idx="15">
                  <c:v>228.56435826385621</c:v>
                </c:pt>
                <c:pt idx="16">
                  <c:v>209.68085774251514</c:v>
                </c:pt>
                <c:pt idx="17">
                  <c:v>192.47824137321086</c:v>
                </c:pt>
                <c:pt idx="18">
                  <c:v>176.93713835517585</c:v>
                </c:pt>
                <c:pt idx="19">
                  <c:v>163.04030400431398</c:v>
                </c:pt>
                <c:pt idx="20">
                  <c:v>150.77251975537524</c:v>
                </c:pt>
                <c:pt idx="21">
                  <c:v>140.12050678124115</c:v>
                </c:pt>
                <c:pt idx="22">
                  <c:v>132.75452112001392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'Full Size Truck System'!$B$23</c:f>
              <c:strCache>
                <c:ptCount val="1"/>
                <c:pt idx="0">
                  <c:v>100kW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'Full Size Truck System'!$D$62:$D$80</c:f>
              <c:numCache>
                <c:formatCode>0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225</c:v>
                </c:pt>
                <c:pt idx="15">
                  <c:v>250</c:v>
                </c:pt>
                <c:pt idx="16">
                  <c:v>275</c:v>
                </c:pt>
                <c:pt idx="17">
                  <c:v>300</c:v>
                </c:pt>
                <c:pt idx="18">
                  <c:v>320</c:v>
                </c:pt>
              </c:numCache>
            </c:numRef>
          </c:xVal>
          <c:yVal>
            <c:numRef>
              <c:f>'Full Size Truck System'!$H$62:$H$80</c:f>
              <c:numCache>
                <c:formatCode>0</c:formatCode>
                <c:ptCount val="19"/>
                <c:pt idx="0">
                  <c:v>392.9236524687804</c:v>
                </c:pt>
                <c:pt idx="1">
                  <c:v>378.44748475502752</c:v>
                </c:pt>
                <c:pt idx="2">
                  <c:v>364.28660984311006</c:v>
                </c:pt>
                <c:pt idx="3">
                  <c:v>350.43791616583746</c:v>
                </c:pt>
                <c:pt idx="4">
                  <c:v>336.89840022891178</c:v>
                </c:pt>
                <c:pt idx="5">
                  <c:v>323.66516272862475</c:v>
                </c:pt>
                <c:pt idx="6">
                  <c:v>310.73540487430023</c:v>
                </c:pt>
                <c:pt idx="7">
                  <c:v>298.1064249031719</c:v>
                </c:pt>
                <c:pt idx="8">
                  <c:v>285.77561477630132</c:v>
                </c:pt>
                <c:pt idx="9">
                  <c:v>273.7404570449454</c:v>
                </c:pt>
                <c:pt idx="10">
                  <c:v>244.93030419206667</c:v>
                </c:pt>
                <c:pt idx="11">
                  <c:v>217.91732275144093</c:v>
                </c:pt>
                <c:pt idx="12">
                  <c:v>192.6688760191729</c:v>
                </c:pt>
                <c:pt idx="13">
                  <c:v>169.15517014509444</c:v>
                </c:pt>
                <c:pt idx="14">
                  <c:v>147.34905878434142</c:v>
                </c:pt>
                <c:pt idx="15">
                  <c:v>127.2258710863143</c:v>
                </c:pt>
                <c:pt idx="16">
                  <c:v>108.76326026864105</c:v>
                </c:pt>
                <c:pt idx="17">
                  <c:v>91.941070448300394</c:v>
                </c:pt>
                <c:pt idx="18">
                  <c:v>79.652203689568267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'Full Size Truck System'!$B$22</c:f>
              <c:strCache>
                <c:ptCount val="1"/>
                <c:pt idx="0">
                  <c:v>75kW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'Full Size Truck System'!$D$50:$D$61</c:f>
              <c:numCache>
                <c:formatCode>0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100</c:v>
                </c:pt>
                <c:pt idx="9">
                  <c:v>120</c:v>
                </c:pt>
                <c:pt idx="10">
                  <c:v>160</c:v>
                </c:pt>
                <c:pt idx="11">
                  <c:v>200</c:v>
                </c:pt>
              </c:numCache>
            </c:numRef>
          </c:xVal>
          <c:yVal>
            <c:numRef>
              <c:f>'Full Size Truck System'!$H$50:$H$61</c:f>
              <c:numCache>
                <c:formatCode>0</c:formatCode>
                <c:ptCount val="12"/>
                <c:pt idx="0">
                  <c:v>287.76980815383587</c:v>
                </c:pt>
                <c:pt idx="1">
                  <c:v>273.64104508310965</c:v>
                </c:pt>
                <c:pt idx="2">
                  <c:v>259.81782071719084</c:v>
                </c:pt>
                <c:pt idx="3">
                  <c:v>246.2972611724027</c:v>
                </c:pt>
                <c:pt idx="4">
                  <c:v>233.0765902544801</c:v>
                </c:pt>
                <c:pt idx="5">
                  <c:v>220.15312608328645</c:v>
                </c:pt>
                <c:pt idx="6">
                  <c:v>207.52427789056841</c:v>
                </c:pt>
                <c:pt idx="7">
                  <c:v>195.18754298072224</c:v>
                </c:pt>
                <c:pt idx="8">
                  <c:v>171.38082542194766</c:v>
                </c:pt>
                <c:pt idx="9">
                  <c:v>148.71460720311114</c:v>
                </c:pt>
                <c:pt idx="10">
                  <c:v>106.73632481726258</c:v>
                </c:pt>
                <c:pt idx="11">
                  <c:v>69.129268919603973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'Full Size Truck System'!$B$21</c:f>
              <c:strCache>
                <c:ptCount val="1"/>
                <c:pt idx="0">
                  <c:v>50kW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'Full Size Truck System'!$D$39:$D$49</c:f>
              <c:numCache>
                <c:formatCode>0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100</c:v>
                </c:pt>
                <c:pt idx="9">
                  <c:v>125</c:v>
                </c:pt>
                <c:pt idx="10">
                  <c:v>150</c:v>
                </c:pt>
              </c:numCache>
            </c:numRef>
          </c:xVal>
          <c:yVal>
            <c:numRef>
              <c:f>'Full Size Truck System'!$H$39:$H$49</c:f>
              <c:numCache>
                <c:formatCode>0</c:formatCode>
                <c:ptCount val="11"/>
                <c:pt idx="0">
                  <c:v>185.08890941887228</c:v>
                </c:pt>
                <c:pt idx="1">
                  <c:v>171.28368286727758</c:v>
                </c:pt>
                <c:pt idx="2">
                  <c:v>157.77505362939925</c:v>
                </c:pt>
                <c:pt idx="3">
                  <c:v>144.56035690657265</c:v>
                </c:pt>
                <c:pt idx="4">
                  <c:v>131.63701668481187</c:v>
                </c:pt>
                <c:pt idx="5">
                  <c:v>119.00254277944883</c:v>
                </c:pt>
                <c:pt idx="6">
                  <c:v>106.65452802731936</c:v>
                </c:pt>
                <c:pt idx="7">
                  <c:v>94.590645618205627</c:v>
                </c:pt>
                <c:pt idx="8">
                  <c:v>71.306357255034243</c:v>
                </c:pt>
                <c:pt idx="9">
                  <c:v>43.760753795041786</c:v>
                </c:pt>
                <c:pt idx="10">
                  <c:v>17.919479604260907</c:v>
                </c:pt>
              </c:numCache>
            </c:numRef>
          </c:yVal>
          <c:smooth val="1"/>
        </c:ser>
        <c:ser>
          <c:idx val="0"/>
          <c:order val="5"/>
          <c:tx>
            <c:strRef>
              <c:f>'Full Size Truck System'!$B$20</c:f>
              <c:strCache>
                <c:ptCount val="1"/>
                <c:pt idx="0">
                  <c:v>25kW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'Full Size Truck System'!$D$30:$D$38</c:f>
              <c:numCache>
                <c:formatCode>0</c:formatCode>
                <c:ptCount val="9"/>
                <c:pt idx="0">
                  <c:v>10</c:v>
                </c:pt>
                <c:pt idx="1">
                  <c:v>25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</c:numCache>
            </c:numRef>
          </c:xVal>
          <c:yVal>
            <c:numRef>
              <c:f>'Full Size Truck System'!$H$30:$H$38</c:f>
              <c:numCache>
                <c:formatCode>0</c:formatCode>
                <c:ptCount val="9"/>
                <c:pt idx="0">
                  <c:v>84.714280037523054</c:v>
                </c:pt>
                <c:pt idx="1">
                  <c:v>64.56815688752495</c:v>
                </c:pt>
                <c:pt idx="2">
                  <c:v>71.211335461662159</c:v>
                </c:pt>
                <c:pt idx="3">
                  <c:v>57.99675568067935</c:v>
                </c:pt>
                <c:pt idx="4">
                  <c:v>45.068060954213443</c:v>
                </c:pt>
                <c:pt idx="5">
                  <c:v>38.71016781242286</c:v>
                </c:pt>
                <c:pt idx="6">
                  <c:v>32.422852630871006</c:v>
                </c:pt>
                <c:pt idx="7">
                  <c:v>20.058810543883375</c:v>
                </c:pt>
                <c:pt idx="8">
                  <c:v>7.9736905335549038</c:v>
                </c:pt>
              </c:numCache>
            </c:numRef>
          </c:yVal>
          <c:smooth val="1"/>
        </c:ser>
        <c:ser>
          <c:idx val="1"/>
          <c:order val="6"/>
          <c:tx>
            <c:v>Optimal Split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'Full Size Truck System'!$D$20:$D$25</c:f>
              <c:numCache>
                <c:formatCode>0</c:formatCode>
                <c:ptCount val="6"/>
                <c:pt idx="0">
                  <c:v>33.793311874830849</c:v>
                </c:pt>
                <c:pt idx="1">
                  <c:v>43.631369341500111</c:v>
                </c:pt>
                <c:pt idx="2">
                  <c:v>53.662234289868671</c:v>
                </c:pt>
                <c:pt idx="3">
                  <c:v>63.897707625431529</c:v>
                </c:pt>
                <c:pt idx="4">
                  <c:v>74.350845550073529</c:v>
                </c:pt>
                <c:pt idx="5">
                  <c:v>85.036154859219721</c:v>
                </c:pt>
              </c:numCache>
            </c:numRef>
          </c:xVal>
          <c:yVal>
            <c:numRef>
              <c:f>'Full Size Truck System'!$H$20:$H$25</c:f>
              <c:numCache>
                <c:formatCode>0</c:formatCode>
                <c:ptCount val="6"/>
                <c:pt idx="0">
                  <c:v>53.058975883264388</c:v>
                </c:pt>
                <c:pt idx="1">
                  <c:v>139.83385662375807</c:v>
                </c:pt>
                <c:pt idx="2">
                  <c:v>228.30936233895102</c:v>
                </c:pt>
                <c:pt idx="3">
                  <c:v>318.58958087041282</c:v>
                </c:pt>
                <c:pt idx="4">
                  <c:v>410.7896721839528</c:v>
                </c:pt>
                <c:pt idx="5">
                  <c:v>505.03759095427955</c:v>
                </c:pt>
              </c:numCache>
            </c:numRef>
          </c:yVal>
          <c:smooth val="1"/>
        </c:ser>
        <c:dLbls/>
        <c:axId val="173767296"/>
        <c:axId val="173798144"/>
      </c:scatterChart>
      <c:valAx>
        <c:axId val="173767296"/>
        <c:scaling>
          <c:orientation val="minMax"/>
          <c:max val="30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Battery Current (Amps)</a:t>
                </a:r>
              </a:p>
            </c:rich>
          </c:tx>
          <c:layout>
            <c:manualLayout>
              <c:xMode val="edge"/>
              <c:yMode val="edge"/>
              <c:x val="0.33274300087489067"/>
              <c:y val="0.91759259259259263"/>
            </c:manualLayout>
          </c:layout>
          <c:spPr>
            <a:noFill/>
            <a:ln>
              <a:noFill/>
            </a:ln>
            <a:effectLst/>
          </c:spPr>
        </c:title>
        <c:numFmt formatCode="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3798144"/>
        <c:crosses val="autoZero"/>
        <c:crossBetween val="midCat"/>
      </c:valAx>
      <c:valAx>
        <c:axId val="173798144"/>
        <c:scaling>
          <c:orientation val="minMax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Ultracapacitor</a:t>
                </a:r>
                <a:r>
                  <a:rPr lang="en-US" baseline="0"/>
                  <a:t> Current (A)</a:t>
                </a:r>
                <a:endParaRPr lang="en-US"/>
              </a:p>
            </c:rich>
          </c:tx>
          <c:spPr>
            <a:noFill/>
            <a:ln>
              <a:noFill/>
            </a:ln>
            <a:effectLst/>
          </c:spPr>
        </c:title>
        <c:numFmt formatCode="0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376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2479642387164"/>
          <c:y val="0.17283729557843738"/>
          <c:w val="0.27621880087684442"/>
          <c:h val="0.65114965776757883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2206390818406407"/>
          <c:y val="5.3912219305920099E-2"/>
          <c:w val="0.56649563500711475"/>
          <c:h val="0.77608778069408002"/>
        </c:manualLayout>
      </c:layout>
      <c:scatterChart>
        <c:scatterStyle val="smoothMarker"/>
        <c:ser>
          <c:idx val="6"/>
          <c:order val="0"/>
          <c:tx>
            <c:strRef>
              <c:f>'Scaled Truck System'!$B$25</c:f>
              <c:strCache>
                <c:ptCount val="1"/>
                <c:pt idx="0">
                  <c:v>30kW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'Scaled Truck System'!$D$104:$D$130</c:f>
              <c:numCache>
                <c:formatCode>0</c:formatCode>
                <c:ptCount val="2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225</c:v>
                </c:pt>
                <c:pt idx="15">
                  <c:v>250</c:v>
                </c:pt>
                <c:pt idx="16">
                  <c:v>275</c:v>
                </c:pt>
                <c:pt idx="17">
                  <c:v>300</c:v>
                </c:pt>
                <c:pt idx="18">
                  <c:v>325</c:v>
                </c:pt>
                <c:pt idx="19">
                  <c:v>350</c:v>
                </c:pt>
                <c:pt idx="20">
                  <c:v>375</c:v>
                </c:pt>
                <c:pt idx="21">
                  <c:v>400</c:v>
                </c:pt>
                <c:pt idx="22">
                  <c:v>425</c:v>
                </c:pt>
                <c:pt idx="23">
                  <c:v>450</c:v>
                </c:pt>
                <c:pt idx="24">
                  <c:v>475</c:v>
                </c:pt>
                <c:pt idx="25">
                  <c:v>500</c:v>
                </c:pt>
                <c:pt idx="26">
                  <c:v>525</c:v>
                </c:pt>
              </c:numCache>
            </c:numRef>
          </c:xVal>
          <c:yVal>
            <c:numRef>
              <c:f>'Scaled Truck System'!$L$104:$L$130</c:f>
              <c:numCache>
                <c:formatCode>0</c:formatCode>
                <c:ptCount val="27"/>
                <c:pt idx="0">
                  <c:v>4505.0928187097797</c:v>
                </c:pt>
                <c:pt idx="1">
                  <c:v>4304.4982238290368</c:v>
                </c:pt>
                <c:pt idx="2">
                  <c:v>4115.8159295465603</c:v>
                </c:pt>
                <c:pt idx="3">
                  <c:v>3938.833758043796</c:v>
                </c:pt>
                <c:pt idx="4">
                  <c:v>3773.3470451123308</c:v>
                </c:pt>
                <c:pt idx="5">
                  <c:v>3619.1582766605793</c:v>
                </c:pt>
                <c:pt idx="6">
                  <c:v>3476.0767477139329</c:v>
                </c:pt>
                <c:pt idx="7">
                  <c:v>3343.9182422277418</c:v>
                </c:pt>
                <c:pt idx="8">
                  <c:v>3222.5047321790435</c:v>
                </c:pt>
                <c:pt idx="9">
                  <c:v>3111.6640945350978</c:v>
                </c:pt>
                <c:pt idx="10">
                  <c:v>2879.739462655305</c:v>
                </c:pt>
                <c:pt idx="11">
                  <c:v>2710.4107215473555</c:v>
                </c:pt>
                <c:pt idx="12">
                  <c:v>2601.4078182525191</c:v>
                </c:pt>
                <c:pt idx="13">
                  <c:v>2550.630143937412</c:v>
                </c:pt>
                <c:pt idx="14">
                  <c:v>2556.129750988438</c:v>
                </c:pt>
                <c:pt idx="15">
                  <c:v>2616.0966763359447</c:v>
                </c:pt>
                <c:pt idx="16">
                  <c:v>2728.8460565412552</c:v>
                </c:pt>
                <c:pt idx="17">
                  <c:v>2892.8067743013503</c:v>
                </c:pt>
                <c:pt idx="18">
                  <c:v>3106.5114196690183</c:v>
                </c:pt>
                <c:pt idx="19">
                  <c:v>3368.5873846939953</c:v>
                </c:pt>
                <c:pt idx="20">
                  <c:v>3677.7489390819051</c:v>
                </c:pt>
                <c:pt idx="21">
                  <c:v>4032.7901581701353</c:v>
                </c:pt>
                <c:pt idx="22">
                  <c:v>4432.5785940655342</c:v>
                </c:pt>
                <c:pt idx="23">
                  <c:v>4876.0495969856547</c:v>
                </c:pt>
                <c:pt idx="24">
                  <c:v>5362.2012073296337</c:v>
                </c:pt>
                <c:pt idx="25">
                  <c:v>5890.0895502805106</c:v>
                </c:pt>
                <c:pt idx="26">
                  <c:v>6458.8246742096162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'Scaled Truck System'!$B$24</c:f>
              <c:strCache>
                <c:ptCount val="1"/>
                <c:pt idx="0">
                  <c:v>25kW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'Scaled Truck System'!$D$81:$D$103</c:f>
              <c:numCache>
                <c:formatCode>0</c:formatCode>
                <c:ptCount val="2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225</c:v>
                </c:pt>
                <c:pt idx="15">
                  <c:v>250</c:v>
                </c:pt>
                <c:pt idx="16">
                  <c:v>275</c:v>
                </c:pt>
                <c:pt idx="17">
                  <c:v>300</c:v>
                </c:pt>
                <c:pt idx="18">
                  <c:v>325</c:v>
                </c:pt>
                <c:pt idx="19">
                  <c:v>350</c:v>
                </c:pt>
                <c:pt idx="20">
                  <c:v>375</c:v>
                </c:pt>
                <c:pt idx="21">
                  <c:v>400</c:v>
                </c:pt>
                <c:pt idx="22">
                  <c:v>420</c:v>
                </c:pt>
              </c:numCache>
            </c:numRef>
          </c:xVal>
          <c:yVal>
            <c:numRef>
              <c:f>'Scaled Truck System'!$L$81:$L$103</c:f>
              <c:numCache>
                <c:formatCode>0</c:formatCode>
                <c:ptCount val="23"/>
                <c:pt idx="0">
                  <c:v>3243.8363611817917</c:v>
                </c:pt>
                <c:pt idx="1">
                  <c:v>3079.8916525784971</c:v>
                </c:pt>
                <c:pt idx="2">
                  <c:v>2926.9975406203557</c:v>
                </c:pt>
                <c:pt idx="3">
                  <c:v>2784.9715287618583</c:v>
                </c:pt>
                <c:pt idx="4">
                  <c:v>2653.637200934314</c:v>
                </c:pt>
                <c:pt idx="5">
                  <c:v>2532.8239453977762</c:v>
                </c:pt>
                <c:pt idx="6">
                  <c:v>2422.3666946651861</c:v>
                </c:pt>
                <c:pt idx="7">
                  <c:v>2322.1056803684523</c:v>
                </c:pt>
                <c:pt idx="8">
                  <c:v>2231.8862020291808</c:v>
                </c:pt>
                <c:pt idx="9">
                  <c:v>2151.5584087807956</c:v>
                </c:pt>
                <c:pt idx="10">
                  <c:v>1993.0730258148642</c:v>
                </c:pt>
                <c:pt idx="11">
                  <c:v>1893.3643499581588</c:v>
                </c:pt>
                <c:pt idx="12">
                  <c:v>1850.4382139108109</c:v>
                </c:pt>
                <c:pt idx="13">
                  <c:v>1862.4420634654905</c:v>
                </c:pt>
                <c:pt idx="14">
                  <c:v>1927.6516538149399</c:v>
                </c:pt>
                <c:pt idx="15">
                  <c:v>2044.4593342499059</c:v>
                </c:pt>
                <c:pt idx="16">
                  <c:v>2211.3636954119902</c:v>
                </c:pt>
                <c:pt idx="17">
                  <c:v>2426.9603903317507</c:v>
                </c:pt>
                <c:pt idx="18">
                  <c:v>2689.9339706966707</c:v>
                </c:pt>
                <c:pt idx="19">
                  <c:v>2999.0506045580692</c:v>
                </c:pt>
                <c:pt idx="20">
                  <c:v>3353.1515620892001</c:v>
                </c:pt>
                <c:pt idx="21">
                  <c:v>3751.1473728998822</c:v>
                </c:pt>
                <c:pt idx="22">
                  <c:v>4100.4571764951324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'Scaled Truck System'!$B$23</c:f>
              <c:strCache>
                <c:ptCount val="1"/>
                <c:pt idx="0">
                  <c:v>20kW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'Scaled Truck System'!$D$62:$D$80</c:f>
              <c:numCache>
                <c:formatCode>0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225</c:v>
                </c:pt>
                <c:pt idx="15">
                  <c:v>250</c:v>
                </c:pt>
                <c:pt idx="16">
                  <c:v>275</c:v>
                </c:pt>
                <c:pt idx="17">
                  <c:v>300</c:v>
                </c:pt>
                <c:pt idx="18">
                  <c:v>320</c:v>
                </c:pt>
              </c:numCache>
            </c:numRef>
          </c:xVal>
          <c:yVal>
            <c:numRef>
              <c:f>'Scaled Truck System'!$L$62:$L$81</c:f>
              <c:numCache>
                <c:formatCode>0</c:formatCode>
                <c:ptCount val="20"/>
                <c:pt idx="0">
                  <c:v>2212.2816771258813</c:v>
                </c:pt>
                <c:pt idx="1">
                  <c:v>2081.1184099658485</c:v>
                </c:pt>
                <c:pt idx="2">
                  <c:v>1960.2749069541312</c:v>
                </c:pt>
                <c:pt idx="3">
                  <c:v>1849.5923088592183</c:v>
                </c:pt>
                <c:pt idx="4">
                  <c:v>1748.9167614897779</c:v>
                </c:pt>
                <c:pt idx="5">
                  <c:v>1658.0992013036789</c:v>
                </c:pt>
                <c:pt idx="6">
                  <c:v>1576.995152807654</c:v>
                </c:pt>
                <c:pt idx="7">
                  <c:v>1505.4645369637483</c:v>
                </c:pt>
                <c:pt idx="8">
                  <c:v>1443.3714898794919</c:v>
                </c:pt>
                <c:pt idx="9">
                  <c:v>1390.5841911144637</c:v>
                </c:pt>
                <c:pt idx="10">
                  <c:v>1298.498123428355</c:v>
                </c:pt>
                <c:pt idx="11">
                  <c:v>1261.883438263362</c:v>
                </c:pt>
                <c:pt idx="12">
                  <c:v>1278.9720637769788</c:v>
                </c:pt>
                <c:pt idx="13">
                  <c:v>1348.1158295750745</c:v>
                </c:pt>
                <c:pt idx="14">
                  <c:v>1467.7757467651725</c:v>
                </c:pt>
                <c:pt idx="15">
                  <c:v>1636.5125097301757</c:v>
                </c:pt>
                <c:pt idx="16">
                  <c:v>1852.9780536892285</c:v>
                </c:pt>
                <c:pt idx="17">
                  <c:v>2115.9080281628103</c:v>
                </c:pt>
                <c:pt idx="18">
                  <c:v>2358.906058845148</c:v>
                </c:pt>
                <c:pt idx="19">
                  <c:v>3243.8363611817917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'Scaled Truck System'!$B$22</c:f>
              <c:strCache>
                <c:ptCount val="1"/>
                <c:pt idx="0">
                  <c:v>15kW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'Scaled Truck System'!$D$50:$D$61</c:f>
              <c:numCache>
                <c:formatCode>0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100</c:v>
                </c:pt>
                <c:pt idx="9">
                  <c:v>120</c:v>
                </c:pt>
                <c:pt idx="10">
                  <c:v>160</c:v>
                </c:pt>
                <c:pt idx="11">
                  <c:v>200</c:v>
                </c:pt>
              </c:numCache>
            </c:numRef>
          </c:xVal>
          <c:yVal>
            <c:numRef>
              <c:f>'Scaled Truck System'!$L$50:$L$61</c:f>
              <c:numCache>
                <c:formatCode>0</c:formatCode>
                <c:ptCount val="12"/>
                <c:pt idx="0">
                  <c:v>1386.8624477931139</c:v>
                </c:pt>
                <c:pt idx="1">
                  <c:v>1285.2480900812116</c:v>
                </c:pt>
                <c:pt idx="2">
                  <c:v>1193.3259500534145</c:v>
                </c:pt>
                <c:pt idx="3">
                  <c:v>1110.9563120098023</c:v>
                </c:pt>
                <c:pt idx="4">
                  <c:v>1038.0036408470755</c:v>
                </c:pt>
                <c:pt idx="5">
                  <c:v>974.33641247091225</c:v>
                </c:pt>
                <c:pt idx="6">
                  <c:v>919.8269530570501</c:v>
                </c:pt>
                <c:pt idx="7">
                  <c:v>874.35128660267628</c:v>
                </c:pt>
                <c:pt idx="8">
                  <c:v>810.02305690950288</c:v>
                </c:pt>
                <c:pt idx="9">
                  <c:v>780.42855294797414</c:v>
                </c:pt>
                <c:pt idx="10">
                  <c:v>821.99748160635954</c:v>
                </c:pt>
                <c:pt idx="11">
                  <c:v>992.6211596905257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'Scaled Truck System'!$B$21</c:f>
              <c:strCache>
                <c:ptCount val="1"/>
                <c:pt idx="0">
                  <c:v>10kW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'Scaled Truck System'!$D$39:$D$49</c:f>
              <c:numCache>
                <c:formatCode>0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100</c:v>
                </c:pt>
                <c:pt idx="9">
                  <c:v>125</c:v>
                </c:pt>
                <c:pt idx="10">
                  <c:v>150</c:v>
                </c:pt>
              </c:numCache>
            </c:numRef>
          </c:xVal>
          <c:yVal>
            <c:numRef>
              <c:f>'Scaled Truck System'!$L$39:$L$49</c:f>
              <c:numCache>
                <c:formatCode>0</c:formatCode>
                <c:ptCount val="11"/>
                <c:pt idx="0">
                  <c:v>747.78596927902242</c:v>
                </c:pt>
                <c:pt idx="1">
                  <c:v>672.98656040219817</c:v>
                </c:pt>
                <c:pt idx="2">
                  <c:v>607.33470063953519</c:v>
                </c:pt>
                <c:pt idx="3">
                  <c:v>550.70640635080429</c:v>
                </c:pt>
                <c:pt idx="4">
                  <c:v>502.98123063544455</c:v>
                </c:pt>
                <c:pt idx="5">
                  <c:v>464.04212698286244</c:v>
                </c:pt>
                <c:pt idx="6">
                  <c:v>433.77531969656002</c:v>
                </c:pt>
                <c:pt idx="7">
                  <c:v>412.07018068500588</c:v>
                </c:pt>
                <c:pt idx="8">
                  <c:v>393.91743545544318</c:v>
                </c:pt>
                <c:pt idx="9">
                  <c:v>417.52998220453168</c:v>
                </c:pt>
                <c:pt idx="10">
                  <c:v>491.17749986279898</c:v>
                </c:pt>
              </c:numCache>
            </c:numRef>
          </c:yVal>
          <c:smooth val="1"/>
        </c:ser>
        <c:ser>
          <c:idx val="0"/>
          <c:order val="5"/>
          <c:tx>
            <c:strRef>
              <c:f>'Scaled Truck System'!$B$20</c:f>
              <c:strCache>
                <c:ptCount val="1"/>
                <c:pt idx="0">
                  <c:v>5kW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'Scaled Truck System'!$D$30:$D$38</c:f>
              <c:numCache>
                <c:formatCode>0</c:formatCode>
                <c:ptCount val="9"/>
                <c:pt idx="0">
                  <c:v>10</c:v>
                </c:pt>
                <c:pt idx="1">
                  <c:v>25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</c:numCache>
            </c:numRef>
          </c:xVal>
          <c:yVal>
            <c:numRef>
              <c:f>'Scaled Truck System'!$L$30:$L$38</c:f>
              <c:numCache>
                <c:formatCode>0</c:formatCode>
                <c:ptCount val="9"/>
                <c:pt idx="0">
                  <c:v>278.23775318178423</c:v>
                </c:pt>
                <c:pt idx="1">
                  <c:v>206.01424098787385</c:v>
                </c:pt>
                <c:pt idx="2">
                  <c:v>227.91648845906874</c:v>
                </c:pt>
                <c:pt idx="3">
                  <c:v>186.26557595342604</c:v>
                </c:pt>
                <c:pt idx="4">
                  <c:v>153.17412680587148</c:v>
                </c:pt>
                <c:pt idx="5">
                  <c:v>139.80437863551677</c:v>
                </c:pt>
                <c:pt idx="6">
                  <c:v>128.53427783966401</c:v>
                </c:pt>
                <c:pt idx="7">
                  <c:v>112.24108035570823</c:v>
                </c:pt>
                <c:pt idx="8">
                  <c:v>104.19239420460471</c:v>
                </c:pt>
              </c:numCache>
            </c:numRef>
          </c:yVal>
          <c:smooth val="1"/>
        </c:ser>
        <c:ser>
          <c:idx val="1"/>
          <c:order val="6"/>
          <c:tx>
            <c:v>Optimal Split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'Scaled Truck System'!$D$20:$D$25</c:f>
              <c:numCache>
                <c:formatCode>0</c:formatCode>
                <c:ptCount val="6"/>
                <c:pt idx="0">
                  <c:v>74.87596676546147</c:v>
                </c:pt>
                <c:pt idx="1">
                  <c:v>100.92344621891129</c:v>
                </c:pt>
                <c:pt idx="2">
                  <c:v>127.43159362874216</c:v>
                </c:pt>
                <c:pt idx="3">
                  <c:v>154.42575120148643</c:v>
                </c:pt>
                <c:pt idx="4">
                  <c:v>181.93367357658951</c:v>
                </c:pt>
                <c:pt idx="5">
                  <c:v>209.98586212852248</c:v>
                </c:pt>
              </c:numCache>
            </c:numRef>
          </c:xVal>
          <c:yVal>
            <c:numRef>
              <c:f>'Scaled Truck System'!$L$20:$L$25</c:f>
              <c:numCache>
                <c:formatCode>0</c:formatCode>
                <c:ptCount val="6"/>
                <c:pt idx="0">
                  <c:v>103.22794427733606</c:v>
                </c:pt>
                <c:pt idx="1">
                  <c:v>393.88229726431371</c:v>
                </c:pt>
                <c:pt idx="2">
                  <c:v>778.10558589692675</c:v>
                </c:pt>
                <c:pt idx="3">
                  <c:v>1261.0452124619464</c:v>
                </c:pt>
                <c:pt idx="4">
                  <c:v>1848.338582461794</c:v>
                </c:pt>
                <c:pt idx="5">
                  <c:v>2546.1810066523035</c:v>
                </c:pt>
              </c:numCache>
            </c:numRef>
          </c:yVal>
          <c:smooth val="1"/>
        </c:ser>
        <c:dLbls/>
        <c:axId val="174117248"/>
        <c:axId val="174119168"/>
      </c:scatterChart>
      <c:valAx>
        <c:axId val="17411724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Battery Current (Amps)</a:t>
                </a:r>
              </a:p>
            </c:rich>
          </c:tx>
          <c:layout>
            <c:manualLayout>
              <c:xMode val="edge"/>
              <c:yMode val="edge"/>
              <c:x val="0.33274300087489067"/>
              <c:y val="0.91759259259259263"/>
            </c:manualLayout>
          </c:layout>
          <c:spPr>
            <a:noFill/>
            <a:ln>
              <a:noFill/>
            </a:ln>
            <a:effectLst/>
          </c:spPr>
        </c:title>
        <c:numFmt formatCode="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119168"/>
        <c:crosses val="autoZero"/>
        <c:crossBetween val="midCat"/>
      </c:valAx>
      <c:valAx>
        <c:axId val="174119168"/>
        <c:scaling>
          <c:orientation val="minMax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HESS Losses (kW)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117248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2479642387164"/>
          <c:y val="0.17283729557843738"/>
          <c:w val="0.27621867441444165"/>
          <c:h val="0.65114940880719574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660014943713841"/>
          <c:y val="5.3912219305920099E-2"/>
          <c:w val="0.55195939375404035"/>
          <c:h val="0.77608778069408002"/>
        </c:manualLayout>
      </c:layout>
      <c:scatterChart>
        <c:scatterStyle val="smoothMarker"/>
        <c:ser>
          <c:idx val="6"/>
          <c:order val="0"/>
          <c:tx>
            <c:strRef>
              <c:f>'Scaled Truck System'!$B$25</c:f>
              <c:strCache>
                <c:ptCount val="1"/>
                <c:pt idx="0">
                  <c:v>30kW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'Scaled Truck System'!$D$104:$D$130</c:f>
              <c:numCache>
                <c:formatCode>0</c:formatCode>
                <c:ptCount val="2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225</c:v>
                </c:pt>
                <c:pt idx="15">
                  <c:v>250</c:v>
                </c:pt>
                <c:pt idx="16">
                  <c:v>275</c:v>
                </c:pt>
                <c:pt idx="17">
                  <c:v>300</c:v>
                </c:pt>
                <c:pt idx="18">
                  <c:v>325</c:v>
                </c:pt>
                <c:pt idx="19">
                  <c:v>350</c:v>
                </c:pt>
                <c:pt idx="20">
                  <c:v>375</c:v>
                </c:pt>
                <c:pt idx="21">
                  <c:v>400</c:v>
                </c:pt>
                <c:pt idx="22">
                  <c:v>425</c:v>
                </c:pt>
                <c:pt idx="23">
                  <c:v>450</c:v>
                </c:pt>
                <c:pt idx="24">
                  <c:v>475</c:v>
                </c:pt>
                <c:pt idx="25">
                  <c:v>500</c:v>
                </c:pt>
                <c:pt idx="26">
                  <c:v>525</c:v>
                </c:pt>
              </c:numCache>
            </c:numRef>
          </c:xVal>
          <c:yVal>
            <c:numRef>
              <c:f>'Scaled Truck System'!$H$104:$H$130</c:f>
              <c:numCache>
                <c:formatCode>0</c:formatCode>
                <c:ptCount val="27"/>
                <c:pt idx="0">
                  <c:v>702.85610038978712</c:v>
                </c:pt>
                <c:pt idx="1">
                  <c:v>682.67704632977143</c:v>
                </c:pt>
                <c:pt idx="2">
                  <c:v>662.7461651988865</c:v>
                </c:pt>
                <c:pt idx="3">
                  <c:v>643.05903662591209</c:v>
                </c:pt>
                <c:pt idx="4">
                  <c:v>623.61139677317351</c:v>
                </c:pt>
                <c:pt idx="5">
                  <c:v>604.39913076376206</c:v>
                </c:pt>
                <c:pt idx="6">
                  <c:v>585.41826557737352</c:v>
                </c:pt>
                <c:pt idx="7">
                  <c:v>566.66496337974456</c:v>
                </c:pt>
                <c:pt idx="8">
                  <c:v>548.13551525372975</c:v>
                </c:pt>
                <c:pt idx="9">
                  <c:v>529.82633530281475</c:v>
                </c:pt>
                <c:pt idx="10">
                  <c:v>484.99457213865207</c:v>
                </c:pt>
                <c:pt idx="11">
                  <c:v>441.46689003223651</c:v>
                </c:pt>
                <c:pt idx="12">
                  <c:v>399.19599621359401</c:v>
                </c:pt>
                <c:pt idx="13">
                  <c:v>358.13812799869635</c:v>
                </c:pt>
                <c:pt idx="14">
                  <c:v>318.25270314559202</c:v>
                </c:pt>
                <c:pt idx="15">
                  <c:v>279.50201409033207</c:v>
                </c:pt>
                <c:pt idx="16">
                  <c:v>241.85095951127639</c:v>
                </c:pt>
                <c:pt idx="17">
                  <c:v>205.26680779794464</c:v>
                </c:pt>
                <c:pt idx="18">
                  <c:v>169.71898790977136</c:v>
                </c:pt>
                <c:pt idx="19">
                  <c:v>135.17890384779167</c:v>
                </c:pt>
                <c:pt idx="20">
                  <c:v>101.61976956420619</c:v>
                </c:pt>
                <c:pt idx="21">
                  <c:v>69.016461628544093</c:v>
                </c:pt>
                <c:pt idx="22">
                  <c:v>37.345387376365245</c:v>
                </c:pt>
                <c:pt idx="23">
                  <c:v>6.5843666038674087</c:v>
                </c:pt>
                <c:pt idx="24">
                  <c:v>-23.287474847299094</c:v>
                </c:pt>
                <c:pt idx="25">
                  <c:v>-52.289801035823182</c:v>
                </c:pt>
                <c:pt idx="26">
                  <c:v>-80.441152620633602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'Scaled Truck System'!$B$24</c:f>
              <c:strCache>
                <c:ptCount val="1"/>
                <c:pt idx="0">
                  <c:v>25kW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'Scaled Truck System'!$D$81:$D$103</c:f>
              <c:numCache>
                <c:formatCode>0</c:formatCode>
                <c:ptCount val="2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225</c:v>
                </c:pt>
                <c:pt idx="15">
                  <c:v>250</c:v>
                </c:pt>
                <c:pt idx="16">
                  <c:v>275</c:v>
                </c:pt>
                <c:pt idx="17">
                  <c:v>300</c:v>
                </c:pt>
                <c:pt idx="18">
                  <c:v>325</c:v>
                </c:pt>
                <c:pt idx="19">
                  <c:v>350</c:v>
                </c:pt>
                <c:pt idx="20">
                  <c:v>375</c:v>
                </c:pt>
                <c:pt idx="21">
                  <c:v>400</c:v>
                </c:pt>
                <c:pt idx="22">
                  <c:v>420</c:v>
                </c:pt>
              </c:numCache>
            </c:numRef>
          </c:xVal>
          <c:yVal>
            <c:numRef>
              <c:f>'Scaled Truck System'!$H$81:$H$103</c:f>
              <c:numCache>
                <c:formatCode>0</c:formatCode>
                <c:ptCount val="23"/>
                <c:pt idx="0">
                  <c:v>572.41325752462069</c:v>
                </c:pt>
                <c:pt idx="1">
                  <c:v>552.99774276205221</c:v>
                </c:pt>
                <c:pt idx="2">
                  <c:v>533.81244876292419</c:v>
                </c:pt>
                <c:pt idx="3">
                  <c:v>514.85357351587231</c:v>
                </c:pt>
                <c:pt idx="4">
                  <c:v>496.11744168613171</c:v>
                </c:pt>
                <c:pt idx="5">
                  <c:v>477.60049886245366</c:v>
                </c:pt>
                <c:pt idx="6">
                  <c:v>459.29930613885796</c:v>
                </c:pt>
                <c:pt idx="7">
                  <c:v>441.21053500767596</c:v>
                </c:pt>
                <c:pt idx="8">
                  <c:v>423.33096254227462</c:v>
                </c:pt>
                <c:pt idx="9">
                  <c:v>405.65746684959987</c:v>
                </c:pt>
                <c:pt idx="10">
                  <c:v>362.3556880378095</c:v>
                </c:pt>
                <c:pt idx="11">
                  <c:v>320.27842395746177</c:v>
                </c:pt>
                <c:pt idx="12">
                  <c:v>279.38412945647548</c:v>
                </c:pt>
                <c:pt idx="13">
                  <c:v>239.63420965553084</c:v>
                </c:pt>
                <c:pt idx="14">
                  <c:v>200.9927427878111</c:v>
                </c:pt>
                <c:pt idx="15">
                  <c:v>163.42623613020635</c:v>
                </c:pt>
                <c:pt idx="16">
                  <c:v>126.90341032108302</c:v>
                </c:pt>
                <c:pt idx="17">
                  <c:v>91.395008131911482</c:v>
                </c:pt>
                <c:pt idx="18">
                  <c:v>56.873624389513822</c:v>
                </c:pt>
                <c:pt idx="19">
                  <c:v>23.313554261626734</c:v>
                </c:pt>
                <c:pt idx="20">
                  <c:v>-9.3093424564750418</c:v>
                </c:pt>
                <c:pt idx="21">
                  <c:v>-41.017763064585822</c:v>
                </c:pt>
                <c:pt idx="22">
                  <c:v>-65.740475489684869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'Scaled Truck System'!$B$23</c:f>
              <c:strCache>
                <c:ptCount val="1"/>
                <c:pt idx="0">
                  <c:v>20kW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'Scaled Truck System'!$D$62:$D$80</c:f>
              <c:numCache>
                <c:formatCode>0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225</c:v>
                </c:pt>
                <c:pt idx="15">
                  <c:v>250</c:v>
                </c:pt>
                <c:pt idx="16">
                  <c:v>275</c:v>
                </c:pt>
                <c:pt idx="17">
                  <c:v>300</c:v>
                </c:pt>
                <c:pt idx="18">
                  <c:v>320</c:v>
                </c:pt>
              </c:numCache>
            </c:numRef>
          </c:xVal>
          <c:yVal>
            <c:numRef>
              <c:f>'Scaled Truck System'!$H$62:$H$80</c:f>
              <c:numCache>
                <c:formatCode>0</c:formatCode>
                <c:ptCount val="19"/>
                <c:pt idx="0">
                  <c:v>446.75586827345563</c:v>
                </c:pt>
                <c:pt idx="1">
                  <c:v>428.0233002076219</c:v>
                </c:pt>
                <c:pt idx="2">
                  <c:v>409.50572722821119</c:v>
                </c:pt>
                <c:pt idx="3">
                  <c:v>391.19983976790053</c:v>
                </c:pt>
                <c:pt idx="4">
                  <c:v>373.10243253103675</c:v>
                </c:pt>
                <c:pt idx="5">
                  <c:v>355.21040002716001</c:v>
                </c:pt>
                <c:pt idx="6">
                  <c:v>337.52073235015939</c:v>
                </c:pt>
                <c:pt idx="7">
                  <c:v>320.03051118674483</c:v>
                </c:pt>
                <c:pt idx="8">
                  <c:v>302.73690603915605</c:v>
                </c:pt>
                <c:pt idx="9">
                  <c:v>285.63717064821799</c:v>
                </c:pt>
                <c:pt idx="10">
                  <c:v>243.7187109047573</c:v>
                </c:pt>
                <c:pt idx="11">
                  <c:v>202.95590496381996</c:v>
                </c:pt>
                <c:pt idx="12">
                  <c:v>163.31191799535341</c:v>
                </c:pt>
                <c:pt idx="13">
                  <c:v>124.75241311614718</c:v>
                </c:pt>
                <c:pt idx="14">
                  <c:v>87.245328057607693</c:v>
                </c:pt>
                <c:pt idx="15">
                  <c:v>50.760677286045087</c:v>
                </c:pt>
                <c:pt idx="16">
                  <c:v>15.270376118525775</c:v>
                </c:pt>
                <c:pt idx="17">
                  <c:v>-19.25191607994196</c:v>
                </c:pt>
                <c:pt idx="18">
                  <c:v>-46.189457107392563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'Scaled Truck System'!$B$22</c:f>
              <c:strCache>
                <c:ptCount val="1"/>
                <c:pt idx="0">
                  <c:v>15kW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'Scaled Truck System'!$D$50:$D$61</c:f>
              <c:numCache>
                <c:formatCode>0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100</c:v>
                </c:pt>
                <c:pt idx="9">
                  <c:v>120</c:v>
                </c:pt>
                <c:pt idx="10">
                  <c:v>160</c:v>
                </c:pt>
                <c:pt idx="11">
                  <c:v>200</c:v>
                </c:pt>
              </c:numCache>
            </c:numRef>
          </c:xVal>
          <c:yVal>
            <c:numRef>
              <c:f>'Scaled Truck System'!$H$50:$H$61</c:f>
              <c:numCache>
                <c:formatCode>0</c:formatCode>
                <c:ptCount val="12"/>
                <c:pt idx="0">
                  <c:v>325.39296766235634</c:v>
                </c:pt>
                <c:pt idx="1">
                  <c:v>307.27600187669185</c:v>
                </c:pt>
                <c:pt idx="2">
                  <c:v>289.36095729277923</c:v>
                </c:pt>
                <c:pt idx="3">
                  <c:v>271.64492316687114</c:v>
                </c:pt>
                <c:pt idx="4">
                  <c:v>254.12507585098075</c:v>
                </c:pt>
                <c:pt idx="5">
                  <c:v>236.79867525981041</c:v>
                </c:pt>
                <c:pt idx="6">
                  <c:v>219.66306152202185</c:v>
                </c:pt>
                <c:pt idx="7">
                  <c:v>202.71565180422257</c:v>
                </c:pt>
                <c:pt idx="8">
                  <c:v>169.3754803522817</c:v>
                </c:pt>
                <c:pt idx="9">
                  <c:v>136.7589281864164</c:v>
                </c:pt>
                <c:pt idx="10">
                  <c:v>73.624947533465601</c:v>
                </c:pt>
                <c:pt idx="11">
                  <c:v>13.1796074935527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'Scaled Truck System'!$B$21</c:f>
              <c:strCache>
                <c:ptCount val="1"/>
                <c:pt idx="0">
                  <c:v>10kW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'Scaled Truck System'!$D$39:$D$49</c:f>
              <c:numCache>
                <c:formatCode>0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100</c:v>
                </c:pt>
                <c:pt idx="9">
                  <c:v>125</c:v>
                </c:pt>
                <c:pt idx="10">
                  <c:v>150</c:v>
                </c:pt>
              </c:numCache>
            </c:numRef>
          </c:xVal>
          <c:yVal>
            <c:numRef>
              <c:f>'Scaled Truck System'!$H$39:$H$49</c:f>
              <c:numCache>
                <c:formatCode>0</c:formatCode>
                <c:ptCount val="11"/>
                <c:pt idx="0">
                  <c:v>207.91220769331295</c:v>
                </c:pt>
                <c:pt idx="1">
                  <c:v>190.35388667504569</c:v>
                </c:pt>
                <c:pt idx="2">
                  <c:v>172.98613959665707</c:v>
                </c:pt>
                <c:pt idx="3">
                  <c:v>155.80638346564217</c:v>
                </c:pt>
                <c:pt idx="4">
                  <c:v>138.81210897157163</c:v>
                </c:pt>
                <c:pt idx="5">
                  <c:v>122.00087764547618</c:v>
                </c:pt>
                <c:pt idx="6">
                  <c:v>105.37031916034501</c:v>
                </c:pt>
                <c:pt idx="7">
                  <c:v>88.918128764271145</c:v>
                </c:pt>
                <c:pt idx="8">
                  <c:v>56.539946571988388</c:v>
                </c:pt>
                <c:pt idx="9">
                  <c:v>17.031874629260813</c:v>
                </c:pt>
                <c:pt idx="10">
                  <c:v>-21.433802086191871</c:v>
                </c:pt>
              </c:numCache>
            </c:numRef>
          </c:yVal>
          <c:smooth val="1"/>
        </c:ser>
        <c:ser>
          <c:idx val="0"/>
          <c:order val="5"/>
          <c:tx>
            <c:strRef>
              <c:f>'Scaled Truck System'!$B$20</c:f>
              <c:strCache>
                <c:ptCount val="1"/>
                <c:pt idx="0">
                  <c:v>5kW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'Scaled Truck System'!$D$30:$D$38</c:f>
              <c:numCache>
                <c:formatCode>0</c:formatCode>
                <c:ptCount val="9"/>
                <c:pt idx="0">
                  <c:v>10</c:v>
                </c:pt>
                <c:pt idx="1">
                  <c:v>25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</c:numCache>
            </c:numRef>
          </c:xVal>
          <c:yVal>
            <c:numRef>
              <c:f>'Scaled Truck System'!$H$30:$H$38</c:f>
              <c:numCache>
                <c:formatCode>0</c:formatCode>
                <c:ptCount val="9"/>
                <c:pt idx="0">
                  <c:v>93.963286524620202</c:v>
                </c:pt>
                <c:pt idx="1">
                  <c:v>68.458630020580571</c:v>
                </c:pt>
                <c:pt idx="2">
                  <c:v>76.914926842897316</c:v>
                </c:pt>
                <c:pt idx="3">
                  <c:v>60.047199499029702</c:v>
                </c:pt>
                <c:pt idx="4">
                  <c:v>43.357794308455766</c:v>
                </c:pt>
                <c:pt idx="5">
                  <c:v>35.079257888239589</c:v>
                </c:pt>
                <c:pt idx="6">
                  <c:v>26.844464121659566</c:v>
                </c:pt>
                <c:pt idx="7">
                  <c:v>10.505022507410663</c:v>
                </c:pt>
                <c:pt idx="8">
                  <c:v>-5.6626584540702867</c:v>
                </c:pt>
              </c:numCache>
            </c:numRef>
          </c:yVal>
          <c:smooth val="1"/>
        </c:ser>
        <c:ser>
          <c:idx val="1"/>
          <c:order val="6"/>
          <c:tx>
            <c:v>Optimal Split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'Scaled Truck System'!$D$20:$D$25</c:f>
              <c:numCache>
                <c:formatCode>0</c:formatCode>
                <c:ptCount val="6"/>
                <c:pt idx="0">
                  <c:v>74.87596676546147</c:v>
                </c:pt>
                <c:pt idx="1">
                  <c:v>100.92344621891129</c:v>
                </c:pt>
                <c:pt idx="2">
                  <c:v>127.43159362874216</c:v>
                </c:pt>
                <c:pt idx="3">
                  <c:v>154.42575120148643</c:v>
                </c:pt>
                <c:pt idx="4">
                  <c:v>181.93367357658951</c:v>
                </c:pt>
                <c:pt idx="5">
                  <c:v>209.98586212852248</c:v>
                </c:pt>
              </c:numCache>
            </c:numRef>
          </c:xVal>
          <c:yVal>
            <c:numRef>
              <c:f>'Scaled Truck System'!$H$20:$H$25</c:f>
              <c:numCache>
                <c:formatCode>0</c:formatCode>
                <c:ptCount val="6"/>
                <c:pt idx="0">
                  <c:v>-13.484297985627336</c:v>
                </c:pt>
                <c:pt idx="1">
                  <c:v>55.061700576082139</c:v>
                </c:pt>
                <c:pt idx="2">
                  <c:v>124.81998323353179</c:v>
                </c:pt>
                <c:pt idx="3">
                  <c:v>195.85724000391261</c:v>
                </c:pt>
                <c:pt idx="4">
                  <c:v>268.24650941207767</c:v>
                </c:pt>
                <c:pt idx="5">
                  <c:v>342.06805823295383</c:v>
                </c:pt>
              </c:numCache>
            </c:numRef>
          </c:yVal>
          <c:smooth val="1"/>
        </c:ser>
        <c:dLbls/>
        <c:axId val="181892992"/>
        <c:axId val="181903360"/>
      </c:scatterChart>
      <c:valAx>
        <c:axId val="181892992"/>
        <c:scaling>
          <c:orientation val="minMax"/>
          <c:max val="30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Battery Current (Amps)</a:t>
                </a:r>
              </a:p>
            </c:rich>
          </c:tx>
          <c:layout>
            <c:manualLayout>
              <c:xMode val="edge"/>
              <c:yMode val="edge"/>
              <c:x val="0.33274300087489067"/>
              <c:y val="0.91759259259259263"/>
            </c:manualLayout>
          </c:layout>
          <c:spPr>
            <a:noFill/>
            <a:ln>
              <a:noFill/>
            </a:ln>
            <a:effectLst/>
          </c:spPr>
        </c:title>
        <c:numFmt formatCode="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1903360"/>
        <c:crosses val="autoZero"/>
        <c:crossBetween val="midCat"/>
      </c:valAx>
      <c:valAx>
        <c:axId val="181903360"/>
        <c:scaling>
          <c:orientation val="minMax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Ultracapacitor</a:t>
                </a:r>
                <a:r>
                  <a:rPr lang="en-US" baseline="0"/>
                  <a:t> Current (A)</a:t>
                </a:r>
                <a:endParaRPr lang="en-US"/>
              </a:p>
            </c:rich>
          </c:tx>
          <c:spPr>
            <a:noFill/>
            <a:ln>
              <a:noFill/>
            </a:ln>
            <a:effectLst/>
          </c:spPr>
        </c:title>
        <c:numFmt formatCode="0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189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2479642387164"/>
          <c:y val="0.17283729557843738"/>
          <c:w val="0.27621880087684442"/>
          <c:h val="0.65114965776757883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49236</xdr:colOff>
      <xdr:row>15</xdr:row>
      <xdr:rowOff>42203</xdr:rowOff>
    </xdr:from>
    <xdr:to>
      <xdr:col>11</xdr:col>
      <xdr:colOff>436098</xdr:colOff>
      <xdr:row>19</xdr:row>
      <xdr:rowOff>77372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68214" y="2883877"/>
          <a:ext cx="6576647" cy="766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133643</xdr:colOff>
      <xdr:row>21</xdr:row>
      <xdr:rowOff>109025</xdr:rowOff>
    </xdr:from>
    <xdr:ext cx="1210139" cy="172227"/>
    <mc:AlternateContent xmlns:mc="http://schemas.openxmlformats.org/markup-compatibility/2006">
      <mc:Choice xmlns:a14="http://schemas.microsoft.com/office/drawing/2010/main" xmlns="" Requires="a14">
        <xdr:sp macro="" textlink="">
          <xdr:nvSpPr>
            <xdr:cNvPr id="3" name="TextBox 2"/>
            <xdr:cNvSpPr txBox="1"/>
          </xdr:nvSpPr>
          <xdr:spPr>
            <a:xfrm>
              <a:off x="1371600" y="4047979"/>
              <a:ext cx="12101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sub>
                        </m:sSub>
                      </m:e>
                    </m:d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1371600" y="4047979"/>
              <a:ext cx="12101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𝑃_𝑏=(𝑉_𝑏−𝐼_𝑏 𝑅_𝑏 ) 𝐼_𝑏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105508</xdr:colOff>
      <xdr:row>24</xdr:row>
      <xdr:rowOff>21102</xdr:rowOff>
    </xdr:from>
    <xdr:ext cx="1355115" cy="172227"/>
    <mc:AlternateContent xmlns:mc="http://schemas.openxmlformats.org/markup-compatibility/2006">
      <mc:Choice xmlns:a14="http://schemas.microsoft.com/office/drawing/2010/main" xmlns="" Requires="a14">
        <xdr:sp macro="" textlink="">
          <xdr:nvSpPr>
            <xdr:cNvPr id="4" name="TextBox 3"/>
            <xdr:cNvSpPr txBox="1"/>
          </xdr:nvSpPr>
          <xdr:spPr>
            <a:xfrm>
              <a:off x="1343465" y="4508696"/>
              <a:ext cx="13551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𝑢𝑐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𝑜𝑢𝑡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)/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1100" b="0" i="1">
                            <a:latin typeface="Cambria Math" panose="02040503050406030204" pitchFamily="18" charset="0"/>
                          </a:rPr>
                          <m:t>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𝑑𝑐</m:t>
                        </m:r>
                      </m:sub>
                    </m:sSub>
                  </m:oMath>
                </m:oMathPara>
              </a14:m>
              <a:endParaRPr lang="en-US" sz="1100" i="1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1343465" y="4508696"/>
              <a:ext cx="13551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𝑃_𝑢𝑐=(𝑃_𝑜𝑢𝑡−𝑃_𝑏)/</a:t>
              </a:r>
              <a:r>
                <a:rPr lang="el-GR" sz="1100" b="0" i="0">
                  <a:latin typeface="Cambria Math" panose="02040503050406030204" pitchFamily="18" charset="0"/>
                </a:rPr>
                <a:t>𝜂</a:t>
              </a:r>
              <a:r>
                <a:rPr lang="en-US" sz="1100" b="0" i="0">
                  <a:latin typeface="Cambria Math" panose="02040503050406030204" pitchFamily="18" charset="0"/>
                </a:rPr>
                <a:t>_𝑑𝑐</a:t>
              </a:r>
              <a:endParaRPr lang="en-US" sz="1100" i="1"/>
            </a:p>
          </xdr:txBody>
        </xdr:sp>
      </mc:Fallback>
    </mc:AlternateContent>
    <xdr:clientData/>
  </xdr:oneCellAnchor>
  <xdr:oneCellAnchor>
    <xdr:from>
      <xdr:col>2</xdr:col>
      <xdr:colOff>42203</xdr:colOff>
      <xdr:row>26</xdr:row>
      <xdr:rowOff>147711</xdr:rowOff>
    </xdr:from>
    <xdr:ext cx="829010" cy="172227"/>
    <mc:AlternateContent xmlns:mc="http://schemas.openxmlformats.org/markup-compatibility/2006">
      <mc:Choice xmlns:a14="http://schemas.microsoft.com/office/drawing/2010/main" xmlns="" Requires="a14">
        <xdr:sp macro="" textlink="">
          <xdr:nvSpPr>
            <xdr:cNvPr id="6" name="TextBox 5"/>
            <xdr:cNvSpPr txBox="1"/>
          </xdr:nvSpPr>
          <xdr:spPr>
            <a:xfrm>
              <a:off x="1280160" y="5001065"/>
              <a:ext cx="8290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𝑢𝑐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𝑢𝑐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𝑢𝑐</m:t>
                        </m:r>
                      </m:sub>
                    </m:sSub>
                  </m:oMath>
                </m:oMathPara>
              </a14:m>
              <a:endParaRPr lang="en-US" sz="1100" i="1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1280160" y="5001065"/>
              <a:ext cx="8290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𝐼_𝑢𝑐=𝑃_𝑢𝑐/𝑉_𝑢𝑐</a:t>
              </a:r>
              <a:endParaRPr lang="en-US" sz="1100" i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530180</xdr:colOff>
      <xdr:row>3</xdr:row>
      <xdr:rowOff>141536</xdr:rowOff>
    </xdr:from>
    <xdr:to>
      <xdr:col>18</xdr:col>
      <xdr:colOff>537588</xdr:colOff>
      <xdr:row>16</xdr:row>
      <xdr:rowOff>405696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190919</xdr:colOff>
      <xdr:row>3</xdr:row>
      <xdr:rowOff>120580</xdr:rowOff>
    </xdr:from>
    <xdr:to>
      <xdr:col>11</xdr:col>
      <xdr:colOff>278714</xdr:colOff>
      <xdr:row>16</xdr:row>
      <xdr:rowOff>384740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530180</xdr:colOff>
      <xdr:row>3</xdr:row>
      <xdr:rowOff>141536</xdr:rowOff>
    </xdr:from>
    <xdr:to>
      <xdr:col>18</xdr:col>
      <xdr:colOff>537588</xdr:colOff>
      <xdr:row>16</xdr:row>
      <xdr:rowOff>405696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190919</xdr:colOff>
      <xdr:row>3</xdr:row>
      <xdr:rowOff>120580</xdr:rowOff>
    </xdr:from>
    <xdr:to>
      <xdr:col>11</xdr:col>
      <xdr:colOff>278714</xdr:colOff>
      <xdr:row>16</xdr:row>
      <xdr:rowOff>384740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Q238"/>
  <sheetViews>
    <sheetView tabSelected="1" zoomScale="85" zoomScaleNormal="85" workbookViewId="0">
      <selection activeCell="C10" sqref="C10"/>
    </sheetView>
  </sheetViews>
  <sheetFormatPr defaultRowHeight="15"/>
  <sheetData>
    <row r="2" spans="6:17">
      <c r="G2" s="22" t="s">
        <v>50</v>
      </c>
    </row>
    <row r="3" spans="6:17">
      <c r="H3" s="23" t="s">
        <v>48</v>
      </c>
      <c r="I3" s="23"/>
      <c r="J3" s="23"/>
      <c r="K3" s="23"/>
      <c r="L3" s="23"/>
      <c r="M3" s="23"/>
      <c r="N3" s="23"/>
      <c r="O3" s="23"/>
      <c r="P3" s="23"/>
      <c r="Q3" s="23"/>
    </row>
    <row r="4" spans="6:17" ht="30">
      <c r="F4" t="s">
        <v>51</v>
      </c>
      <c r="G4" s="3" t="s">
        <v>49</v>
      </c>
      <c r="H4" s="23">
        <f>5</f>
        <v>5</v>
      </c>
      <c r="I4" s="23">
        <v>10</v>
      </c>
      <c r="J4" s="23">
        <v>15</v>
      </c>
      <c r="K4" s="23">
        <v>20</v>
      </c>
      <c r="L4" s="23">
        <v>25</v>
      </c>
      <c r="M4" s="23">
        <v>30</v>
      </c>
      <c r="N4" s="23">
        <v>35</v>
      </c>
      <c r="O4" s="23">
        <v>40</v>
      </c>
      <c r="P4" s="23">
        <v>45</v>
      </c>
      <c r="Q4" s="23">
        <v>50</v>
      </c>
    </row>
    <row r="5" spans="6:17">
      <c r="F5">
        <f>C29</f>
        <v>0</v>
      </c>
      <c r="G5" s="2">
        <f>D29</f>
        <v>0</v>
      </c>
      <c r="H5" s="6">
        <f>I29</f>
        <v>-46.534412859643659</v>
      </c>
      <c r="I5" s="6">
        <f>I50</f>
        <v>-87.533249225033614</v>
      </c>
      <c r="J5" s="6">
        <f>I71</f>
        <v>-119.46249644974982</v>
      </c>
      <c r="K5" s="6">
        <f>I92</f>
        <v>-141.43986252990825</v>
      </c>
      <c r="L5" s="6">
        <f>I113</f>
        <v>-154.55030315661682</v>
      </c>
      <c r="M5" s="6">
        <f>I134</f>
        <v>-160.74565986575351</v>
      </c>
      <c r="N5" s="6">
        <f>I155</f>
        <v>-162.0269579965086</v>
      </c>
      <c r="O5" s="6">
        <f>I176</f>
        <v>-160.05832503722453</v>
      </c>
      <c r="P5" s="6">
        <f>I197</f>
        <v>-156.07832528427133</v>
      </c>
      <c r="Q5" s="6">
        <f>I218</f>
        <v>-150.94911449366978</v>
      </c>
    </row>
    <row r="6" spans="6:17">
      <c r="F6">
        <f t="shared" ref="F6:G21" si="0">C30</f>
        <v>25</v>
      </c>
      <c r="G6" s="2">
        <f t="shared" si="0"/>
        <v>1920.0000000000002</v>
      </c>
      <c r="H6" s="6">
        <f t="shared" ref="H6:H25" si="1">I30</f>
        <v>-37.869440232354556</v>
      </c>
      <c r="I6" s="6">
        <f t="shared" ref="I6:I25" si="2">I51</f>
        <v>-71.192869423497356</v>
      </c>
      <c r="J6" s="6">
        <f t="shared" ref="J6:J25" si="3">I72</f>
        <v>-97.080488759638911</v>
      </c>
      <c r="K6" s="6">
        <f t="shared" ref="K6:K25" si="4">I93</f>
        <v>-114.82977934495727</v>
      </c>
      <c r="L6" s="6">
        <f t="shared" ref="L6:L25" si="5">I114</f>
        <v>-125.35109514637975</v>
      </c>
      <c r="M6" s="6">
        <f t="shared" ref="M6:M25" si="6">I135</f>
        <v>-130.25593527337003</v>
      </c>
      <c r="N6" s="6">
        <f t="shared" ref="N6:N25" si="7">I156</f>
        <v>-131.18549052021731</v>
      </c>
      <c r="O6" s="6">
        <f t="shared" ref="O6:O25" si="8">I177</f>
        <v>-129.49779787582881</v>
      </c>
      <c r="P6" s="6">
        <f t="shared" ref="P6:P25" si="9">I198</f>
        <v>-126.19915739420625</v>
      </c>
      <c r="Q6" s="6">
        <f t="shared" ref="Q6:Q25" si="10">I219</f>
        <v>-121.9871688237788</v>
      </c>
    </row>
    <row r="7" spans="6:17">
      <c r="F7">
        <f t="shared" si="0"/>
        <v>50</v>
      </c>
      <c r="G7" s="2">
        <f t="shared" si="0"/>
        <v>3840.0000000000005</v>
      </c>
      <c r="H7" s="6">
        <f t="shared" si="1"/>
        <v>-29.022991977623722</v>
      </c>
      <c r="I7" s="6">
        <f t="shared" si="2"/>
        <v>-54.528419790646431</v>
      </c>
      <c r="J7" s="6">
        <f t="shared" si="3"/>
        <v>-74.290651010545375</v>
      </c>
      <c r="K7" s="6">
        <f t="shared" si="4"/>
        <v>-87.784336557258385</v>
      </c>
      <c r="L7" s="6">
        <f t="shared" si="5"/>
        <v>-95.729605666636971</v>
      </c>
      <c r="M7" s="6">
        <f t="shared" si="6"/>
        <v>-99.380036687208786</v>
      </c>
      <c r="N7" s="6">
        <f t="shared" si="7"/>
        <v>-100.00339548753236</v>
      </c>
      <c r="O7" s="6">
        <f t="shared" si="8"/>
        <v>-98.643180621470847</v>
      </c>
      <c r="P7" s="6">
        <f t="shared" si="9"/>
        <v>-96.069053113436752</v>
      </c>
      <c r="Q7" s="6">
        <f t="shared" si="10"/>
        <v>-92.812281077786892</v>
      </c>
    </row>
    <row r="8" spans="6:17">
      <c r="F8">
        <f t="shared" si="0"/>
        <v>75</v>
      </c>
      <c r="G8" s="2">
        <f t="shared" si="0"/>
        <v>5760.0000000000009</v>
      </c>
      <c r="H8" s="6">
        <f t="shared" si="1"/>
        <v>-19.983164510000837</v>
      </c>
      <c r="I8" s="6">
        <f t="shared" si="2"/>
        <v>-37.519818364654178</v>
      </c>
      <c r="J8" s="6">
        <f t="shared" si="3"/>
        <v>-51.069842274009069</v>
      </c>
      <c r="K8" s="6">
        <f t="shared" si="4"/>
        <v>-60.281439786361531</v>
      </c>
      <c r="L8" s="6">
        <f t="shared" si="5"/>
        <v>-65.666965701367445</v>
      </c>
      <c r="M8" s="6">
        <f t="shared" si="6"/>
        <v>-68.102907972116029</v>
      </c>
      <c r="N8" s="6">
        <f t="shared" si="7"/>
        <v>-68.469131083257551</v>
      </c>
      <c r="O8" s="6">
        <f t="shared" si="8"/>
        <v>-67.485815979495655</v>
      </c>
      <c r="P8" s="6">
        <f t="shared" si="9"/>
        <v>-65.681581825812756</v>
      </c>
      <c r="Q8" s="6">
        <f t="shared" si="10"/>
        <v>-63.419684067664683</v>
      </c>
    </row>
    <row r="9" spans="6:17">
      <c r="F9">
        <f t="shared" si="0"/>
        <v>100</v>
      </c>
      <c r="G9" s="2">
        <f t="shared" si="0"/>
        <v>7680.0000000000009</v>
      </c>
      <c r="H9" s="6">
        <f t="shared" si="1"/>
        <v>-10.736693054935333</v>
      </c>
      <c r="I9" s="6">
        <f t="shared" si="2"/>
        <v>-20.144819240208964</v>
      </c>
      <c r="J9" s="6">
        <f t="shared" si="3"/>
        <v>-27.392646722498252</v>
      </c>
      <c r="K9" s="6">
        <f t="shared" si="4"/>
        <v>-32.297060107407397</v>
      </c>
      <c r="L9" s="6">
        <f t="shared" si="5"/>
        <v>-35.142857695494293</v>
      </c>
      <c r="M9" s="6">
        <f t="shared" si="6"/>
        <v>-36.40848844919676</v>
      </c>
      <c r="N9" s="6">
        <f t="shared" si="7"/>
        <v>-36.570488579298605</v>
      </c>
      <c r="O9" s="6">
        <f t="shared" si="8"/>
        <v>-36.016613381585437</v>
      </c>
      <c r="P9" s="6">
        <f t="shared" si="9"/>
        <v>-35.030033473996873</v>
      </c>
      <c r="Q9" s="6">
        <f t="shared" si="10"/>
        <v>-33.804430031505191</v>
      </c>
    </row>
    <row r="10" spans="6:17">
      <c r="F10">
        <f t="shared" si="0"/>
        <v>125</v>
      </c>
      <c r="G10" s="2">
        <f t="shared" si="0"/>
        <v>9600.0000000000018</v>
      </c>
      <c r="H10" s="6">
        <f t="shared" si="1"/>
        <v>-1.2687232228492107</v>
      </c>
      <c r="I10" s="6">
        <f t="shared" si="2"/>
        <v>-2.3786713298329634</v>
      </c>
      <c r="J10" s="6">
        <f t="shared" si="3"/>
        <v>-3.2310476540289121</v>
      </c>
      <c r="K10" s="6">
        <f t="shared" si="4"/>
        <v>-3.8049882644978306</v>
      </c>
      <c r="L10" s="6">
        <f t="shared" si="5"/>
        <v>-4.1353549204310109</v>
      </c>
      <c r="M10" s="6">
        <f t="shared" si="6"/>
        <v>-4.2796164816211268</v>
      </c>
      <c r="N10" s="6">
        <f t="shared" si="7"/>
        <v>-4.2945371042703275</v>
      </c>
      <c r="O10" s="6">
        <f t="shared" si="8"/>
        <v>-4.2260180061821133</v>
      </c>
      <c r="P10" s="6">
        <f t="shared" si="9"/>
        <v>-4.1074012577793768</v>
      </c>
      <c r="Q10" s="6">
        <f t="shared" si="10"/>
        <v>-3.9613809101072008</v>
      </c>
    </row>
    <row r="11" spans="6:17">
      <c r="F11">
        <f t="shared" si="0"/>
        <v>150</v>
      </c>
      <c r="G11" s="2">
        <f t="shared" si="0"/>
        <v>11520.000000000002</v>
      </c>
      <c r="H11" s="6">
        <f t="shared" si="1"/>
        <v>8.4374692003782545</v>
      </c>
      <c r="I11" s="6">
        <f t="shared" si="2"/>
        <v>15.806295344641551</v>
      </c>
      <c r="J11" s="6">
        <f t="shared" si="3"/>
        <v>21.445961116517729</v>
      </c>
      <c r="K11" s="6">
        <f t="shared" si="4"/>
        <v>25.223452785360006</v>
      </c>
      <c r="L11" s="6">
        <f t="shared" si="5"/>
        <v>27.379262815897551</v>
      </c>
      <c r="M11" s="6">
        <f t="shared" si="6"/>
        <v>28.302079173775279</v>
      </c>
      <c r="N11" s="6">
        <f t="shared" si="7"/>
        <v>28.372437610604845</v>
      </c>
      <c r="O11" s="6">
        <f t="shared" si="8"/>
        <v>27.896023108582952</v>
      </c>
      <c r="P11" s="6">
        <f t="shared" si="9"/>
        <v>27.093637069779785</v>
      </c>
      <c r="Q11" s="6">
        <f t="shared" si="10"/>
        <v>26.114802060155615</v>
      </c>
    </row>
    <row r="12" spans="6:17">
      <c r="F12">
        <f t="shared" si="0"/>
        <v>175</v>
      </c>
      <c r="G12" s="2">
        <f t="shared" si="0"/>
        <v>13440.000000000002</v>
      </c>
      <c r="H12" s="6">
        <f t="shared" si="1"/>
        <v>18.400825361046131</v>
      </c>
      <c r="I12" s="6">
        <f t="shared" si="2"/>
        <v>34.441175579003058</v>
      </c>
      <c r="J12" s="6">
        <f t="shared" si="3"/>
        <v>46.672841867970597</v>
      </c>
      <c r="K12" s="6">
        <f t="shared" si="4"/>
        <v>54.819745971782162</v>
      </c>
      <c r="L12" s="6">
        <f t="shared" si="5"/>
        <v>59.426721516957151</v>
      </c>
      <c r="M12" s="6">
        <f t="shared" si="6"/>
        <v>61.35630220180461</v>
      </c>
      <c r="N12" s="6">
        <f t="shared" si="7"/>
        <v>61.445001332256879</v>
      </c>
      <c r="O12" s="6">
        <f t="shared" si="8"/>
        <v>60.360098200106904</v>
      </c>
      <c r="P12" s="6">
        <f t="shared" si="9"/>
        <v>58.580739449818857</v>
      </c>
      <c r="Q12" s="6">
        <f t="shared" si="10"/>
        <v>56.429669497878571</v>
      </c>
    </row>
    <row r="13" spans="6:17">
      <c r="F13">
        <f t="shared" si="0"/>
        <v>200</v>
      </c>
      <c r="G13" s="2">
        <f t="shared" si="0"/>
        <v>15360.000000000002</v>
      </c>
      <c r="H13" s="6">
        <f t="shared" si="1"/>
        <v>28.642937965760197</v>
      </c>
      <c r="I13" s="6">
        <f t="shared" si="2"/>
        <v>53.561113574425683</v>
      </c>
      <c r="J13" s="6">
        <f t="shared" si="3"/>
        <v>72.48807762007641</v>
      </c>
      <c r="K13" s="6">
        <f t="shared" si="4"/>
        <v>85.018580205682568</v>
      </c>
      <c r="L13" s="6">
        <f t="shared" si="5"/>
        <v>92.034998808153944</v>
      </c>
      <c r="M13" s="6">
        <f t="shared" si="6"/>
        <v>94.904228083170338</v>
      </c>
      <c r="N13" s="6">
        <f t="shared" si="7"/>
        <v>94.938647232468682</v>
      </c>
      <c r="O13" s="6">
        <f t="shared" si="8"/>
        <v>93.177371553515798</v>
      </c>
      <c r="P13" s="6">
        <f t="shared" si="9"/>
        <v>90.361921467363644</v>
      </c>
      <c r="Q13" s="6">
        <f t="shared" si="10"/>
        <v>86.988995836522292</v>
      </c>
    </row>
    <row r="14" spans="6:17">
      <c r="F14">
        <f t="shared" si="0"/>
        <v>225</v>
      </c>
      <c r="G14" s="2">
        <f t="shared" si="0"/>
        <v>17280.000000000004</v>
      </c>
      <c r="H14" s="6">
        <f t="shared" si="1"/>
        <v>39.188602015090787</v>
      </c>
      <c r="I14" s="6">
        <f t="shared" si="2"/>
        <v>73.206082085543372</v>
      </c>
      <c r="J14" s="6">
        <f t="shared" si="3"/>
        <v>98.934861233365098</v>
      </c>
      <c r="K14" s="6">
        <f t="shared" si="4"/>
        <v>115.8583269563611</v>
      </c>
      <c r="L14" s="6">
        <f t="shared" si="5"/>
        <v>125.23460989001507</v>
      </c>
      <c r="M14" s="6">
        <f t="shared" si="6"/>
        <v>128.96866276678384</v>
      </c>
      <c r="N14" s="6">
        <f t="shared" si="7"/>
        <v>128.86988072273908</v>
      </c>
      <c r="O14" s="6">
        <f t="shared" si="8"/>
        <v>126.35962835590512</v>
      </c>
      <c r="P14" s="6">
        <f t="shared" si="9"/>
        <v>122.44558018149777</v>
      </c>
      <c r="Q14" s="6">
        <f t="shared" si="10"/>
        <v>117.79879216666154</v>
      </c>
    </row>
    <row r="15" spans="6:17">
      <c r="F15">
        <f t="shared" si="0"/>
        <v>250</v>
      </c>
      <c r="G15" s="2">
        <f t="shared" si="0"/>
        <v>19200.000000000004</v>
      </c>
      <c r="H15" s="6">
        <f t="shared" si="1"/>
        <v>50.066521963811212</v>
      </c>
      <c r="I15" s="6">
        <f t="shared" si="2"/>
        <v>93.421865616771555</v>
      </c>
      <c r="J15" s="6">
        <f t="shared" si="3"/>
        <v>126.06194422595867</v>
      </c>
      <c r="K15" s="6">
        <f t="shared" si="4"/>
        <v>147.38161197774411</v>
      </c>
      <c r="L15" s="6">
        <f t="shared" si="5"/>
        <v>159.05894194956852</v>
      </c>
      <c r="M15" s="6">
        <f t="shared" si="6"/>
        <v>163.57422403767268</v>
      </c>
      <c r="N15" s="6">
        <f t="shared" si="7"/>
        <v>163.25631453540106</v>
      </c>
      <c r="O15" s="6">
        <f t="shared" si="8"/>
        <v>159.91932414353892</v>
      </c>
      <c r="P15" s="6">
        <f t="shared" si="9"/>
        <v>154.84052003673392</v>
      </c>
      <c r="Q15" s="6">
        <f t="shared" si="10"/>
        <v>148.86532004146002</v>
      </c>
    </row>
    <row r="16" spans="6:17">
      <c r="F16">
        <f t="shared" si="0"/>
        <v>275</v>
      </c>
      <c r="G16" s="2">
        <f t="shared" si="0"/>
        <v>21120.000000000004</v>
      </c>
      <c r="H16" s="6">
        <f t="shared" si="1"/>
        <v>61.31023330267724</v>
      </c>
      <c r="I16" s="6">
        <f t="shared" si="2"/>
        <v>114.2613170482296</v>
      </c>
      <c r="J16" s="6">
        <f t="shared" si="3"/>
        <v>153.92469302673913</v>
      </c>
      <c r="K16" s="6">
        <f t="shared" si="4"/>
        <v>179.63600648641614</v>
      </c>
      <c r="L16" s="6">
        <f t="shared" si="5"/>
        <v>193.544647461344</v>
      </c>
      <c r="M16" s="6">
        <f t="shared" si="6"/>
        <v>198.74754967893301</v>
      </c>
      <c r="N16" s="6">
        <f t="shared" si="7"/>
        <v>198.11677560536532</v>
      </c>
      <c r="O16" s="6">
        <f t="shared" si="8"/>
        <v>193.86963943024901</v>
      </c>
      <c r="P16" s="6">
        <f t="shared" si="9"/>
        <v>187.55598108216276</v>
      </c>
      <c r="Q16" s="6">
        <f t="shared" si="10"/>
        <v>180.19510633518638</v>
      </c>
    </row>
    <row r="17" spans="1:17">
      <c r="F17">
        <f t="shared" si="0"/>
        <v>300</v>
      </c>
      <c r="G17" s="2">
        <f t="shared" si="0"/>
        <v>23040.000000000004</v>
      </c>
      <c r="H17" s="6">
        <f t="shared" si="1"/>
        <v>72.95932382207377</v>
      </c>
      <c r="I17" s="6">
        <f t="shared" si="2"/>
        <v>135.78598680641628</v>
      </c>
      <c r="J17" s="6">
        <f t="shared" si="3"/>
        <v>182.58641820905075</v>
      </c>
      <c r="K17" s="6">
        <f t="shared" si="4"/>
        <v>212.67486978939289</v>
      </c>
      <c r="L17" s="6">
        <f t="shared" si="5"/>
        <v>228.73210957189784</v>
      </c>
      <c r="M17" s="6">
        <f t="shared" si="6"/>
        <v>234.51753743067874</v>
      </c>
      <c r="N17" s="6">
        <f t="shared" si="7"/>
        <v>233.47142559352409</v>
      </c>
      <c r="O17" s="6">
        <f t="shared" si="8"/>
        <v>228.22454019643493</v>
      </c>
      <c r="P17" s="6">
        <f t="shared" si="9"/>
        <v>220.60166975467374</v>
      </c>
      <c r="Q17" s="6">
        <f t="shared" si="10"/>
        <v>211.79495925462697</v>
      </c>
    </row>
    <row r="18" spans="1:17">
      <c r="F18">
        <f t="shared" si="0"/>
        <v>325</v>
      </c>
      <c r="G18" s="2">
        <f t="shared" si="0"/>
        <v>24960.000000000004</v>
      </c>
      <c r="H18" s="6">
        <f t="shared" si="1"/>
        <v>85.061083038735802</v>
      </c>
      <c r="I18" s="6">
        <f t="shared" si="2"/>
        <v>158.06826917945054</v>
      </c>
      <c r="J18" s="6">
        <f t="shared" si="3"/>
        <v>212.1200682286435</v>
      </c>
      <c r="K18" s="6">
        <f t="shared" si="4"/>
        <v>246.5583860115955</v>
      </c>
      <c r="L18" s="6">
        <f t="shared" si="5"/>
        <v>264.66599640441842</v>
      </c>
      <c r="M18" s="6">
        <f t="shared" si="6"/>
        <v>270.91562289187993</v>
      </c>
      <c r="N18" s="6">
        <f t="shared" si="7"/>
        <v>269.34189724220249</v>
      </c>
      <c r="O18" s="6">
        <f t="shared" si="8"/>
        <v>262.99884502595296</v>
      </c>
      <c r="P18" s="6">
        <f t="shared" si="9"/>
        <v>253.98779251687878</v>
      </c>
      <c r="Q18" s="6">
        <f t="shared" si="10"/>
        <v>243.67198561466373</v>
      </c>
    </row>
    <row r="19" spans="1:17">
      <c r="F19">
        <f t="shared" si="0"/>
        <v>350</v>
      </c>
      <c r="G19" s="2">
        <f t="shared" si="0"/>
        <v>26880.000000000004</v>
      </c>
      <c r="H19" s="6">
        <f t="shared" si="1"/>
        <v>97.672778930999499</v>
      </c>
      <c r="I19" s="6">
        <f t="shared" si="2"/>
        <v>181.1942817937061</v>
      </c>
      <c r="J19" s="6">
        <f t="shared" si="3"/>
        <v>242.61041782879249</v>
      </c>
      <c r="K19" s="6">
        <f t="shared" si="4"/>
        <v>281.35485253889505</v>
      </c>
      <c r="L19" s="6">
        <f t="shared" si="5"/>
        <v>301.39592597480174</v>
      </c>
      <c r="M19" s="6">
        <f t="shared" si="6"/>
        <v>307.97610296627528</v>
      </c>
      <c r="N19" s="6">
        <f t="shared" si="7"/>
        <v>305.75144918124681</v>
      </c>
      <c r="O19" s="6">
        <f t="shared" si="8"/>
        <v>298.20829980630327</v>
      </c>
      <c r="P19" s="6">
        <f t="shared" si="9"/>
        <v>287.72509268013874</v>
      </c>
      <c r="Q19" s="6">
        <f t="shared" si="10"/>
        <v>275.83360950218605</v>
      </c>
    </row>
    <row r="20" spans="1:17">
      <c r="F20">
        <f t="shared" si="0"/>
        <v>375</v>
      </c>
      <c r="G20" s="2">
        <f t="shared" si="0"/>
        <v>28800.000000000004</v>
      </c>
      <c r="H20" s="6">
        <f t="shared" si="1"/>
        <v>110.86488083353736</v>
      </c>
      <c r="I20" s="6">
        <f t="shared" si="2"/>
        <v>205.26780976830563</v>
      </c>
      <c r="J20" s="6">
        <f t="shared" si="3"/>
        <v>274.1569400565761</v>
      </c>
      <c r="K20" s="6">
        <f t="shared" si="4"/>
        <v>317.14229916628909</v>
      </c>
      <c r="L20" s="6">
        <f t="shared" si="5"/>
        <v>338.97726995610168</v>
      </c>
      <c r="M20" s="6">
        <f t="shared" si="6"/>
        <v>345.73651432153122</v>
      </c>
      <c r="N20" s="6">
        <f t="shared" si="7"/>
        <v>342.7251423311472</v>
      </c>
      <c r="O20" s="6">
        <f t="shared" si="8"/>
        <v>333.86966106030462</v>
      </c>
      <c r="P20" s="6">
        <f t="shared" si="9"/>
        <v>321.82489078923959</v>
      </c>
      <c r="Q20" s="6">
        <f t="shared" si="10"/>
        <v>308.28759246718602</v>
      </c>
    </row>
    <row r="21" spans="1:17">
      <c r="B21" s="15" t="s">
        <v>29</v>
      </c>
      <c r="F21">
        <f t="shared" si="0"/>
        <v>400</v>
      </c>
      <c r="G21" s="2">
        <f t="shared" si="0"/>
        <v>30720.000000000004</v>
      </c>
      <c r="H21" s="6">
        <f t="shared" si="1"/>
        <v>124.72575864950308</v>
      </c>
      <c r="I21" s="6">
        <f t="shared" si="2"/>
        <v>230.41583928357232</v>
      </c>
      <c r="J21" s="6">
        <f t="shared" si="3"/>
        <v>306.87764255405818</v>
      </c>
      <c r="K21" s="6">
        <f t="shared" si="4"/>
        <v>354.01054802164725</v>
      </c>
      <c r="L21" s="6">
        <f t="shared" si="5"/>
        <v>377.47213346449371</v>
      </c>
      <c r="M21" s="6">
        <f t="shared" si="6"/>
        <v>384.23807874938376</v>
      </c>
      <c r="N21" s="6">
        <f t="shared" si="7"/>
        <v>380.29004170405619</v>
      </c>
      <c r="O21" s="6">
        <f t="shared" si="8"/>
        <v>370.00078916051069</v>
      </c>
      <c r="P21" s="6">
        <f t="shared" si="9"/>
        <v>356.29912899904508</v>
      </c>
      <c r="Q21" s="6">
        <f t="shared" si="10"/>
        <v>341.04205539661012</v>
      </c>
    </row>
    <row r="22" spans="1:17">
      <c r="B22" s="1" t="s">
        <v>0</v>
      </c>
      <c r="C22">
        <f>3.2*24</f>
        <v>76.800000000000011</v>
      </c>
      <c r="D22" t="s">
        <v>18</v>
      </c>
      <c r="F22">
        <f t="shared" ref="F22:G25" si="11">C46</f>
        <v>425</v>
      </c>
      <c r="G22" s="2">
        <f t="shared" si="11"/>
        <v>32640.000000000004</v>
      </c>
      <c r="H22" s="6">
        <f t="shared" si="1"/>
        <v>139.36878005467756</v>
      </c>
      <c r="I22" s="6">
        <f t="shared" si="2"/>
        <v>256.79654142944077</v>
      </c>
      <c r="J22" s="6">
        <f t="shared" si="3"/>
        <v>340.91429607271755</v>
      </c>
      <c r="K22" s="6">
        <f t="shared" si="4"/>
        <v>392.06387044430454</v>
      </c>
      <c r="L22" s="6">
        <f t="shared" si="5"/>
        <v>416.95056040735642</v>
      </c>
      <c r="M22" s="6">
        <f t="shared" si="6"/>
        <v>423.52623047520524</v>
      </c>
      <c r="N22" s="6">
        <f t="shared" si="7"/>
        <v>418.4754482203611</v>
      </c>
      <c r="O22" s="6">
        <f t="shared" si="8"/>
        <v>406.6207528977564</v>
      </c>
      <c r="P22" s="6">
        <f t="shared" si="9"/>
        <v>391.16041993627869</v>
      </c>
      <c r="Q22" s="6">
        <f t="shared" si="10"/>
        <v>374.10550224561126</v>
      </c>
    </row>
    <row r="23" spans="1:17">
      <c r="B23" s="1" t="s">
        <v>1</v>
      </c>
      <c r="C23" s="24">
        <f>0.14*24/108</f>
        <v>3.1111111111111114E-2</v>
      </c>
      <c r="D23" t="s">
        <v>5</v>
      </c>
      <c r="F23">
        <f t="shared" si="11"/>
        <v>450</v>
      </c>
      <c r="G23" s="2">
        <f t="shared" si="11"/>
        <v>34560.000000000007</v>
      </c>
      <c r="H23" s="6">
        <f t="shared" si="1"/>
        <v>154.94349601683092</v>
      </c>
      <c r="I23" s="6">
        <f t="shared" si="2"/>
        <v>284.61117933505864</v>
      </c>
      <c r="J23" s="6">
        <f t="shared" si="3"/>
        <v>376.43972755061992</v>
      </c>
      <c r="K23" s="6">
        <f t="shared" si="4"/>
        <v>431.42446694285411</v>
      </c>
      <c r="L23" s="6">
        <f t="shared" si="5"/>
        <v>457.49203130721293</v>
      </c>
      <c r="M23" s="6">
        <f t="shared" si="6"/>
        <v>463.65124463732519</v>
      </c>
      <c r="N23" s="6">
        <f t="shared" si="7"/>
        <v>457.31316618470896</v>
      </c>
      <c r="O23" s="6">
        <f t="shared" si="8"/>
        <v>443.74994714138114</v>
      </c>
      <c r="P23" s="6">
        <f t="shared" si="9"/>
        <v>426.42210061325545</v>
      </c>
      <c r="Q23" s="6">
        <f t="shared" si="10"/>
        <v>407.4868458226959</v>
      </c>
    </row>
    <row r="24" spans="1:17">
      <c r="B24" s="1" t="s">
        <v>2</v>
      </c>
      <c r="C24" s="12">
        <v>0.89</v>
      </c>
      <c r="F24">
        <f t="shared" si="11"/>
        <v>475</v>
      </c>
      <c r="G24" s="2">
        <f t="shared" si="11"/>
        <v>36480.000000000007</v>
      </c>
      <c r="H24" s="6">
        <f t="shared" si="1"/>
        <v>171.6542243624036</v>
      </c>
      <c r="I24" s="6">
        <f t="shared" si="2"/>
        <v>314.12258868571843</v>
      </c>
      <c r="J24" s="6">
        <f t="shared" si="3"/>
        <v>413.66827123399668</v>
      </c>
      <c r="K24" s="6">
        <f>I111</f>
        <v>472.23710514649866</v>
      </c>
      <c r="L24" s="6">
        <f t="shared" si="5"/>
        <v>499.18734532202927</v>
      </c>
      <c r="M24" s="6">
        <f t="shared" si="6"/>
        <v>504.66899172265164</v>
      </c>
      <c r="N24" s="6">
        <f t="shared" si="7"/>
        <v>496.83781336419571</v>
      </c>
      <c r="O24" s="6">
        <f t="shared" si="8"/>
        <v>481.41022565193867</v>
      </c>
      <c r="P24" s="6">
        <f t="shared" si="9"/>
        <v>462.09829204701475</v>
      </c>
      <c r="Q24" s="6">
        <f t="shared" si="10"/>
        <v>441.19543585028583</v>
      </c>
    </row>
    <row r="25" spans="1:17">
      <c r="B25" s="1" t="s">
        <v>4</v>
      </c>
      <c r="C25">
        <v>6.4999999999999997E-3</v>
      </c>
      <c r="D25" t="s">
        <v>5</v>
      </c>
      <c r="F25">
        <f t="shared" si="11"/>
        <v>500</v>
      </c>
      <c r="G25" s="2">
        <f t="shared" si="11"/>
        <v>38400.000000000007</v>
      </c>
      <c r="H25" s="6">
        <f t="shared" si="1"/>
        <v>189.7930677721447</v>
      </c>
      <c r="I25" s="6">
        <f t="shared" si="2"/>
        <v>345.68529931358296</v>
      </c>
      <c r="J25" s="6">
        <f t="shared" si="3"/>
        <v>452.8712297790795</v>
      </c>
      <c r="K25" s="6">
        <f t="shared" si="4"/>
        <v>514.67542472523053</v>
      </c>
      <c r="L25" s="6">
        <f t="shared" si="5"/>
        <v>542.14101424755756</v>
      </c>
      <c r="M25" s="6">
        <f t="shared" si="6"/>
        <v>546.64185025859717</v>
      </c>
      <c r="N25" s="6">
        <f t="shared" si="7"/>
        <v>537.0871822677932</v>
      </c>
      <c r="O25" s="6">
        <f t="shared" si="8"/>
        <v>519.62505150192203</v>
      </c>
      <c r="P25" s="6">
        <f t="shared" si="9"/>
        <v>498.20396533964515</v>
      </c>
      <c r="Q25" s="6">
        <f t="shared" si="10"/>
        <v>475.24108955104958</v>
      </c>
    </row>
    <row r="26" spans="1:17">
      <c r="B26" s="1"/>
    </row>
    <row r="27" spans="1:17">
      <c r="D27" s="2" t="s">
        <v>6</v>
      </c>
    </row>
    <row r="28" spans="1:17" ht="48.75">
      <c r="A28" s="16" t="s">
        <v>35</v>
      </c>
      <c r="B28" s="16" t="s">
        <v>30</v>
      </c>
      <c r="C28" s="16" t="s">
        <v>47</v>
      </c>
      <c r="D28" s="16" t="s">
        <v>34</v>
      </c>
      <c r="E28" s="16" t="s">
        <v>36</v>
      </c>
      <c r="F28" s="16" t="s">
        <v>9</v>
      </c>
      <c r="G28" s="16" t="s">
        <v>10</v>
      </c>
      <c r="H28" s="16" t="s">
        <v>11</v>
      </c>
      <c r="I28" s="17" t="s">
        <v>37</v>
      </c>
      <c r="J28" s="16" t="s">
        <v>13</v>
      </c>
      <c r="K28" s="16" t="s">
        <v>14</v>
      </c>
      <c r="L28" s="16" t="s">
        <v>15</v>
      </c>
      <c r="M28" s="16" t="s">
        <v>16</v>
      </c>
    </row>
    <row r="29" spans="1:17">
      <c r="A29" s="11">
        <v>5</v>
      </c>
      <c r="B29" s="11">
        <f>$C$22</f>
        <v>76.800000000000011</v>
      </c>
      <c r="C29" s="11">
        <v>0</v>
      </c>
      <c r="D29" s="11">
        <f>C29*B29</f>
        <v>0</v>
      </c>
      <c r="E29" s="7">
        <f>($C$23*B29*A29^2+$C$24*$C$25*B29^3-B29*(($C$24*($C$25*$C$24*B29^2+$C$23*A29^2)*($C$25*B29^2+$C$23*$C$24*A29^2-4*D29*$C$23*$C$25)))^0.5)/(2*($C$23^2*A29^2+$C$24*$C$25*$C$23*B29^2))</f>
        <v>2.8627635819483905</v>
      </c>
      <c r="F29" s="7">
        <f>B29*E29-E29^2*C$23</f>
        <v>219.60527461682349</v>
      </c>
      <c r="G29" s="7">
        <f>D29-F29</f>
        <v>-219.60527461682349</v>
      </c>
      <c r="H29" s="7">
        <f>G29/C$24</f>
        <v>-246.74749956946459</v>
      </c>
      <c r="I29" s="18">
        <f>(A29-(A29^2-4*C$25*H29)^0.5)/(2*C$25)</f>
        <v>-46.534412859643659</v>
      </c>
      <c r="J29" s="7">
        <f>E29^2*C$23</f>
        <v>0.25496847681293267</v>
      </c>
      <c r="K29" s="7">
        <f>I29^2*C$25</f>
        <v>14.0754352712465</v>
      </c>
      <c r="L29" s="7">
        <f>H29-G29</f>
        <v>-27.142224952641101</v>
      </c>
      <c r="M29" s="7">
        <f>SUM(J29:L29)</f>
        <v>-12.811821204581669</v>
      </c>
    </row>
    <row r="30" spans="1:17">
      <c r="A30" s="11">
        <v>5</v>
      </c>
      <c r="B30" s="11">
        <f t="shared" ref="B30:B93" si="12">$C$22</f>
        <v>76.800000000000011</v>
      </c>
      <c r="C30" s="11">
        <v>25</v>
      </c>
      <c r="D30" s="11">
        <f>C30*B30</f>
        <v>1920.0000000000002</v>
      </c>
      <c r="E30" s="7">
        <f>($C$23*B30*A30^2+$C$24*$C$25*B30^3-B30*(($C$24*($C$25*$C$24*B30^2+$C$23*A30^2)*($C$25*B30^2+$C$23*$C$24*A30^2-4*D30*$C$23*$C$25)))^0.5)/(2*($C$23^2*A30^2+$C$24*$C$25*$C$23*B30^2))</f>
        <v>27.61111374457699</v>
      </c>
      <c r="F30" s="7">
        <f>B30*E30-E30^2*C$23</f>
        <v>2096.8152457367942</v>
      </c>
      <c r="G30" s="7">
        <f t="shared" ref="G30:G49" si="13">D30-F30</f>
        <v>-176.81524573679394</v>
      </c>
      <c r="H30" s="7">
        <f>G30/C$24</f>
        <v>-198.66881543459994</v>
      </c>
      <c r="I30" s="18">
        <f>(A30-(A30^2-4*C$25*H30)^0.5)/(2*C$25)</f>
        <v>-37.869440232354556</v>
      </c>
      <c r="J30" s="7">
        <f>E30^2*C$23</f>
        <v>23.718289846719017</v>
      </c>
      <c r="K30" s="7">
        <f>I30^2*C$25</f>
        <v>9.3216142728271798</v>
      </c>
      <c r="L30" s="7">
        <f>H30-G30</f>
        <v>-21.853569697805995</v>
      </c>
      <c r="M30" s="7">
        <f>SUM(J30:L30)</f>
        <v>11.186334421740199</v>
      </c>
    </row>
    <row r="31" spans="1:17">
      <c r="A31" s="11">
        <v>5</v>
      </c>
      <c r="B31" s="11">
        <f t="shared" si="12"/>
        <v>76.800000000000011</v>
      </c>
      <c r="C31" s="11">
        <v>50</v>
      </c>
      <c r="D31" s="11">
        <f t="shared" ref="D31:D49" si="14">C31*B31</f>
        <v>3840.0000000000005</v>
      </c>
      <c r="E31" s="7">
        <f>($C$23*B31*A31^2+$C$24*$C$25*B31^3-B31*(($C$24*($C$25*$C$24*B31^2+$C$23*A31^2)*($C$25*B31^2+$C$23*$C$24*A31^2-4*D31*$C$23*$C$25)))^0.5)/(2*($C$23^2*A31^2+$C$24*$C$25*$C$23*B31^2))</f>
        <v>52.877783187291506</v>
      </c>
      <c r="F31" s="7">
        <f>B31*E31-E31^2*C$23</f>
        <v>3974.0252168568086</v>
      </c>
      <c r="G31" s="7">
        <f t="shared" si="13"/>
        <v>-134.02521685680813</v>
      </c>
      <c r="H31" s="7">
        <f>G31/C$24</f>
        <v>-150.59013129978442</v>
      </c>
      <c r="I31" s="18">
        <f>(A31-(A31^2-4*C$25*H31)^0.5)/(2*C$25)</f>
        <v>-29.022991977623722</v>
      </c>
      <c r="J31" s="7">
        <f>E31^2*C$23</f>
        <v>86.988531927179821</v>
      </c>
      <c r="K31" s="7">
        <f>I31^2*C$25</f>
        <v>5.4751714116658707</v>
      </c>
      <c r="L31" s="7">
        <f>H31-G31</f>
        <v>-16.564914442976288</v>
      </c>
      <c r="M31" s="7">
        <f>SUM(J31:L31)</f>
        <v>75.898788895869401</v>
      </c>
    </row>
    <row r="32" spans="1:17">
      <c r="A32" s="11">
        <v>5</v>
      </c>
      <c r="B32" s="11">
        <f t="shared" si="12"/>
        <v>76.800000000000011</v>
      </c>
      <c r="C32" s="11">
        <v>75</v>
      </c>
      <c r="D32" s="11">
        <f t="shared" si="14"/>
        <v>5760.0000000000009</v>
      </c>
      <c r="E32" s="7">
        <f>($C$23*B32*A32^2+$C$24*$C$25*B32^3-B32*(($C$24*($C$25*$C$24*B32^2+$C$23*A32^2)*($C$25*B32^2+$C$23*$C$24*A32^2-4*D32*$C$23*$C$25)))^0.5)/(2*($C$23^2*A32^2+$C$24*$C$25*$C$23*B32^2))</f>
        <v>78.696770182578902</v>
      </c>
      <c r="F32" s="7">
        <f>B32*E32-E32^2*C$23</f>
        <v>5851.235187976783</v>
      </c>
      <c r="G32" s="7">
        <f t="shared" si="13"/>
        <v>-91.235187976782072</v>
      </c>
      <c r="H32" s="7">
        <f>G32/C$24</f>
        <v>-102.51144716492368</v>
      </c>
      <c r="I32" s="18">
        <f>(A32-(A32^2-4*C$25*H32)^0.5)/(2*C$25)</f>
        <v>-19.983164510000837</v>
      </c>
      <c r="J32" s="7">
        <f>E32^2*C$23</f>
        <v>192.67676204527768</v>
      </c>
      <c r="K32" s="7">
        <f>I32^2*C$25</f>
        <v>2.5956246149194202</v>
      </c>
      <c r="L32" s="7">
        <f>H32-G32</f>
        <v>-11.276259188141609</v>
      </c>
      <c r="M32" s="7">
        <f>SUM(J32:L32)</f>
        <v>183.99612747205549</v>
      </c>
    </row>
    <row r="33" spans="1:13">
      <c r="A33" s="11">
        <v>5</v>
      </c>
      <c r="B33" s="11">
        <f t="shared" si="12"/>
        <v>76.800000000000011</v>
      </c>
      <c r="C33" s="11">
        <v>100</v>
      </c>
      <c r="D33" s="11">
        <f t="shared" si="14"/>
        <v>7680.0000000000009</v>
      </c>
      <c r="E33" s="7">
        <f>($C$23*B33*A33^2+$C$24*$C$25*B33^3-B33*(($C$24*($C$25*$C$24*B33^2+$C$23*A33^2)*($C$25*B33^2+$C$23*$C$24*A33^2-4*D33*$C$23*$C$25)))^0.5)/(2*($C$23^2*A33^2+$C$24*$C$25*$C$23*B33^2))</f>
        <v>105.10596074576426</v>
      </c>
      <c r="F33" s="7">
        <f>B33*E33-E33^2*C$23</f>
        <v>7728.445159096781</v>
      </c>
      <c r="G33" s="7">
        <f t="shared" si="13"/>
        <v>-48.445159096780117</v>
      </c>
      <c r="H33" s="7">
        <f>G33/C$24</f>
        <v>-54.432763030090015</v>
      </c>
      <c r="I33" s="18">
        <f>(A33-(A33^2-4*C$25*H33)^0.5)/(2*C$25)</f>
        <v>-10.736693054935333</v>
      </c>
      <c r="J33" s="7">
        <f>E33^2*C$23</f>
        <v>343.69262617791543</v>
      </c>
      <c r="K33" s="7">
        <f>I33^2*C$25</f>
        <v>0.74929775541332799</v>
      </c>
      <c r="L33" s="7">
        <f>H33-G33</f>
        <v>-5.9876039333098987</v>
      </c>
      <c r="M33" s="7">
        <f>SUM(J33:L33)</f>
        <v>338.45432000001887</v>
      </c>
    </row>
    <row r="34" spans="1:13">
      <c r="A34" s="11">
        <v>5</v>
      </c>
      <c r="B34" s="11">
        <f t="shared" si="12"/>
        <v>76.800000000000011</v>
      </c>
      <c r="C34" s="11">
        <v>125</v>
      </c>
      <c r="D34" s="11">
        <f t="shared" si="14"/>
        <v>9600.0000000000018</v>
      </c>
      <c r="E34" s="7">
        <f t="shared" ref="E34:E49" si="15">($C$23*B34*A34^2+$C$24*$C$25*B34^3-B34*(($C$24*($C$25*$C$24*B34^2+$C$23*A34^2)*($C$25*B34^2+$C$23*$C$24*A34^2-4*D34*$C$23*$C$25)))^0.5)/(2*($C$23^2*A34^2+$C$24*$C$25*$C$23*B34^2))</f>
        <v>132.14778105063806</v>
      </c>
      <c r="F34" s="7">
        <f t="shared" ref="F34:F49" si="16">B34*E34-E34^2*C$23</f>
        <v>9605.6551302167754</v>
      </c>
      <c r="G34" s="7">
        <f t="shared" si="13"/>
        <v>-5.6551302167736139</v>
      </c>
      <c r="H34" s="7">
        <f t="shared" ref="H34:H49" si="17">G34/C$24</f>
        <v>-6.3540788952512512</v>
      </c>
      <c r="I34" s="18">
        <f t="shared" ref="I34:I49" si="18">(A34-(A34^2-4*C$25*H34)^0.5)/(2*C$25)</f>
        <v>-1.2687232228492107</v>
      </c>
      <c r="J34" s="7">
        <f t="shared" ref="J34:J49" si="19">E34^2*C$23</f>
        <v>543.29445447222952</v>
      </c>
      <c r="K34" s="7">
        <f t="shared" ref="K34:K49" si="20">I34^2*C$25</f>
        <v>1.0462781005279772E-2</v>
      </c>
      <c r="L34" s="7">
        <f t="shared" ref="L34:L49" si="21">H34-G34</f>
        <v>-0.69894867847763731</v>
      </c>
      <c r="M34" s="7">
        <f t="shared" ref="M34:M49" si="22">SUM(J34:L34)</f>
        <v>542.60596857475707</v>
      </c>
    </row>
    <row r="35" spans="1:13">
      <c r="A35" s="11">
        <v>5</v>
      </c>
      <c r="B35" s="11">
        <f t="shared" si="12"/>
        <v>76.800000000000011</v>
      </c>
      <c r="C35" s="11">
        <v>150</v>
      </c>
      <c r="D35" s="11">
        <f t="shared" si="14"/>
        <v>11520.000000000002</v>
      </c>
      <c r="E35" s="7">
        <f t="shared" si="15"/>
        <v>159.86999774633466</v>
      </c>
      <c r="F35" s="7">
        <f t="shared" si="16"/>
        <v>11482.865101336763</v>
      </c>
      <c r="G35" s="7">
        <f t="shared" si="13"/>
        <v>37.134898663238346</v>
      </c>
      <c r="H35" s="7">
        <f t="shared" si="17"/>
        <v>41.724605239593643</v>
      </c>
      <c r="I35" s="18">
        <f t="shared" si="18"/>
        <v>8.4374692003782545</v>
      </c>
      <c r="J35" s="7">
        <f t="shared" si="19"/>
        <v>795.15072558173938</v>
      </c>
      <c r="K35" s="7">
        <f t="shared" si="20"/>
        <v>0.46274076229765582</v>
      </c>
      <c r="L35" s="7">
        <f t="shared" si="21"/>
        <v>4.5897065763552973</v>
      </c>
      <c r="M35" s="7">
        <f t="shared" si="22"/>
        <v>800.20317292039238</v>
      </c>
    </row>
    <row r="36" spans="1:13">
      <c r="A36" s="11">
        <v>5</v>
      </c>
      <c r="B36" s="11">
        <f t="shared" si="12"/>
        <v>76.800000000000011</v>
      </c>
      <c r="C36" s="11">
        <v>175</v>
      </c>
      <c r="D36" s="11">
        <f t="shared" si="14"/>
        <v>13440.000000000002</v>
      </c>
      <c r="E36" s="7">
        <f t="shared" si="15"/>
        <v>188.32670934432946</v>
      </c>
      <c r="F36" s="7">
        <f t="shared" si="16"/>
        <v>13360.07507245675</v>
      </c>
      <c r="G36" s="7">
        <f t="shared" si="13"/>
        <v>79.924927543252124</v>
      </c>
      <c r="H36" s="7">
        <f t="shared" si="17"/>
        <v>89.803289374440581</v>
      </c>
      <c r="I36" s="18">
        <f t="shared" si="18"/>
        <v>18.400825361046131</v>
      </c>
      <c r="J36" s="7">
        <f t="shared" si="19"/>
        <v>1103.4162051877549</v>
      </c>
      <c r="K36" s="7">
        <f t="shared" si="20"/>
        <v>2.2008374307901697</v>
      </c>
      <c r="L36" s="7">
        <f t="shared" si="21"/>
        <v>9.8783618311884567</v>
      </c>
      <c r="M36" s="7">
        <f t="shared" si="22"/>
        <v>1115.4954044497335</v>
      </c>
    </row>
    <row r="37" spans="1:13">
      <c r="A37" s="11">
        <v>5</v>
      </c>
      <c r="B37" s="11">
        <f t="shared" si="12"/>
        <v>76.800000000000011</v>
      </c>
      <c r="C37" s="11">
        <v>200</v>
      </c>
      <c r="D37" s="11">
        <f t="shared" si="14"/>
        <v>15360.000000000002</v>
      </c>
      <c r="E37" s="7">
        <f t="shared" si="15"/>
        <v>217.57958757597765</v>
      </c>
      <c r="F37" s="7">
        <f t="shared" si="16"/>
        <v>15237.28504357674</v>
      </c>
      <c r="G37" s="7">
        <f t="shared" si="13"/>
        <v>122.71495642326227</v>
      </c>
      <c r="H37" s="7">
        <f t="shared" si="17"/>
        <v>137.88197350928345</v>
      </c>
      <c r="I37" s="18">
        <f t="shared" si="18"/>
        <v>28.642937965760197</v>
      </c>
      <c r="J37" s="7">
        <f t="shared" si="19"/>
        <v>1472.8272822583453</v>
      </c>
      <c r="K37" s="7">
        <f t="shared" si="20"/>
        <v>5.3327163195175151</v>
      </c>
      <c r="L37" s="7">
        <f t="shared" si="21"/>
        <v>15.16701708602119</v>
      </c>
      <c r="M37" s="7">
        <f t="shared" si="22"/>
        <v>1493.3270156638839</v>
      </c>
    </row>
    <row r="38" spans="1:13">
      <c r="A38" s="11">
        <v>5</v>
      </c>
      <c r="B38" s="11">
        <f t="shared" si="12"/>
        <v>76.800000000000011</v>
      </c>
      <c r="C38" s="11">
        <v>225</v>
      </c>
      <c r="D38" s="11">
        <f t="shared" si="14"/>
        <v>17280.000000000004</v>
      </c>
      <c r="E38" s="7">
        <f t="shared" si="15"/>
        <v>247.69945036336568</v>
      </c>
      <c r="F38" s="7">
        <f t="shared" si="16"/>
        <v>17114.495014696735</v>
      </c>
      <c r="G38" s="7">
        <f t="shared" si="13"/>
        <v>165.50498530326877</v>
      </c>
      <c r="H38" s="7">
        <f t="shared" si="17"/>
        <v>185.96065764412222</v>
      </c>
      <c r="I38" s="18">
        <f t="shared" si="18"/>
        <v>39.188602015090787</v>
      </c>
      <c r="J38" s="7">
        <f t="shared" si="19"/>
        <v>1908.8227732097523</v>
      </c>
      <c r="K38" s="7">
        <f t="shared" si="20"/>
        <v>9.9823524313316536</v>
      </c>
      <c r="L38" s="7">
        <f t="shared" si="21"/>
        <v>20.455672340853454</v>
      </c>
      <c r="M38" s="7">
        <f t="shared" si="22"/>
        <v>1939.2607979819375</v>
      </c>
    </row>
    <row r="39" spans="1:13">
      <c r="A39" s="11">
        <v>5</v>
      </c>
      <c r="B39" s="11">
        <f t="shared" si="12"/>
        <v>76.800000000000011</v>
      </c>
      <c r="C39" s="11">
        <v>250</v>
      </c>
      <c r="D39" s="11">
        <f t="shared" si="14"/>
        <v>19200.000000000004</v>
      </c>
      <c r="E39" s="7">
        <f t="shared" si="15"/>
        <v>278.76828156593325</v>
      </c>
      <c r="F39" s="7">
        <f t="shared" si="16"/>
        <v>18991.704985816727</v>
      </c>
      <c r="G39" s="7">
        <f t="shared" si="13"/>
        <v>208.29501418327709</v>
      </c>
      <c r="H39" s="7">
        <f t="shared" si="17"/>
        <v>234.03934177896301</v>
      </c>
      <c r="I39" s="18">
        <f t="shared" si="18"/>
        <v>50.066521963811212</v>
      </c>
      <c r="J39" s="7">
        <f t="shared" si="19"/>
        <v>2417.6990384469514</v>
      </c>
      <c r="K39" s="7">
        <f t="shared" si="20"/>
        <v>16.293268040093139</v>
      </c>
      <c r="L39" s="7">
        <f t="shared" si="21"/>
        <v>25.744327595685917</v>
      </c>
      <c r="M39" s="7">
        <f t="shared" si="22"/>
        <v>2459.7366340827302</v>
      </c>
    </row>
    <row r="40" spans="1:13">
      <c r="A40" s="11">
        <v>5</v>
      </c>
      <c r="B40" s="11">
        <f t="shared" si="12"/>
        <v>76.800000000000011</v>
      </c>
      <c r="C40" s="11">
        <v>275</v>
      </c>
      <c r="D40" s="11">
        <f t="shared" si="14"/>
        <v>21120.000000000004</v>
      </c>
      <c r="E40" s="7">
        <f t="shared" si="15"/>
        <v>310.8818631444359</v>
      </c>
      <c r="F40" s="7">
        <f t="shared" si="16"/>
        <v>20868.914956936722</v>
      </c>
      <c r="G40" s="7">
        <f t="shared" si="13"/>
        <v>251.08504306328177</v>
      </c>
      <c r="H40" s="7">
        <f t="shared" si="17"/>
        <v>282.11802591379973</v>
      </c>
      <c r="I40" s="18">
        <f t="shared" si="18"/>
        <v>61.31023330267724</v>
      </c>
      <c r="J40" s="7">
        <f t="shared" si="19"/>
        <v>3006.8121325559578</v>
      </c>
      <c r="K40" s="7">
        <f t="shared" si="20"/>
        <v>24.433140599586636</v>
      </c>
      <c r="L40" s="7">
        <f t="shared" si="21"/>
        <v>31.032982850517953</v>
      </c>
      <c r="M40" s="7">
        <f t="shared" si="22"/>
        <v>3062.2782560060623</v>
      </c>
    </row>
    <row r="41" spans="1:13">
      <c r="A41" s="11">
        <v>5</v>
      </c>
      <c r="B41" s="11">
        <f t="shared" si="12"/>
        <v>76.800000000000011</v>
      </c>
      <c r="C41" s="11">
        <v>300</v>
      </c>
      <c r="D41" s="11">
        <f t="shared" si="14"/>
        <v>23040.000000000004</v>
      </c>
      <c r="E41" s="7">
        <f t="shared" si="15"/>
        <v>344.15326325739272</v>
      </c>
      <c r="F41" s="7">
        <f t="shared" si="16"/>
        <v>22746.124928056717</v>
      </c>
      <c r="G41" s="7">
        <f t="shared" si="13"/>
        <v>293.87507194328646</v>
      </c>
      <c r="H41" s="7">
        <f t="shared" si="17"/>
        <v>330.19671004863648</v>
      </c>
      <c r="I41" s="18">
        <f t="shared" si="18"/>
        <v>72.95932382207377</v>
      </c>
      <c r="J41" s="7">
        <f t="shared" si="19"/>
        <v>3684.845690111048</v>
      </c>
      <c r="K41" s="7">
        <f t="shared" si="20"/>
        <v>34.599909061732433</v>
      </c>
      <c r="L41" s="7">
        <f t="shared" si="21"/>
        <v>36.321638105350019</v>
      </c>
      <c r="M41" s="7">
        <f t="shared" si="22"/>
        <v>3755.7672372781303</v>
      </c>
    </row>
    <row r="42" spans="1:13">
      <c r="A42" s="11">
        <v>5</v>
      </c>
      <c r="B42" s="11">
        <f t="shared" si="12"/>
        <v>76.800000000000011</v>
      </c>
      <c r="C42" s="11">
        <v>325</v>
      </c>
      <c r="D42" s="11">
        <f t="shared" si="14"/>
        <v>24960.000000000004</v>
      </c>
      <c r="E42" s="7">
        <f t="shared" si="15"/>
        <v>378.7175472500125</v>
      </c>
      <c r="F42" s="7">
        <f t="shared" si="16"/>
        <v>24623.334899176705</v>
      </c>
      <c r="G42" s="7">
        <f t="shared" si="13"/>
        <v>336.66510082329842</v>
      </c>
      <c r="H42" s="7">
        <f t="shared" si="17"/>
        <v>378.27539418348135</v>
      </c>
      <c r="I42" s="18">
        <f t="shared" si="18"/>
        <v>85.061083038735802</v>
      </c>
      <c r="J42" s="7">
        <f t="shared" si="19"/>
        <v>4462.1727296242589</v>
      </c>
      <c r="K42" s="7">
        <f t="shared" si="20"/>
        <v>47.030021010197594</v>
      </c>
      <c r="L42" s="7">
        <f t="shared" si="21"/>
        <v>41.610293360182936</v>
      </c>
      <c r="M42" s="7">
        <f t="shared" si="22"/>
        <v>4550.8130439946399</v>
      </c>
    </row>
    <row r="43" spans="1:13">
      <c r="A43" s="11">
        <v>5</v>
      </c>
      <c r="B43" s="11">
        <f t="shared" si="12"/>
        <v>76.800000000000011</v>
      </c>
      <c r="C43" s="11">
        <v>350</v>
      </c>
      <c r="D43" s="11">
        <f t="shared" si="14"/>
        <v>26880.000000000004</v>
      </c>
      <c r="E43" s="7">
        <f t="shared" si="15"/>
        <v>414.73828032232637</v>
      </c>
      <c r="F43" s="7">
        <f t="shared" si="16"/>
        <v>26500.544870296697</v>
      </c>
      <c r="G43" s="7">
        <f t="shared" si="13"/>
        <v>379.45512970330674</v>
      </c>
      <c r="H43" s="7">
        <f t="shared" si="17"/>
        <v>426.35407831832219</v>
      </c>
      <c r="I43" s="18">
        <f t="shared" si="18"/>
        <v>97.672778930999499</v>
      </c>
      <c r="J43" s="7">
        <f t="shared" si="19"/>
        <v>5351.3550584579734</v>
      </c>
      <c r="K43" s="7">
        <f t="shared" si="20"/>
        <v>62.009816336675343</v>
      </c>
      <c r="L43" s="7">
        <f t="shared" si="21"/>
        <v>46.898948615015456</v>
      </c>
      <c r="M43" s="7">
        <f t="shared" si="22"/>
        <v>5460.2638234096648</v>
      </c>
    </row>
    <row r="44" spans="1:13">
      <c r="A44" s="11">
        <v>5</v>
      </c>
      <c r="B44" s="11">
        <f t="shared" si="12"/>
        <v>76.800000000000011</v>
      </c>
      <c r="C44" s="11">
        <v>375</v>
      </c>
      <c r="D44" s="11">
        <f t="shared" si="14"/>
        <v>28800.000000000004</v>
      </c>
      <c r="E44" s="7">
        <f t="shared" si="15"/>
        <v>452.4167325585218</v>
      </c>
      <c r="F44" s="7">
        <f t="shared" si="16"/>
        <v>28377.754841416689</v>
      </c>
      <c r="G44" s="7">
        <f t="shared" si="13"/>
        <v>422.24515858331506</v>
      </c>
      <c r="H44" s="7">
        <f t="shared" si="17"/>
        <v>474.43276245316298</v>
      </c>
      <c r="I44" s="18">
        <f t="shared" si="18"/>
        <v>110.86488083353736</v>
      </c>
      <c r="J44" s="7">
        <f t="shared" si="19"/>
        <v>6367.8502190777926</v>
      </c>
      <c r="K44" s="7">
        <f t="shared" si="20"/>
        <v>79.891641714523843</v>
      </c>
      <c r="L44" s="7">
        <f t="shared" si="21"/>
        <v>52.187603869847919</v>
      </c>
      <c r="M44" s="7">
        <f t="shared" si="22"/>
        <v>6499.9294646621647</v>
      </c>
    </row>
    <row r="45" spans="1:13">
      <c r="A45" s="11">
        <v>5</v>
      </c>
      <c r="B45" s="11">
        <f t="shared" si="12"/>
        <v>76.800000000000011</v>
      </c>
      <c r="C45" s="11">
        <v>400</v>
      </c>
      <c r="D45" s="11">
        <f t="shared" si="14"/>
        <v>30720.000000000004</v>
      </c>
      <c r="E45" s="7">
        <f t="shared" si="15"/>
        <v>492.00530052130682</v>
      </c>
      <c r="F45" s="7">
        <f t="shared" si="16"/>
        <v>30254.96481253668</v>
      </c>
      <c r="G45" s="7">
        <f t="shared" si="13"/>
        <v>465.03518746332338</v>
      </c>
      <c r="H45" s="7">
        <f t="shared" si="17"/>
        <v>522.51144658800376</v>
      </c>
      <c r="I45" s="18">
        <f t="shared" si="18"/>
        <v>124.72575864950308</v>
      </c>
      <c r="J45" s="7">
        <f t="shared" si="19"/>
        <v>7531.0422674996898</v>
      </c>
      <c r="K45" s="7">
        <f t="shared" si="20"/>
        <v>101.1173466595116</v>
      </c>
      <c r="L45" s="7">
        <f t="shared" si="21"/>
        <v>57.476259124680382</v>
      </c>
      <c r="M45" s="7">
        <f t="shared" si="22"/>
        <v>7689.6358732838817</v>
      </c>
    </row>
    <row r="46" spans="1:13">
      <c r="A46" s="11">
        <v>5</v>
      </c>
      <c r="B46" s="11">
        <f t="shared" si="12"/>
        <v>76.800000000000011</v>
      </c>
      <c r="C46" s="11">
        <v>425</v>
      </c>
      <c r="D46" s="11">
        <f t="shared" si="14"/>
        <v>32640.000000000004</v>
      </c>
      <c r="E46" s="7">
        <f t="shared" si="15"/>
        <v>533.82777784027485</v>
      </c>
      <c r="F46" s="7">
        <f t="shared" si="16"/>
        <v>32132.174783656668</v>
      </c>
      <c r="G46" s="7">
        <f t="shared" si="13"/>
        <v>507.82521634333534</v>
      </c>
      <c r="H46" s="7">
        <f t="shared" si="17"/>
        <v>570.5901307228487</v>
      </c>
      <c r="I46" s="18">
        <f t="shared" si="18"/>
        <v>139.36878005467756</v>
      </c>
      <c r="J46" s="7">
        <f t="shared" si="19"/>
        <v>8865.7985544764488</v>
      </c>
      <c r="K46" s="7">
        <f t="shared" si="20"/>
        <v>126.25376955053908</v>
      </c>
      <c r="L46" s="7">
        <f t="shared" si="21"/>
        <v>62.764914379513357</v>
      </c>
      <c r="M46" s="7">
        <f t="shared" si="22"/>
        <v>9054.8172384065019</v>
      </c>
    </row>
    <row r="47" spans="1:13">
      <c r="A47" s="11">
        <v>5</v>
      </c>
      <c r="B47" s="11">
        <f t="shared" si="12"/>
        <v>76.800000000000011</v>
      </c>
      <c r="C47" s="11">
        <v>450</v>
      </c>
      <c r="D47" s="11">
        <f t="shared" si="14"/>
        <v>34560.000000000007</v>
      </c>
      <c r="E47" s="7">
        <f t="shared" si="15"/>
        <v>578.31130258923179</v>
      </c>
      <c r="F47" s="7">
        <f t="shared" si="16"/>
        <v>34009.384754776664</v>
      </c>
      <c r="G47" s="7">
        <f t="shared" si="13"/>
        <v>550.61524522334366</v>
      </c>
      <c r="H47" s="7">
        <f t="shared" si="17"/>
        <v>618.66881485768954</v>
      </c>
      <c r="I47" s="18">
        <f t="shared" si="18"/>
        <v>154.94349601683092</v>
      </c>
      <c r="J47" s="7">
        <f t="shared" si="19"/>
        <v>10404.923284076347</v>
      </c>
      <c r="K47" s="7">
        <f t="shared" si="20"/>
        <v>156.04866522646503</v>
      </c>
      <c r="L47" s="7">
        <f t="shared" si="21"/>
        <v>68.053569634345877</v>
      </c>
      <c r="M47" s="7">
        <f t="shared" si="22"/>
        <v>10629.025518937156</v>
      </c>
    </row>
    <row r="48" spans="1:13">
      <c r="A48" s="11">
        <v>5</v>
      </c>
      <c r="B48" s="11">
        <f t="shared" si="12"/>
        <v>76.800000000000011</v>
      </c>
      <c r="C48" s="11">
        <v>475</v>
      </c>
      <c r="D48" s="11">
        <f t="shared" si="14"/>
        <v>36480.000000000007</v>
      </c>
      <c r="E48" s="7">
        <f t="shared" si="15"/>
        <v>626.03943450121005</v>
      </c>
      <c r="F48" s="7">
        <f t="shared" si="16"/>
        <v>35886.594725896648</v>
      </c>
      <c r="G48" s="7">
        <f t="shared" si="13"/>
        <v>593.40527410335926</v>
      </c>
      <c r="H48" s="7">
        <f t="shared" si="17"/>
        <v>666.74749899253845</v>
      </c>
      <c r="I48" s="18">
        <f t="shared" si="18"/>
        <v>171.6542243624036</v>
      </c>
      <c r="J48" s="7">
        <f t="shared" si="19"/>
        <v>12193.233843796286</v>
      </c>
      <c r="K48" s="7">
        <f t="shared" si="20"/>
        <v>191.52362281947953</v>
      </c>
      <c r="L48" s="7">
        <f t="shared" si="21"/>
        <v>73.342224889179192</v>
      </c>
      <c r="M48" s="7">
        <f t="shared" si="22"/>
        <v>12458.099691504944</v>
      </c>
    </row>
    <row r="49" spans="1:13">
      <c r="A49" s="11">
        <v>5</v>
      </c>
      <c r="B49" s="11">
        <f t="shared" si="12"/>
        <v>76.800000000000011</v>
      </c>
      <c r="C49" s="11">
        <v>500</v>
      </c>
      <c r="D49" s="11">
        <f t="shared" si="14"/>
        <v>38400.000000000007</v>
      </c>
      <c r="E49" s="7">
        <f t="shared" si="15"/>
        <v>677.84645889225044</v>
      </c>
      <c r="F49" s="7">
        <f t="shared" si="16"/>
        <v>37763.804697016647</v>
      </c>
      <c r="G49" s="7">
        <f t="shared" si="13"/>
        <v>636.19530298336031</v>
      </c>
      <c r="H49" s="7">
        <f t="shared" si="17"/>
        <v>714.82618312737111</v>
      </c>
      <c r="I49" s="18">
        <f t="shared" si="18"/>
        <v>189.7930677721447</v>
      </c>
      <c r="J49" s="7">
        <f t="shared" si="19"/>
        <v>14294.803345908194</v>
      </c>
      <c r="K49" s="7">
        <f t="shared" si="20"/>
        <v>234.1391557333524</v>
      </c>
      <c r="L49" s="7">
        <f t="shared" si="21"/>
        <v>78.630880144010803</v>
      </c>
      <c r="M49" s="7">
        <f t="shared" si="22"/>
        <v>14607.573381785556</v>
      </c>
    </row>
    <row r="50" spans="1:13">
      <c r="A50" s="11">
        <v>10</v>
      </c>
      <c r="B50" s="11">
        <f>$C$22</f>
        <v>76.800000000000011</v>
      </c>
      <c r="C50" s="11">
        <v>0</v>
      </c>
      <c r="D50" s="11">
        <f>C50*B50</f>
        <v>0</v>
      </c>
      <c r="E50" s="7">
        <f>($C$23*B50*A50^2+$C$24*$C$25*B50^3-B50*(($C$24*($C$25*$C$24*B50^2+$C$23*A50^2)*($C$25*B50^2+$C$23*$C$24*A50^2-4*D50*$C$23*$C$25)))^0.5)/(2*($C$23^2*A50^2+$C$24*$C$25*$C$23*B50^2))</f>
        <v>10.767946398131672</v>
      </c>
      <c r="F50" s="7">
        <f>B50*E50-E50^2*C$23</f>
        <v>823.37099143237356</v>
      </c>
      <c r="G50" s="7">
        <f>D50-F50</f>
        <v>-823.37099143237356</v>
      </c>
      <c r="H50" s="7">
        <f>G50/C$24</f>
        <v>-925.13594542963324</v>
      </c>
      <c r="I50" s="18">
        <f>(A50-(A50^2-4*C$25*H50)^0.5)/(2*C$25)</f>
        <v>-87.533249225033614</v>
      </c>
      <c r="J50" s="7">
        <f>E50^2*C$23</f>
        <v>3.6072919441389244</v>
      </c>
      <c r="K50" s="7">
        <f>I50^2*C$25</f>
        <v>49.803453179297009</v>
      </c>
      <c r="L50" s="7">
        <f>H50-G50</f>
        <v>-101.76495399725968</v>
      </c>
      <c r="M50" s="7">
        <f>SUM(J50:L50)</f>
        <v>-48.354208873823751</v>
      </c>
    </row>
    <row r="51" spans="1:13">
      <c r="A51" s="11">
        <v>10</v>
      </c>
      <c r="B51" s="11">
        <f t="shared" si="12"/>
        <v>76.800000000000011</v>
      </c>
      <c r="C51" s="11">
        <v>25</v>
      </c>
      <c r="D51" s="11">
        <f>C51*B51</f>
        <v>1920.0000000000002</v>
      </c>
      <c r="E51" s="7">
        <f>($C$23*B51*A51^2+$C$24*$C$25*B51^3-B51*(($C$24*($C$25*$C$24*B51^2+$C$23*A51^2)*($C$25*B51^2+$C$23*$C$24*A51^2-4*D51*$C$23*$C$25)))^0.5)/(2*($C$23^2*A51^2+$C$24*$C$25*$C$23*B51^2))</f>
        <v>34.103129237912114</v>
      </c>
      <c r="F51" s="7">
        <f>B51*E51-E51^2*C$23</f>
        <v>2582.9373745084322</v>
      </c>
      <c r="G51" s="7">
        <f t="shared" ref="G51:G70" si="23">D51-F51</f>
        <v>-662.93737450843196</v>
      </c>
      <c r="H51" s="7">
        <f>G51/C$24</f>
        <v>-744.87345450385612</v>
      </c>
      <c r="I51" s="18">
        <f>(A51-(A51^2-4*C$25*H51)^0.5)/(2*C$25)</f>
        <v>-71.192869423497356</v>
      </c>
      <c r="J51" s="7">
        <f>E51^2*C$23</f>
        <v>36.18295096321846</v>
      </c>
      <c r="K51" s="7">
        <f>I51^2*C$25</f>
        <v>32.94476026888244</v>
      </c>
      <c r="L51" s="7">
        <f>H51-G51</f>
        <v>-81.936079995424166</v>
      </c>
      <c r="M51" s="7">
        <f>SUM(J51:L51)</f>
        <v>-12.808368763323273</v>
      </c>
    </row>
    <row r="52" spans="1:13">
      <c r="A52" s="11">
        <v>10</v>
      </c>
      <c r="B52" s="11">
        <f t="shared" si="12"/>
        <v>76.800000000000011</v>
      </c>
      <c r="C52" s="11">
        <v>50</v>
      </c>
      <c r="D52" s="11">
        <f t="shared" ref="D52:D70" si="24">C52*B52</f>
        <v>3840.0000000000005</v>
      </c>
      <c r="E52" s="7">
        <f>($C$23*B52*A52^2+$C$24*$C$25*B52^3-B52*(($C$24*($C$25*$C$24*B52^2+$C$23*A52^2)*($C$25*B52^2+$C$23*$C$24*A52^2-4*D52*$C$23*$C$25)))^0.5)/(2*($C$23^2*A52^2+$C$24*$C$25*$C$23*B52^2))</f>
        <v>57.901106018742333</v>
      </c>
      <c r="F52" s="7">
        <f>B52*E52-E52^2*C$23</f>
        <v>4342.5037575844981</v>
      </c>
      <c r="G52" s="7">
        <f t="shared" si="23"/>
        <v>-502.50375758449763</v>
      </c>
      <c r="H52" s="7">
        <f>G52/C$24</f>
        <v>-564.61096357808719</v>
      </c>
      <c r="I52" s="18">
        <f>(A52-(A52^2-4*C$25*H52)^0.5)/(2*C$25)</f>
        <v>-54.528419790646431</v>
      </c>
      <c r="J52" s="7">
        <f>E52^2*C$23</f>
        <v>104.30118465491324</v>
      </c>
      <c r="K52" s="7">
        <f>I52^2*C$25</f>
        <v>19.326765671622248</v>
      </c>
      <c r="L52" s="7">
        <f>H52-G52</f>
        <v>-62.10720599358956</v>
      </c>
      <c r="M52" s="7">
        <f>SUM(J52:L52)</f>
        <v>61.520744332945924</v>
      </c>
    </row>
    <row r="53" spans="1:13">
      <c r="A53" s="11">
        <v>10</v>
      </c>
      <c r="B53" s="11">
        <f t="shared" si="12"/>
        <v>76.800000000000011</v>
      </c>
      <c r="C53" s="11">
        <v>75</v>
      </c>
      <c r="D53" s="11">
        <f t="shared" si="24"/>
        <v>5760.0000000000009</v>
      </c>
      <c r="E53" s="7">
        <f>($C$23*B53*A53^2+$C$24*$C$25*B53^3-B53*(($C$24*($C$25*$C$24*B53^2+$C$23*A53^2)*($C$25*B53^2+$C$23*$C$24*A53^2-4*D53*$C$23*$C$25)))^0.5)/(2*($C$23^2*A53^2+$C$24*$C$25*$C$23*B53^2))</f>
        <v>82.190555159155949</v>
      </c>
      <c r="F53" s="7">
        <f>B53*E53-E53^2*C$23</f>
        <v>6102.0701406605476</v>
      </c>
      <c r="G53" s="7">
        <f t="shared" si="23"/>
        <v>-342.07014066054671</v>
      </c>
      <c r="H53" s="7">
        <f>G53/C$24</f>
        <v>-384.34847265229968</v>
      </c>
      <c r="I53" s="18">
        <f>(A53-(A53^2-4*C$25*H53)^0.5)/(2*C$25)</f>
        <v>-37.519818364654178</v>
      </c>
      <c r="J53" s="7">
        <f>E53^2*C$23</f>
        <v>210.16449556263021</v>
      </c>
      <c r="K53" s="7">
        <f>I53^2*C$25</f>
        <v>9.1502890057581645</v>
      </c>
      <c r="L53" s="7">
        <f>H53-G53</f>
        <v>-42.278331991752964</v>
      </c>
      <c r="M53" s="7">
        <f>SUM(J53:L53)</f>
        <v>177.03645257663541</v>
      </c>
    </row>
    <row r="54" spans="1:13">
      <c r="A54" s="11">
        <v>10</v>
      </c>
      <c r="B54" s="11">
        <f t="shared" si="12"/>
        <v>76.800000000000011</v>
      </c>
      <c r="C54" s="11">
        <v>100</v>
      </c>
      <c r="D54" s="11">
        <f t="shared" si="24"/>
        <v>7680.0000000000009</v>
      </c>
      <c r="E54" s="7">
        <f>($C$23*B54*A54^2+$C$24*$C$25*B54^3-B54*(($C$24*($C$25*$C$24*B54^2+$C$23*A54^2)*($C$25*B54^2+$C$23*$C$24*A54^2-4*D54*$C$23*$C$25)))^0.5)/(2*($C$23^2*A54^2+$C$24*$C$25*$C$23*B54^2))</f>
        <v>107.0032453373756</v>
      </c>
      <c r="F54" s="7">
        <f>B54*E54-E54^2*C$23</f>
        <v>7861.6365237366072</v>
      </c>
      <c r="G54" s="7">
        <f t="shared" si="23"/>
        <v>-181.63652373660625</v>
      </c>
      <c r="H54" s="7">
        <f>G54/C$24</f>
        <v>-204.08598172652387</v>
      </c>
      <c r="I54" s="18">
        <f>(A54-(A54^2-4*C$25*H54)^0.5)/(2*C$25)</f>
        <v>-20.144819240208964</v>
      </c>
      <c r="J54" s="7">
        <f>E54^2*C$23</f>
        <v>356.2127181738407</v>
      </c>
      <c r="K54" s="7">
        <f>I54^2*C$25</f>
        <v>2.6377893244345061</v>
      </c>
      <c r="L54" s="7">
        <f>H54-G54</f>
        <v>-22.449457989917619</v>
      </c>
      <c r="M54" s="7">
        <f>SUM(J54:L54)</f>
        <v>336.40104950835757</v>
      </c>
    </row>
    <row r="55" spans="1:13">
      <c r="A55" s="11">
        <v>10</v>
      </c>
      <c r="B55" s="11">
        <f t="shared" si="12"/>
        <v>76.800000000000011</v>
      </c>
      <c r="C55" s="11">
        <v>125</v>
      </c>
      <c r="D55" s="11">
        <f t="shared" si="24"/>
        <v>9600.0000000000018</v>
      </c>
      <c r="E55" s="7">
        <f t="shared" ref="E55:E70" si="25">($C$23*B55*A55^2+$C$24*$C$25*B55^3-B55*(($C$24*($C$25*$C$24*B55^2+$C$23*A55^2)*($C$25*B55^2+$C$23*$C$24*A55^2-4*D55*$C$23*$C$25)))^0.5)/(2*($C$23^2*A55^2+$C$24*$C$25*$C$23*B55^2))</f>
        <v>132.37452280353568</v>
      </c>
      <c r="F55" s="7">
        <f t="shared" ref="F55:F70" si="26">B55*E55-E55^2*C$23</f>
        <v>9621.2029068126685</v>
      </c>
      <c r="G55" s="7">
        <f t="shared" si="23"/>
        <v>-21.202906812666697</v>
      </c>
      <c r="H55" s="7">
        <f t="shared" ref="H55:H70" si="27">G55/C$24</f>
        <v>-23.823490800749099</v>
      </c>
      <c r="I55" s="18">
        <f t="shared" ref="I55:I70" si="28">(A55-(A55^2-4*C$25*H55)^0.5)/(2*C$25)</f>
        <v>-2.3786713298329634</v>
      </c>
      <c r="J55" s="7">
        <f t="shared" ref="J55:J70" si="29">E55^2*C$23</f>
        <v>545.16044449887352</v>
      </c>
      <c r="K55" s="7">
        <f t="shared" ref="K55:K70" si="30">I55^2*C$25</f>
        <v>3.6777502419900569E-2</v>
      </c>
      <c r="L55" s="7">
        <f t="shared" ref="L55:L70" si="31">H55-G55</f>
        <v>-2.6205839880824016</v>
      </c>
      <c r="M55" s="7">
        <f t="shared" ref="M55:M70" si="32">SUM(J55:L55)</f>
        <v>542.57663801321098</v>
      </c>
    </row>
    <row r="56" spans="1:13">
      <c r="A56" s="11">
        <v>10</v>
      </c>
      <c r="B56" s="11">
        <f t="shared" si="12"/>
        <v>76.800000000000011</v>
      </c>
      <c r="C56" s="11">
        <v>150</v>
      </c>
      <c r="D56" s="11">
        <f t="shared" si="24"/>
        <v>11520.000000000002</v>
      </c>
      <c r="E56" s="7">
        <f t="shared" si="25"/>
        <v>158.34390218382987</v>
      </c>
      <c r="F56" s="7">
        <f t="shared" si="26"/>
        <v>11380.769289888733</v>
      </c>
      <c r="G56" s="7">
        <f t="shared" si="23"/>
        <v>139.23071011126922</v>
      </c>
      <c r="H56" s="7">
        <f t="shared" si="27"/>
        <v>156.43900012502158</v>
      </c>
      <c r="I56" s="18">
        <f t="shared" si="28"/>
        <v>15.806295344641551</v>
      </c>
      <c r="J56" s="7">
        <f t="shared" si="29"/>
        <v>780.04239782940442</v>
      </c>
      <c r="K56" s="7">
        <f t="shared" si="30"/>
        <v>1.6239533213932416</v>
      </c>
      <c r="L56" s="7">
        <f t="shared" si="31"/>
        <v>17.208290013752361</v>
      </c>
      <c r="M56" s="7">
        <f t="shared" si="32"/>
        <v>798.8746411645501</v>
      </c>
    </row>
    <row r="57" spans="1:13">
      <c r="A57" s="11">
        <v>10</v>
      </c>
      <c r="B57" s="11">
        <f t="shared" si="12"/>
        <v>76.800000000000011</v>
      </c>
      <c r="C57" s="11">
        <v>175</v>
      </c>
      <c r="D57" s="11">
        <f t="shared" si="24"/>
        <v>13440.000000000002</v>
      </c>
      <c r="E57" s="7">
        <f t="shared" si="25"/>
        <v>184.95578897885463</v>
      </c>
      <c r="F57" s="7">
        <f t="shared" si="26"/>
        <v>13140.335672964775</v>
      </c>
      <c r="G57" s="7">
        <f t="shared" si="23"/>
        <v>299.66432703522696</v>
      </c>
      <c r="H57" s="7">
        <f t="shared" si="27"/>
        <v>336.7014910508168</v>
      </c>
      <c r="I57" s="18">
        <f t="shared" si="28"/>
        <v>34.441175579003058</v>
      </c>
      <c r="J57" s="7">
        <f t="shared" si="29"/>
        <v>1064.2689206112632</v>
      </c>
      <c r="K57" s="7">
        <f t="shared" si="30"/>
        <v>7.7102647392141579</v>
      </c>
      <c r="L57" s="7">
        <f t="shared" si="31"/>
        <v>37.037164015589838</v>
      </c>
      <c r="M57" s="7">
        <f t="shared" si="32"/>
        <v>1109.0163493660671</v>
      </c>
    </row>
    <row r="58" spans="1:13">
      <c r="A58" s="11">
        <v>10</v>
      </c>
      <c r="B58" s="11">
        <f t="shared" si="12"/>
        <v>76.800000000000011</v>
      </c>
      <c r="C58" s="11">
        <v>200</v>
      </c>
      <c r="D58" s="11">
        <f t="shared" si="24"/>
        <v>15360.000000000002</v>
      </c>
      <c r="E58" s="7">
        <f t="shared" si="25"/>
        <v>212.2603715177807</v>
      </c>
      <c r="F58" s="7">
        <f t="shared" si="26"/>
        <v>14899.902056040832</v>
      </c>
      <c r="G58" s="7">
        <f t="shared" si="23"/>
        <v>460.09794395917015</v>
      </c>
      <c r="H58" s="7">
        <f t="shared" si="27"/>
        <v>516.96398197659562</v>
      </c>
      <c r="I58" s="18">
        <f t="shared" si="28"/>
        <v>53.561113574425683</v>
      </c>
      <c r="J58" s="7">
        <f t="shared" si="29"/>
        <v>1401.694476524729</v>
      </c>
      <c r="K58" s="7">
        <f t="shared" si="30"/>
        <v>18.647153767661425</v>
      </c>
      <c r="L58" s="7">
        <f t="shared" si="31"/>
        <v>56.866038017425467</v>
      </c>
      <c r="M58" s="7">
        <f t="shared" si="32"/>
        <v>1477.2076683098157</v>
      </c>
    </row>
    <row r="59" spans="1:13">
      <c r="A59" s="11">
        <v>10</v>
      </c>
      <c r="B59" s="11">
        <f t="shared" si="12"/>
        <v>76.800000000000011</v>
      </c>
      <c r="C59" s="11">
        <v>225</v>
      </c>
      <c r="D59" s="11">
        <f t="shared" si="24"/>
        <v>17280.000000000004</v>
      </c>
      <c r="E59" s="7">
        <f t="shared" si="25"/>
        <v>240.31473363521019</v>
      </c>
      <c r="F59" s="7">
        <f t="shared" si="26"/>
        <v>16659.468439116881</v>
      </c>
      <c r="G59" s="7">
        <f t="shared" si="23"/>
        <v>620.53156088312244</v>
      </c>
      <c r="H59" s="7">
        <f t="shared" si="27"/>
        <v>697.22647290238478</v>
      </c>
      <c r="I59" s="18">
        <f t="shared" si="28"/>
        <v>73.206082085543372</v>
      </c>
      <c r="J59" s="7">
        <f t="shared" si="29"/>
        <v>1796.7031040672632</v>
      </c>
      <c r="K59" s="7">
        <f t="shared" si="30"/>
        <v>34.834347953049544</v>
      </c>
      <c r="L59" s="7">
        <f t="shared" si="31"/>
        <v>76.694912019262347</v>
      </c>
      <c r="M59" s="7">
        <f t="shared" si="32"/>
        <v>1908.232364039575</v>
      </c>
    </row>
    <row r="60" spans="1:13">
      <c r="A60" s="11">
        <v>10</v>
      </c>
      <c r="B60" s="11">
        <f t="shared" si="12"/>
        <v>76.800000000000011</v>
      </c>
      <c r="C60" s="11">
        <v>250</v>
      </c>
      <c r="D60" s="11">
        <f t="shared" si="24"/>
        <v>19200.000000000004</v>
      </c>
      <c r="E60" s="7">
        <f t="shared" si="25"/>
        <v>269.18425874296315</v>
      </c>
      <c r="F60" s="7">
        <f t="shared" si="26"/>
        <v>18419.034822192953</v>
      </c>
      <c r="G60" s="7">
        <f t="shared" si="23"/>
        <v>780.96517780705108</v>
      </c>
      <c r="H60" s="7">
        <f t="shared" si="27"/>
        <v>877.48896382814723</v>
      </c>
      <c r="I60" s="18">
        <f t="shared" si="28"/>
        <v>93.421865616771555</v>
      </c>
      <c r="J60" s="7">
        <f t="shared" si="29"/>
        <v>2254.3162492666215</v>
      </c>
      <c r="K60" s="7">
        <f t="shared" si="30"/>
        <v>56.729692339567805</v>
      </c>
      <c r="L60" s="7">
        <f t="shared" si="31"/>
        <v>96.523786021096157</v>
      </c>
      <c r="M60" s="7">
        <f t="shared" si="32"/>
        <v>2407.5697276272858</v>
      </c>
    </row>
    <row r="61" spans="1:13">
      <c r="A61" s="11">
        <v>10</v>
      </c>
      <c r="B61" s="11">
        <f t="shared" si="12"/>
        <v>76.800000000000011</v>
      </c>
      <c r="C61" s="11">
        <v>275</v>
      </c>
      <c r="D61" s="11">
        <f t="shared" si="24"/>
        <v>21120.000000000004</v>
      </c>
      <c r="E61" s="7">
        <f t="shared" si="25"/>
        <v>298.9444243780415</v>
      </c>
      <c r="F61" s="7">
        <f t="shared" si="26"/>
        <v>20178.601205269013</v>
      </c>
      <c r="G61" s="7">
        <f t="shared" si="23"/>
        <v>941.39879473099063</v>
      </c>
      <c r="H61" s="7">
        <f t="shared" si="27"/>
        <v>1057.751454753922</v>
      </c>
      <c r="I61" s="18">
        <f t="shared" si="28"/>
        <v>114.2613170482296</v>
      </c>
      <c r="J61" s="7">
        <f t="shared" si="29"/>
        <v>2780.3305869645778</v>
      </c>
      <c r="K61" s="7">
        <f t="shared" si="30"/>
        <v>84.861715728374293</v>
      </c>
      <c r="L61" s="7">
        <f t="shared" si="31"/>
        <v>116.35266002293133</v>
      </c>
      <c r="M61" s="7">
        <f t="shared" si="32"/>
        <v>2981.5449627158832</v>
      </c>
    </row>
    <row r="62" spans="1:13">
      <c r="A62" s="11">
        <v>10</v>
      </c>
      <c r="B62" s="11">
        <f t="shared" si="12"/>
        <v>76.800000000000011</v>
      </c>
      <c r="C62" s="11">
        <v>300</v>
      </c>
      <c r="D62" s="11">
        <f t="shared" si="24"/>
        <v>23040.000000000004</v>
      </c>
      <c r="E62" s="7">
        <f t="shared" si="25"/>
        <v>329.68312877008469</v>
      </c>
      <c r="F62" s="7">
        <f t="shared" si="26"/>
        <v>21938.167588345059</v>
      </c>
      <c r="G62" s="7">
        <f t="shared" si="23"/>
        <v>1101.8324116549447</v>
      </c>
      <c r="H62" s="7">
        <f t="shared" si="27"/>
        <v>1238.0139456797131</v>
      </c>
      <c r="I62" s="18">
        <f t="shared" si="28"/>
        <v>135.78598680641628</v>
      </c>
      <c r="J62" s="7">
        <f t="shared" si="29"/>
        <v>3381.4967011974477</v>
      </c>
      <c r="K62" s="7">
        <f t="shared" si="30"/>
        <v>119.84592238444964</v>
      </c>
      <c r="L62" s="7">
        <f t="shared" si="31"/>
        <v>136.18153402476833</v>
      </c>
      <c r="M62" s="7">
        <f t="shared" si="32"/>
        <v>3637.5241576066655</v>
      </c>
    </row>
    <row r="63" spans="1:13">
      <c r="A63" s="11">
        <v>10</v>
      </c>
      <c r="B63" s="11">
        <f t="shared" si="12"/>
        <v>76.800000000000011</v>
      </c>
      <c r="C63" s="11">
        <v>325</v>
      </c>
      <c r="D63" s="11">
        <f t="shared" si="24"/>
        <v>24960.000000000004</v>
      </c>
      <c r="E63" s="7">
        <f t="shared" si="25"/>
        <v>361.50375592671247</v>
      </c>
      <c r="F63" s="7">
        <f t="shared" si="26"/>
        <v>23697.733971421119</v>
      </c>
      <c r="G63" s="7">
        <f t="shared" si="23"/>
        <v>1262.2660285788843</v>
      </c>
      <c r="H63" s="7">
        <f t="shared" si="27"/>
        <v>1418.276436605488</v>
      </c>
      <c r="I63" s="18">
        <f t="shared" si="28"/>
        <v>158.06826917945054</v>
      </c>
      <c r="J63" s="7">
        <f t="shared" si="29"/>
        <v>4065.7544837504033</v>
      </c>
      <c r="K63" s="7">
        <f t="shared" si="30"/>
        <v>162.406255189017</v>
      </c>
      <c r="L63" s="7">
        <f t="shared" si="31"/>
        <v>156.01040802660373</v>
      </c>
      <c r="M63" s="7">
        <f t="shared" si="32"/>
        <v>4384.171146966024</v>
      </c>
    </row>
    <row r="64" spans="1:13">
      <c r="A64" s="11">
        <v>10</v>
      </c>
      <c r="B64" s="11">
        <f t="shared" si="12"/>
        <v>76.800000000000011</v>
      </c>
      <c r="C64" s="11">
        <v>350</v>
      </c>
      <c r="D64" s="11">
        <f t="shared" si="24"/>
        <v>26880.000000000004</v>
      </c>
      <c r="E64" s="7">
        <f t="shared" si="25"/>
        <v>394.52928772359093</v>
      </c>
      <c r="F64" s="7">
        <f t="shared" si="26"/>
        <v>25457.300354497173</v>
      </c>
      <c r="G64" s="7">
        <f t="shared" si="23"/>
        <v>1422.6996455028311</v>
      </c>
      <c r="H64" s="7">
        <f t="shared" si="27"/>
        <v>1598.5389275312709</v>
      </c>
      <c r="I64" s="18">
        <f t="shared" si="28"/>
        <v>181.1942817937061</v>
      </c>
      <c r="J64" s="7">
        <f t="shared" si="29"/>
        <v>4842.5489426746135</v>
      </c>
      <c r="K64" s="7">
        <f t="shared" si="30"/>
        <v>213.40389040579032</v>
      </c>
      <c r="L64" s="7">
        <f t="shared" si="31"/>
        <v>175.83928202843981</v>
      </c>
      <c r="M64" s="7">
        <f t="shared" si="32"/>
        <v>5231.792115108844</v>
      </c>
    </row>
    <row r="65" spans="1:13">
      <c r="A65" s="11">
        <v>10</v>
      </c>
      <c r="B65" s="11">
        <f t="shared" si="12"/>
        <v>76.800000000000011</v>
      </c>
      <c r="C65" s="11">
        <v>375</v>
      </c>
      <c r="D65" s="11">
        <f t="shared" si="24"/>
        <v>28800.000000000004</v>
      </c>
      <c r="E65" s="7">
        <f t="shared" si="25"/>
        <v>428.9079364275222</v>
      </c>
      <c r="F65" s="7">
        <f t="shared" si="26"/>
        <v>27216.866737573226</v>
      </c>
      <c r="G65" s="7">
        <f t="shared" si="23"/>
        <v>1583.1332624267779</v>
      </c>
      <c r="H65" s="7">
        <f t="shared" si="27"/>
        <v>1778.8014184570538</v>
      </c>
      <c r="I65" s="18">
        <f t="shared" si="28"/>
        <v>205.26780976830563</v>
      </c>
      <c r="J65" s="7">
        <f t="shared" si="29"/>
        <v>5723.2627800604805</v>
      </c>
      <c r="K65" s="7">
        <f t="shared" si="30"/>
        <v>273.87667922600247</v>
      </c>
      <c r="L65" s="7">
        <f t="shared" si="31"/>
        <v>195.6681560302759</v>
      </c>
      <c r="M65" s="7">
        <f t="shared" si="32"/>
        <v>6192.8076153167585</v>
      </c>
    </row>
    <row r="66" spans="1:13">
      <c r="A66" s="11">
        <v>10</v>
      </c>
      <c r="B66" s="11">
        <f t="shared" si="12"/>
        <v>76.800000000000011</v>
      </c>
      <c r="C66" s="11">
        <v>400</v>
      </c>
      <c r="D66" s="11">
        <f t="shared" si="24"/>
        <v>30720.000000000004</v>
      </c>
      <c r="E66" s="7">
        <f t="shared" si="25"/>
        <v>464.82104701163348</v>
      </c>
      <c r="F66" s="7">
        <f t="shared" si="26"/>
        <v>28976.433120649286</v>
      </c>
      <c r="G66" s="7">
        <f t="shared" si="23"/>
        <v>1743.5668793507175</v>
      </c>
      <c r="H66" s="7">
        <f t="shared" si="27"/>
        <v>1959.0639093828286</v>
      </c>
      <c r="I66" s="18">
        <f t="shared" si="28"/>
        <v>230.41583928357232</v>
      </c>
      <c r="J66" s="7">
        <f t="shared" si="29"/>
        <v>6721.8232898441711</v>
      </c>
      <c r="K66" s="7">
        <f t="shared" si="30"/>
        <v>345.09448345289468</v>
      </c>
      <c r="L66" s="7">
        <f t="shared" si="31"/>
        <v>215.49703003211107</v>
      </c>
      <c r="M66" s="7">
        <f t="shared" si="32"/>
        <v>7282.4148033291767</v>
      </c>
    </row>
    <row r="67" spans="1:13">
      <c r="A67" s="11">
        <v>10</v>
      </c>
      <c r="B67" s="11">
        <f t="shared" si="12"/>
        <v>76.800000000000011</v>
      </c>
      <c r="C67" s="11">
        <v>425</v>
      </c>
      <c r="D67" s="11">
        <f t="shared" si="24"/>
        <v>32640.000000000004</v>
      </c>
      <c r="E67" s="7">
        <f t="shared" si="25"/>
        <v>502.49449863836554</v>
      </c>
      <c r="F67" s="7">
        <f t="shared" si="26"/>
        <v>30735.999503725339</v>
      </c>
      <c r="G67" s="7">
        <f t="shared" si="23"/>
        <v>1904.0004962746643</v>
      </c>
      <c r="H67" s="7">
        <f t="shared" si="27"/>
        <v>2139.3264003086115</v>
      </c>
      <c r="I67" s="18">
        <f t="shared" si="28"/>
        <v>256.79654142944077</v>
      </c>
      <c r="J67" s="7">
        <f t="shared" si="29"/>
        <v>7855.5779917011405</v>
      </c>
      <c r="K67" s="7">
        <f t="shared" si="30"/>
        <v>428.63901398579617</v>
      </c>
      <c r="L67" s="7">
        <f t="shared" si="31"/>
        <v>235.32590403394715</v>
      </c>
      <c r="M67" s="7">
        <f t="shared" si="32"/>
        <v>8519.5429097208835</v>
      </c>
    </row>
    <row r="68" spans="1:13">
      <c r="A68" s="11">
        <v>10</v>
      </c>
      <c r="B68" s="11">
        <f t="shared" si="12"/>
        <v>76.800000000000011</v>
      </c>
      <c r="C68" s="11">
        <v>450</v>
      </c>
      <c r="D68" s="11">
        <f t="shared" si="24"/>
        <v>34560.000000000007</v>
      </c>
      <c r="E68" s="7">
        <f t="shared" si="25"/>
        <v>542.21570885704625</v>
      </c>
      <c r="F68" s="7">
        <f t="shared" si="26"/>
        <v>32495.565886801407</v>
      </c>
      <c r="G68" s="7">
        <f t="shared" si="23"/>
        <v>2064.4341131986002</v>
      </c>
      <c r="H68" s="7">
        <f t="shared" si="27"/>
        <v>2319.5888912343821</v>
      </c>
      <c r="I68" s="18">
        <f t="shared" si="28"/>
        <v>284.61117933505864</v>
      </c>
      <c r="J68" s="7">
        <f t="shared" si="29"/>
        <v>9146.600553419752</v>
      </c>
      <c r="K68" s="7">
        <f t="shared" si="30"/>
        <v>526.52290211620391</v>
      </c>
      <c r="L68" s="7">
        <f t="shared" si="31"/>
        <v>255.15477803578187</v>
      </c>
      <c r="M68" s="7">
        <f t="shared" si="32"/>
        <v>9928.2782335717366</v>
      </c>
    </row>
    <row r="69" spans="1:13">
      <c r="A69" s="11">
        <v>10</v>
      </c>
      <c r="B69" s="11">
        <f t="shared" si="12"/>
        <v>76.800000000000011</v>
      </c>
      <c r="C69" s="11">
        <v>475</v>
      </c>
      <c r="D69" s="11">
        <f t="shared" si="24"/>
        <v>36480.000000000007</v>
      </c>
      <c r="E69" s="7">
        <f t="shared" si="25"/>
        <v>584.36002504928376</v>
      </c>
      <c r="F69" s="7">
        <f t="shared" si="26"/>
        <v>34255.132269877453</v>
      </c>
      <c r="G69" s="7">
        <f t="shared" si="23"/>
        <v>2224.8677301225543</v>
      </c>
      <c r="H69" s="7">
        <f t="shared" si="27"/>
        <v>2499.8513821601732</v>
      </c>
      <c r="I69" s="18">
        <f t="shared" si="28"/>
        <v>314.12258868571843</v>
      </c>
      <c r="J69" s="7">
        <f t="shared" si="29"/>
        <v>10623.717653907543</v>
      </c>
      <c r="K69" s="7">
        <f t="shared" si="30"/>
        <v>641.37450469701071</v>
      </c>
      <c r="L69" s="7">
        <f t="shared" si="31"/>
        <v>274.98365203761887</v>
      </c>
      <c r="M69" s="7">
        <f t="shared" si="32"/>
        <v>11540.075810642173</v>
      </c>
    </row>
    <row r="70" spans="1:13">
      <c r="A70" s="11">
        <v>10</v>
      </c>
      <c r="B70" s="11">
        <f t="shared" si="12"/>
        <v>76.800000000000011</v>
      </c>
      <c r="C70" s="11">
        <v>500</v>
      </c>
      <c r="D70" s="11">
        <f t="shared" si="24"/>
        <v>38400.000000000007</v>
      </c>
      <c r="E70" s="7">
        <f t="shared" si="25"/>
        <v>629.43374012603488</v>
      </c>
      <c r="F70" s="7">
        <f t="shared" si="26"/>
        <v>36014.698652953521</v>
      </c>
      <c r="G70" s="7">
        <f t="shared" si="23"/>
        <v>2385.3013470464866</v>
      </c>
      <c r="H70" s="7">
        <f t="shared" si="27"/>
        <v>2680.1138730859402</v>
      </c>
      <c r="I70" s="18">
        <f t="shared" si="28"/>
        <v>345.68529931358296</v>
      </c>
      <c r="J70" s="7">
        <f t="shared" si="29"/>
        <v>12325.812588725963</v>
      </c>
      <c r="K70" s="7">
        <f t="shared" si="30"/>
        <v>776.73912004988938</v>
      </c>
      <c r="L70" s="7">
        <f t="shared" si="31"/>
        <v>294.81252603945359</v>
      </c>
      <c r="M70" s="7">
        <f t="shared" si="32"/>
        <v>13397.364234815306</v>
      </c>
    </row>
    <row r="71" spans="1:13">
      <c r="A71" s="11">
        <v>15</v>
      </c>
      <c r="B71" s="11">
        <f>$C$22</f>
        <v>76.800000000000011</v>
      </c>
      <c r="C71" s="11">
        <v>0</v>
      </c>
      <c r="D71" s="11">
        <f>C71*B71</f>
        <v>0</v>
      </c>
      <c r="E71" s="7">
        <f>($C$23*B71*A71^2+$C$24*$C$25*B71^3-B71*(($C$24*($C$25*$C$24*B71^2+$C$23*A71^2)*($C$25*B71^2+$C$23*$C$24*A71^2-4*D71*$C$23*$C$25)))^0.5)/(2*($C$23^2*A71^2+$C$24*$C$25*$C$23*B71^2))</f>
        <v>22.037670808571018</v>
      </c>
      <c r="F71" s="7">
        <f>B71*E71-E71^2*C$23</f>
        <v>1677.3837290197273</v>
      </c>
      <c r="G71" s="7">
        <f>D71-F71</f>
        <v>-1677.3837290197273</v>
      </c>
      <c r="H71" s="7">
        <f>G71/C$24</f>
        <v>-1884.700819123289</v>
      </c>
      <c r="I71" s="18">
        <f>(A71-(A71^2-4*C$25*H71)^0.5)/(2*C$25)</f>
        <v>-119.46249644974982</v>
      </c>
      <c r="J71" s="7">
        <f>E71^2*C$23</f>
        <v>15.109389078527123</v>
      </c>
      <c r="K71" s="7">
        <f>I71^2*C$25</f>
        <v>92.763372377042174</v>
      </c>
      <c r="L71" s="7">
        <f>H71-G71</f>
        <v>-207.31709010356167</v>
      </c>
      <c r="M71" s="7">
        <f>SUM(J71:L71)</f>
        <v>-99.444328647992364</v>
      </c>
    </row>
    <row r="72" spans="1:13">
      <c r="A72" s="11">
        <v>15</v>
      </c>
      <c r="B72" s="11">
        <f t="shared" si="12"/>
        <v>76.800000000000011</v>
      </c>
      <c r="C72" s="11">
        <v>25</v>
      </c>
      <c r="D72" s="11">
        <f>C72*B72</f>
        <v>1920.0000000000002</v>
      </c>
      <c r="E72" s="7">
        <f>($C$23*B72*A72^2+$C$24*$C$25*B72^3-B72*(($C$24*($C$25*$C$24*B72^2+$C$23*A72^2)*($C$25*B72^2+$C$23*$C$24*A72^2-4*D72*$C$23*$C$25)))^0.5)/(2*($C$23^2*A72^2+$C$24*$C$25*$C$23*B72^2))</f>
        <v>43.346365307051727</v>
      </c>
      <c r="F72" s="7">
        <f>B72*E72-E72^2*C$23</f>
        <v>3270.5459591490103</v>
      </c>
      <c r="G72" s="7">
        <f t="shared" ref="G72:G91" si="33">D72-F72</f>
        <v>-1350.5459591490101</v>
      </c>
      <c r="H72" s="7">
        <f>G72/C$24</f>
        <v>-1517.4673698303484</v>
      </c>
      <c r="I72" s="18">
        <f>(A72-(A72^2-4*C$25*H72)^0.5)/(2*C$25)</f>
        <v>-97.080488759638911</v>
      </c>
      <c r="J72" s="7">
        <f>E72^2*C$23</f>
        <v>58.454896432562862</v>
      </c>
      <c r="K72" s="7">
        <f>I72^2*C$25</f>
        <v>61.260038435767449</v>
      </c>
      <c r="L72" s="7">
        <f>H72-G72</f>
        <v>-166.92141068133833</v>
      </c>
      <c r="M72" s="7">
        <f>SUM(J72:L72)</f>
        <v>-47.206475813008012</v>
      </c>
    </row>
    <row r="73" spans="1:13">
      <c r="A73" s="11">
        <v>15</v>
      </c>
      <c r="B73" s="11">
        <f t="shared" si="12"/>
        <v>76.800000000000011</v>
      </c>
      <c r="C73" s="11">
        <v>50</v>
      </c>
      <c r="D73" s="11">
        <f t="shared" ref="D73:D91" si="34">C73*B73</f>
        <v>3840.0000000000005</v>
      </c>
      <c r="E73" s="7">
        <f>($C$23*B73*A73^2+$C$24*$C$25*B73^3-B73*(($C$24*($C$25*$C$24*B73^2+$C$23*A73^2)*($C$25*B73^2+$C$23*$C$24*A73^2-4*D73*$C$23*$C$25)))^0.5)/(2*($C$23^2*A73^2+$C$24*$C$25*$C$23*B73^2))</f>
        <v>65.043332665342163</v>
      </c>
      <c r="F73" s="7">
        <f>B73*E73-E73^2*C$23</f>
        <v>4863.7081892782771</v>
      </c>
      <c r="G73" s="7">
        <f t="shared" si="33"/>
        <v>-1023.7081892782767</v>
      </c>
      <c r="H73" s="7">
        <f>G73/C$24</f>
        <v>-1150.2339205373894</v>
      </c>
      <c r="I73" s="18">
        <f>(A73-(A73^2-4*C$25*H73)^0.5)/(2*C$25)</f>
        <v>-74.290651010545375</v>
      </c>
      <c r="J73" s="7">
        <f>E73^2*C$23</f>
        <v>131.61975942000251</v>
      </c>
      <c r="K73" s="7">
        <f>I73^2*C$25</f>
        <v>35.874155379209199</v>
      </c>
      <c r="L73" s="7">
        <f>H73-G73</f>
        <v>-126.52573125911272</v>
      </c>
      <c r="M73" s="7">
        <f>SUM(J73:L73)</f>
        <v>40.968183540099005</v>
      </c>
    </row>
    <row r="74" spans="1:13">
      <c r="A74" s="11">
        <v>15</v>
      </c>
      <c r="B74" s="11">
        <f t="shared" si="12"/>
        <v>76.800000000000011</v>
      </c>
      <c r="C74" s="11">
        <v>75</v>
      </c>
      <c r="D74" s="11">
        <f t="shared" si="34"/>
        <v>5760.0000000000009</v>
      </c>
      <c r="E74" s="7">
        <f>($C$23*B74*A74^2+$C$24*$C$25*B74^3-B74*(($C$24*($C$25*$C$24*B74^2+$C$23*A74^2)*($C$25*B74^2+$C$23*$C$24*A74^2-4*D74*$C$23*$C$25)))^0.5)/(2*($C$23^2*A74^2+$C$24*$C$25*$C$23*B74^2))</f>
        <v>87.150604105209439</v>
      </c>
      <c r="F74" s="7">
        <f>B74*E74-E74^2*C$23</f>
        <v>6456.870419407549</v>
      </c>
      <c r="G74" s="7">
        <f t="shared" si="33"/>
        <v>-696.87041940754807</v>
      </c>
      <c r="H74" s="7">
        <f>G74/C$24</f>
        <v>-783.00047124443597</v>
      </c>
      <c r="I74" s="18">
        <f>(A74-(A74^2-4*C$25*H74)^0.5)/(2*C$25)</f>
        <v>-51.069842274009069</v>
      </c>
      <c r="J74" s="7">
        <f>E74^2*C$23</f>
        <v>236.29597587253619</v>
      </c>
      <c r="K74" s="7">
        <f>I74^2*C$25</f>
        <v>16.952837134299063</v>
      </c>
      <c r="L74" s="7">
        <f>H74-G74</f>
        <v>-86.130051836887901</v>
      </c>
      <c r="M74" s="7">
        <f>SUM(J74:L74)</f>
        <v>167.11876116994736</v>
      </c>
    </row>
    <row r="75" spans="1:13">
      <c r="A75" s="11">
        <v>15</v>
      </c>
      <c r="B75" s="11">
        <f t="shared" si="12"/>
        <v>76.800000000000011</v>
      </c>
      <c r="C75" s="11">
        <v>100</v>
      </c>
      <c r="D75" s="11">
        <f t="shared" si="34"/>
        <v>7680.0000000000009</v>
      </c>
      <c r="E75" s="7">
        <f>($C$23*B75*A75^2+$C$24*$C$25*B75^3-B75*(($C$24*($C$25*$C$24*B75^2+$C$23*A75^2)*($C$25*B75^2+$C$23*$C$24*A75^2-4*D75*$C$23*$C$25)))^0.5)/(2*($C$23^2*A75^2+$C$24*$C$25*$C$23*B75^2))</f>
        <v>109.69237665633013</v>
      </c>
      <c r="F75" s="7">
        <f>B75*E75-E75^2*C$23</f>
        <v>8050.0326495368245</v>
      </c>
      <c r="G75" s="7">
        <f t="shared" si="33"/>
        <v>-370.03264953682356</v>
      </c>
      <c r="H75" s="7">
        <f>G75/C$24</f>
        <v>-415.76702195148715</v>
      </c>
      <c r="I75" s="18">
        <f>(A75-(A75^2-4*C$25*H75)^0.5)/(2*C$25)</f>
        <v>-27.392646722498252</v>
      </c>
      <c r="J75" s="7">
        <f>E75^2*C$23</f>
        <v>374.34187766933064</v>
      </c>
      <c r="K75" s="7">
        <f>I75^2*C$25</f>
        <v>4.8773211140133617</v>
      </c>
      <c r="L75" s="7">
        <f>H75-G75</f>
        <v>-45.734372414663596</v>
      </c>
      <c r="M75" s="7">
        <f>SUM(J75:L75)</f>
        <v>333.48482636868039</v>
      </c>
    </row>
    <row r="76" spans="1:13">
      <c r="A76" s="11">
        <v>15</v>
      </c>
      <c r="B76" s="11">
        <f t="shared" si="12"/>
        <v>76.800000000000011</v>
      </c>
      <c r="C76" s="11">
        <v>125</v>
      </c>
      <c r="D76" s="11">
        <f t="shared" si="34"/>
        <v>9600.0000000000018</v>
      </c>
      <c r="E76" s="7">
        <f t="shared" ref="E76:E91" si="35">($C$23*B76*A76^2+$C$24*$C$25*B76^3-B76*(($C$24*($C$25*$C$24*B76^2+$C$23*A76^2)*($C$25*B76^2+$C$23*$C$24*A76^2-4*D76*$C$23*$C$25)))^0.5)/(2*($C$23^2*A76^2+$C$24*$C$25*$C$23*B76^2))</f>
        <v>132.69532349975779</v>
      </c>
      <c r="F76" s="7">
        <f t="shared" ref="F76:F91" si="36">B76*E76-E76^2*C$23</f>
        <v>9643.1948796661218</v>
      </c>
      <c r="G76" s="7">
        <f t="shared" si="33"/>
        <v>-43.194879666119959</v>
      </c>
      <c r="H76" s="7">
        <f t="shared" ref="H76:H91" si="37">G76/C$24</f>
        <v>-48.533572658561752</v>
      </c>
      <c r="I76" s="18">
        <f t="shared" ref="I76:I91" si="38">(A76-(A76^2-4*C$25*H76)^0.5)/(2*C$25)</f>
        <v>-3.2310476540289121</v>
      </c>
      <c r="J76" s="7">
        <f t="shared" ref="J76:J91" si="39">E76^2*C$23</f>
        <v>547.80596511527835</v>
      </c>
      <c r="K76" s="7">
        <f t="shared" ref="K76:K91" si="40">I76^2*C$25</f>
        <v>6.7857848126937292E-2</v>
      </c>
      <c r="L76" s="7">
        <f t="shared" ref="L76:L91" si="41">H76-G76</f>
        <v>-5.3386929924417927</v>
      </c>
      <c r="M76" s="7">
        <f t="shared" ref="M76:M91" si="42">SUM(J76:L76)</f>
        <v>542.53512997096345</v>
      </c>
    </row>
    <row r="77" spans="1:13">
      <c r="A77" s="11">
        <v>15</v>
      </c>
      <c r="B77" s="11">
        <f t="shared" si="12"/>
        <v>76.800000000000011</v>
      </c>
      <c r="C77" s="11">
        <v>150</v>
      </c>
      <c r="D77" s="11">
        <f t="shared" si="34"/>
        <v>11520.000000000002</v>
      </c>
      <c r="E77" s="7">
        <f t="shared" si="35"/>
        <v>156.18896394114734</v>
      </c>
      <c r="F77" s="7">
        <f t="shared" si="36"/>
        <v>11236.357109795392</v>
      </c>
      <c r="G77" s="7">
        <f t="shared" si="33"/>
        <v>283.64289020461001</v>
      </c>
      <c r="H77" s="7">
        <f t="shared" si="37"/>
        <v>318.69987663439326</v>
      </c>
      <c r="I77" s="18">
        <f t="shared" si="38"/>
        <v>21.445961116517729</v>
      </c>
      <c r="J77" s="7">
        <f t="shared" si="39"/>
        <v>758.95532088472521</v>
      </c>
      <c r="K77" s="7">
        <f t="shared" si="40"/>
        <v>2.9895401133727373</v>
      </c>
      <c r="L77" s="7">
        <f t="shared" si="41"/>
        <v>35.056986429783251</v>
      </c>
      <c r="M77" s="7">
        <f t="shared" si="42"/>
        <v>797.00184742788122</v>
      </c>
    </row>
    <row r="78" spans="1:13">
      <c r="A78" s="11">
        <v>15</v>
      </c>
      <c r="B78" s="11">
        <f t="shared" si="12"/>
        <v>76.800000000000011</v>
      </c>
      <c r="C78" s="11">
        <v>175</v>
      </c>
      <c r="D78" s="11">
        <f t="shared" si="34"/>
        <v>13440.000000000002</v>
      </c>
      <c r="E78" s="7">
        <f t="shared" si="35"/>
        <v>180.20610764536443</v>
      </c>
      <c r="F78" s="7">
        <f t="shared" si="36"/>
        <v>12829.519339924662</v>
      </c>
      <c r="G78" s="7">
        <f t="shared" si="33"/>
        <v>610.48066007533998</v>
      </c>
      <c r="H78" s="7">
        <f t="shared" si="37"/>
        <v>685.93332592734828</v>
      </c>
      <c r="I78" s="18">
        <f t="shared" si="38"/>
        <v>46.672841867970597</v>
      </c>
      <c r="J78" s="7">
        <f t="shared" si="39"/>
        <v>1010.3097272393277</v>
      </c>
      <c r="K78" s="7">
        <f t="shared" si="40"/>
        <v>14.159302092211828</v>
      </c>
      <c r="L78" s="7">
        <f t="shared" si="41"/>
        <v>75.452665852008295</v>
      </c>
      <c r="M78" s="7">
        <f t="shared" si="42"/>
        <v>1099.9216951835479</v>
      </c>
    </row>
    <row r="79" spans="1:13">
      <c r="A79" s="11">
        <v>15</v>
      </c>
      <c r="B79" s="11">
        <f t="shared" si="12"/>
        <v>76.800000000000011</v>
      </c>
      <c r="C79" s="11">
        <v>200</v>
      </c>
      <c r="D79" s="11">
        <f t="shared" si="34"/>
        <v>15360.000000000002</v>
      </c>
      <c r="E79" s="7">
        <f t="shared" si="35"/>
        <v>204.78339220643232</v>
      </c>
      <c r="F79" s="7">
        <f t="shared" si="36"/>
        <v>14422.681570053941</v>
      </c>
      <c r="G79" s="7">
        <f t="shared" si="33"/>
        <v>937.31842994606086</v>
      </c>
      <c r="H79" s="7">
        <f t="shared" si="37"/>
        <v>1053.1667752202932</v>
      </c>
      <c r="I79" s="18">
        <f t="shared" si="38"/>
        <v>72.48807762007641</v>
      </c>
      <c r="J79" s="7">
        <f t="shared" si="39"/>
        <v>1304.6829514000642</v>
      </c>
      <c r="K79" s="7">
        <f t="shared" si="40"/>
        <v>34.154389080852447</v>
      </c>
      <c r="L79" s="7">
        <f t="shared" si="41"/>
        <v>115.84834527423232</v>
      </c>
      <c r="M79" s="7">
        <f t="shared" si="42"/>
        <v>1454.6856857551491</v>
      </c>
    </row>
    <row r="80" spans="1:13">
      <c r="A80" s="11">
        <v>15</v>
      </c>
      <c r="B80" s="11">
        <f t="shared" si="12"/>
        <v>76.800000000000011</v>
      </c>
      <c r="C80" s="11">
        <v>225</v>
      </c>
      <c r="D80" s="11">
        <f t="shared" si="34"/>
        <v>17280.000000000004</v>
      </c>
      <c r="E80" s="7">
        <f t="shared" si="35"/>
        <v>229.9619392021047</v>
      </c>
      <c r="F80" s="7">
        <f t="shared" si="36"/>
        <v>16015.843800183209</v>
      </c>
      <c r="G80" s="7">
        <f t="shared" si="33"/>
        <v>1264.1561998167945</v>
      </c>
      <c r="H80" s="7">
        <f t="shared" si="37"/>
        <v>1420.4002245132522</v>
      </c>
      <c r="I80" s="18">
        <f t="shared" si="38"/>
        <v>98.934861233365098</v>
      </c>
      <c r="J80" s="7">
        <f t="shared" si="39"/>
        <v>1645.2331305384334</v>
      </c>
      <c r="K80" s="7">
        <f t="shared" si="40"/>
        <v>63.622693987223848</v>
      </c>
      <c r="L80" s="7">
        <f t="shared" si="41"/>
        <v>156.2440246964577</v>
      </c>
      <c r="M80" s="7">
        <f t="shared" si="42"/>
        <v>1865.0998492221149</v>
      </c>
    </row>
    <row r="81" spans="1:13">
      <c r="A81" s="11">
        <v>15</v>
      </c>
      <c r="B81" s="11">
        <f t="shared" si="12"/>
        <v>76.800000000000011</v>
      </c>
      <c r="C81" s="11">
        <v>250</v>
      </c>
      <c r="D81" s="11">
        <f t="shared" si="34"/>
        <v>19200.000000000004</v>
      </c>
      <c r="E81" s="7">
        <f t="shared" si="35"/>
        <v>255.78816230627694</v>
      </c>
      <c r="F81" s="7">
        <f t="shared" si="36"/>
        <v>17609.006030312492</v>
      </c>
      <c r="G81" s="7">
        <f t="shared" si="33"/>
        <v>1590.9939696875117</v>
      </c>
      <c r="H81" s="7">
        <f t="shared" si="37"/>
        <v>1787.633673806193</v>
      </c>
      <c r="I81" s="18">
        <f t="shared" si="38"/>
        <v>126.06194422595867</v>
      </c>
      <c r="J81" s="7">
        <f t="shared" si="39"/>
        <v>2035.5248348095822</v>
      </c>
      <c r="K81" s="7">
        <f t="shared" si="40"/>
        <v>103.29548958318664</v>
      </c>
      <c r="L81" s="7">
        <f t="shared" si="41"/>
        <v>196.63970411868127</v>
      </c>
      <c r="M81" s="7">
        <f t="shared" si="42"/>
        <v>2335.4600285114502</v>
      </c>
    </row>
    <row r="82" spans="1:13">
      <c r="A82" s="11">
        <v>15</v>
      </c>
      <c r="B82" s="11">
        <f t="shared" si="12"/>
        <v>76.800000000000011</v>
      </c>
      <c r="C82" s="11">
        <v>275</v>
      </c>
      <c r="D82" s="11">
        <f t="shared" si="34"/>
        <v>21120.000000000004</v>
      </c>
      <c r="E82" s="7">
        <f t="shared" si="35"/>
        <v>282.3147728902793</v>
      </c>
      <c r="F82" s="7">
        <f t="shared" si="36"/>
        <v>19202.168260441766</v>
      </c>
      <c r="G82" s="7">
        <f t="shared" si="33"/>
        <v>1917.831739558238</v>
      </c>
      <c r="H82" s="7">
        <f t="shared" si="37"/>
        <v>2154.867123099144</v>
      </c>
      <c r="I82" s="18">
        <f t="shared" si="38"/>
        <v>153.92469302673913</v>
      </c>
      <c r="J82" s="7">
        <f t="shared" si="39"/>
        <v>2479.6062975316886</v>
      </c>
      <c r="K82" s="7">
        <f t="shared" si="40"/>
        <v>154.00327230194318</v>
      </c>
      <c r="L82" s="7">
        <f t="shared" si="41"/>
        <v>237.03538354090597</v>
      </c>
      <c r="M82" s="7">
        <f t="shared" si="42"/>
        <v>2870.6449533745376</v>
      </c>
    </row>
    <row r="83" spans="1:13">
      <c r="A83" s="11">
        <v>15</v>
      </c>
      <c r="B83" s="11">
        <f t="shared" si="12"/>
        <v>76.800000000000011</v>
      </c>
      <c r="C83" s="11">
        <v>300</v>
      </c>
      <c r="D83" s="11">
        <f t="shared" si="34"/>
        <v>23040.000000000004</v>
      </c>
      <c r="E83" s="7">
        <f t="shared" si="35"/>
        <v>309.60204551413392</v>
      </c>
      <c r="F83" s="7">
        <f t="shared" si="36"/>
        <v>20795.330490571039</v>
      </c>
      <c r="G83" s="7">
        <f t="shared" si="33"/>
        <v>2244.6695094289644</v>
      </c>
      <c r="H83" s="7">
        <f t="shared" si="37"/>
        <v>2522.1005723920948</v>
      </c>
      <c r="I83" s="18">
        <f t="shared" si="38"/>
        <v>182.58641820905075</v>
      </c>
      <c r="J83" s="7">
        <f t="shared" si="39"/>
        <v>2982.1066049144488</v>
      </c>
      <c r="K83" s="7">
        <f t="shared" si="40"/>
        <v>216.69570074366743</v>
      </c>
      <c r="L83" s="7">
        <f t="shared" si="41"/>
        <v>277.43106296313044</v>
      </c>
      <c r="M83" s="7">
        <f t="shared" si="42"/>
        <v>3476.2333686212464</v>
      </c>
    </row>
    <row r="84" spans="1:13">
      <c r="A84" s="11">
        <v>15</v>
      </c>
      <c r="B84" s="11">
        <f t="shared" si="12"/>
        <v>76.800000000000011</v>
      </c>
      <c r="C84" s="11">
        <v>325</v>
      </c>
      <c r="D84" s="11">
        <f t="shared" si="34"/>
        <v>24960.000000000004</v>
      </c>
      <c r="E84" s="7">
        <f t="shared" si="35"/>
        <v>337.71943044250128</v>
      </c>
      <c r="F84" s="7">
        <f t="shared" si="36"/>
        <v>22388.492720700313</v>
      </c>
      <c r="G84" s="7">
        <f t="shared" si="33"/>
        <v>2571.5072792996907</v>
      </c>
      <c r="H84" s="7">
        <f t="shared" si="37"/>
        <v>2889.3340216850456</v>
      </c>
      <c r="I84" s="18">
        <f t="shared" si="38"/>
        <v>212.1200682286435</v>
      </c>
      <c r="J84" s="7">
        <f t="shared" si="39"/>
        <v>3548.3595372837881</v>
      </c>
      <c r="K84" s="7">
        <f t="shared" si="40"/>
        <v>292.46700174460841</v>
      </c>
      <c r="L84" s="7">
        <f t="shared" si="41"/>
        <v>317.82674238535492</v>
      </c>
      <c r="M84" s="7">
        <f t="shared" si="42"/>
        <v>4158.6532814137518</v>
      </c>
    </row>
    <row r="85" spans="1:13">
      <c r="A85" s="11">
        <v>15</v>
      </c>
      <c r="B85" s="11">
        <f t="shared" si="12"/>
        <v>76.800000000000011</v>
      </c>
      <c r="C85" s="11">
        <v>350</v>
      </c>
      <c r="D85" s="11">
        <f t="shared" si="34"/>
        <v>26880.000000000004</v>
      </c>
      <c r="E85" s="7">
        <f t="shared" si="35"/>
        <v>366.74763710639667</v>
      </c>
      <c r="F85" s="7">
        <f t="shared" si="36"/>
        <v>23981.654950829594</v>
      </c>
      <c r="G85" s="7">
        <f t="shared" si="33"/>
        <v>2898.3450491704098</v>
      </c>
      <c r="H85" s="7">
        <f t="shared" si="37"/>
        <v>3256.5674709779883</v>
      </c>
      <c r="I85" s="18">
        <f t="shared" si="38"/>
        <v>242.61041782879249</v>
      </c>
      <c r="J85" s="7">
        <f t="shared" si="39"/>
        <v>4184.5635789416738</v>
      </c>
      <c r="K85" s="7">
        <f t="shared" si="40"/>
        <v>382.58879645389828</v>
      </c>
      <c r="L85" s="7">
        <f t="shared" si="41"/>
        <v>358.22242180757848</v>
      </c>
      <c r="M85" s="7">
        <f t="shared" si="42"/>
        <v>4925.3747972031506</v>
      </c>
    </row>
    <row r="86" spans="1:13">
      <c r="A86" s="11">
        <v>15</v>
      </c>
      <c r="B86" s="11">
        <f t="shared" si="12"/>
        <v>76.800000000000011</v>
      </c>
      <c r="C86" s="11">
        <v>375</v>
      </c>
      <c r="D86" s="11">
        <f t="shared" si="34"/>
        <v>28800.000000000004</v>
      </c>
      <c r="E86" s="7">
        <f t="shared" si="35"/>
        <v>396.781368393977</v>
      </c>
      <c r="F86" s="7">
        <f t="shared" si="36"/>
        <v>25574.817180958868</v>
      </c>
      <c r="G86" s="7">
        <f t="shared" si="33"/>
        <v>3225.1828190411361</v>
      </c>
      <c r="H86" s="7">
        <f t="shared" si="37"/>
        <v>3623.8009202709395</v>
      </c>
      <c r="I86" s="18">
        <f t="shared" si="38"/>
        <v>274.1569400565761</v>
      </c>
      <c r="J86" s="7">
        <f t="shared" si="39"/>
        <v>4897.9919116985711</v>
      </c>
      <c r="K86" s="7">
        <f t="shared" si="40"/>
        <v>488.5531805777029</v>
      </c>
      <c r="L86" s="7">
        <f t="shared" si="41"/>
        <v>398.61810122980341</v>
      </c>
      <c r="M86" s="7">
        <f t="shared" si="42"/>
        <v>5785.1631935060777</v>
      </c>
    </row>
    <row r="87" spans="1:13">
      <c r="A87" s="11">
        <v>15</v>
      </c>
      <c r="B87" s="11">
        <f t="shared" si="12"/>
        <v>76.800000000000011</v>
      </c>
      <c r="C87" s="11">
        <v>400</v>
      </c>
      <c r="D87" s="11">
        <f t="shared" si="34"/>
        <v>30720.000000000004</v>
      </c>
      <c r="E87" s="7">
        <f t="shared" si="35"/>
        <v>427.93297297512277</v>
      </c>
      <c r="F87" s="7">
        <f t="shared" si="36"/>
        <v>27167.979411088145</v>
      </c>
      <c r="G87" s="7">
        <f t="shared" si="33"/>
        <v>3552.0205889118588</v>
      </c>
      <c r="H87" s="7">
        <f t="shared" si="37"/>
        <v>3991.0343695638862</v>
      </c>
      <c r="I87" s="18">
        <f t="shared" si="38"/>
        <v>306.87764255405818</v>
      </c>
      <c r="J87" s="7">
        <f t="shared" si="39"/>
        <v>5697.2729134012889</v>
      </c>
      <c r="K87" s="7">
        <f t="shared" si="40"/>
        <v>612.13026874698596</v>
      </c>
      <c r="L87" s="7">
        <f t="shared" si="41"/>
        <v>439.01378065202744</v>
      </c>
      <c r="M87" s="7">
        <f t="shared" si="42"/>
        <v>6748.4169628003019</v>
      </c>
    </row>
    <row r="88" spans="1:13">
      <c r="A88" s="11">
        <v>15</v>
      </c>
      <c r="B88" s="11">
        <f t="shared" si="12"/>
        <v>76.800000000000011</v>
      </c>
      <c r="C88" s="11">
        <v>425</v>
      </c>
      <c r="D88" s="11">
        <f t="shared" si="34"/>
        <v>32640.000000000004</v>
      </c>
      <c r="E88" s="7">
        <f t="shared" si="35"/>
        <v>460.33742308618918</v>
      </c>
      <c r="F88" s="7">
        <f t="shared" si="36"/>
        <v>28761.141641217411</v>
      </c>
      <c r="G88" s="7">
        <f t="shared" si="33"/>
        <v>3878.8583587825924</v>
      </c>
      <c r="H88" s="7">
        <f t="shared" si="37"/>
        <v>4358.2678188568452</v>
      </c>
      <c r="I88" s="18">
        <f t="shared" si="38"/>
        <v>340.91429607271755</v>
      </c>
      <c r="J88" s="7">
        <f t="shared" si="39"/>
        <v>6592.7724518019204</v>
      </c>
      <c r="K88" s="7">
        <f t="shared" si="40"/>
        <v>755.44662223391731</v>
      </c>
      <c r="L88" s="7">
        <f t="shared" si="41"/>
        <v>479.40946007425282</v>
      </c>
      <c r="M88" s="7">
        <f t="shared" si="42"/>
        <v>7827.6285341100902</v>
      </c>
    </row>
    <row r="89" spans="1:13">
      <c r="A89" s="11">
        <v>15</v>
      </c>
      <c r="B89" s="11">
        <f t="shared" si="12"/>
        <v>76.800000000000011</v>
      </c>
      <c r="C89" s="11">
        <v>450</v>
      </c>
      <c r="D89" s="11">
        <f t="shared" si="34"/>
        <v>34560.000000000007</v>
      </c>
      <c r="E89" s="7">
        <f t="shared" si="35"/>
        <v>494.15925787287682</v>
      </c>
      <c r="F89" s="7">
        <f t="shared" si="36"/>
        <v>30354.303871346689</v>
      </c>
      <c r="G89" s="7">
        <f t="shared" si="33"/>
        <v>4205.6961286533187</v>
      </c>
      <c r="H89" s="7">
        <f t="shared" si="37"/>
        <v>4725.5012681497965</v>
      </c>
      <c r="I89" s="18">
        <f t="shared" si="38"/>
        <v>376.43972755061992</v>
      </c>
      <c r="J89" s="7">
        <f t="shared" si="39"/>
        <v>7597.1271332902525</v>
      </c>
      <c r="K89" s="7">
        <f t="shared" si="40"/>
        <v>921.09464510950215</v>
      </c>
      <c r="L89" s="7">
        <f t="shared" si="41"/>
        <v>519.80513949647775</v>
      </c>
      <c r="M89" s="7">
        <f t="shared" si="42"/>
        <v>9038.0269178962335</v>
      </c>
    </row>
    <row r="90" spans="1:13">
      <c r="A90" s="11">
        <v>15</v>
      </c>
      <c r="B90" s="11">
        <f t="shared" si="12"/>
        <v>76.800000000000011</v>
      </c>
      <c r="C90" s="11">
        <v>475</v>
      </c>
      <c r="D90" s="11">
        <f t="shared" si="34"/>
        <v>36480.000000000007</v>
      </c>
      <c r="E90" s="7">
        <f t="shared" si="35"/>
        <v>529.60253333573382</v>
      </c>
      <c r="F90" s="7">
        <f t="shared" si="36"/>
        <v>31947.466101475962</v>
      </c>
      <c r="G90" s="7">
        <f t="shared" si="33"/>
        <v>4532.5338985240451</v>
      </c>
      <c r="H90" s="7">
        <f t="shared" si="37"/>
        <v>5092.7347174427468</v>
      </c>
      <c r="I90" s="18">
        <f t="shared" si="38"/>
        <v>413.66827123399668</v>
      </c>
      <c r="J90" s="7">
        <f t="shared" si="39"/>
        <v>8726.0084587083984</v>
      </c>
      <c r="K90" s="7">
        <f t="shared" si="40"/>
        <v>1112.2893510672022</v>
      </c>
      <c r="L90" s="7">
        <f t="shared" si="41"/>
        <v>560.20081891870177</v>
      </c>
      <c r="M90" s="7">
        <f t="shared" si="42"/>
        <v>10398.498628694302</v>
      </c>
    </row>
    <row r="91" spans="1:13">
      <c r="A91" s="11">
        <v>15</v>
      </c>
      <c r="B91" s="11">
        <f t="shared" si="12"/>
        <v>76.800000000000011</v>
      </c>
      <c r="C91" s="11">
        <v>500</v>
      </c>
      <c r="D91" s="11">
        <f t="shared" si="34"/>
        <v>38400.000000000007</v>
      </c>
      <c r="E91" s="7">
        <f t="shared" si="35"/>
        <v>566.92554200590121</v>
      </c>
      <c r="F91" s="7">
        <f t="shared" si="36"/>
        <v>33540.628331605243</v>
      </c>
      <c r="G91" s="7">
        <f t="shared" si="33"/>
        <v>4859.3716683947641</v>
      </c>
      <c r="H91" s="7">
        <f t="shared" si="37"/>
        <v>5459.9681667356899</v>
      </c>
      <c r="I91" s="18">
        <f t="shared" si="38"/>
        <v>452.8712297790795</v>
      </c>
      <c r="J91" s="7">
        <f t="shared" si="39"/>
        <v>9999.2532944479735</v>
      </c>
      <c r="K91" s="7">
        <f t="shared" si="40"/>
        <v>1333.1002799505027</v>
      </c>
      <c r="L91" s="7">
        <f t="shared" si="41"/>
        <v>600.59649834092579</v>
      </c>
      <c r="M91" s="7">
        <f t="shared" si="42"/>
        <v>11932.950072739401</v>
      </c>
    </row>
    <row r="92" spans="1:13">
      <c r="A92" s="11">
        <v>20</v>
      </c>
      <c r="B92" s="11">
        <f>$C$22</f>
        <v>76.800000000000011</v>
      </c>
      <c r="C92" s="11">
        <v>0</v>
      </c>
      <c r="D92" s="11">
        <f>C92*B92</f>
        <v>0</v>
      </c>
      <c r="E92" s="7">
        <f>($C$23*B92*A92^2+$C$24*$C$25*B92^3-B92*(($C$24*($C$25*$C$24*B92^2+$C$23*A92^2)*($C$25*B92^2+$C$23*$C$24*A92^2-4*D92*$C$23*$C$25)))^0.5)/(2*($C$23^2*A92^2+$C$24*$C$25*$C$23*B92^2))</f>
        <v>34.778517358358371</v>
      </c>
      <c r="F92" s="7">
        <f>B92*E92-E92^2*C$23</f>
        <v>2633.3598358440595</v>
      </c>
      <c r="G92" s="7">
        <f>D92-F92</f>
        <v>-2633.3598358440595</v>
      </c>
      <c r="H92" s="7">
        <f>G92/C$24</f>
        <v>-2958.8312762292803</v>
      </c>
      <c r="I92" s="18">
        <f>(A92-(A92^2-4*C$25*H92)^0.5)/(2*C$25)</f>
        <v>-141.43986252990825</v>
      </c>
      <c r="J92" s="7">
        <f>E92^2*C$23</f>
        <v>37.630297277864187</v>
      </c>
      <c r="K92" s="7">
        <f>I92^2*C$25</f>
        <v>130.03402563111572</v>
      </c>
      <c r="L92" s="7">
        <f>H92-G92</f>
        <v>-325.47144038522083</v>
      </c>
      <c r="M92" s="7">
        <f>SUM(J92:L92)</f>
        <v>-157.80711747624093</v>
      </c>
    </row>
    <row r="93" spans="1:13">
      <c r="A93" s="11">
        <v>20</v>
      </c>
      <c r="B93" s="11">
        <f t="shared" si="12"/>
        <v>76.800000000000011</v>
      </c>
      <c r="C93" s="11">
        <v>25</v>
      </c>
      <c r="D93" s="11">
        <f>C93*B93</f>
        <v>1920.0000000000002</v>
      </c>
      <c r="E93" s="7">
        <f>($C$23*B93*A93^2+$C$24*$C$25*B93^3-B93*(($C$24*($C$25*$C$24*B93^2+$C$23*A93^2)*($C$25*B93^2+$C$23*$C$24*A93^2-4*D93*$C$23*$C$25)))^0.5)/(2*($C$23^2*A93^2+$C$24*$C$25*$C$23*B93^2))</f>
        <v>53.779029098122685</v>
      </c>
      <c r="F93" s="7">
        <f>B93*E93-E93^2*C$23</f>
        <v>4040.2503778684581</v>
      </c>
      <c r="G93" s="7">
        <f t="shared" ref="G93:G112" si="43">D93-F93</f>
        <v>-2120.2503778684577</v>
      </c>
      <c r="H93" s="7">
        <f>G93/C$24</f>
        <v>-2382.3037953578178</v>
      </c>
      <c r="I93" s="18">
        <f>(A93-(A93^2-4*C$25*H93)^0.5)/(2*C$25)</f>
        <v>-114.82977934495727</v>
      </c>
      <c r="J93" s="7">
        <f>E93^2*C$23</f>
        <v>89.979056867364818</v>
      </c>
      <c r="K93" s="7">
        <f>I93^2*C$25</f>
        <v>85.70820845867523</v>
      </c>
      <c r="L93" s="7">
        <f>H93-G93</f>
        <v>-262.05341748936007</v>
      </c>
      <c r="M93" s="7">
        <f>SUM(J93:L93)</f>
        <v>-86.36615216332001</v>
      </c>
    </row>
    <row r="94" spans="1:13">
      <c r="A94" s="11">
        <v>20</v>
      </c>
      <c r="B94" s="11">
        <f t="shared" ref="B94:B112" si="44">$C$22</f>
        <v>76.800000000000011</v>
      </c>
      <c r="C94" s="11">
        <v>50</v>
      </c>
      <c r="D94" s="11">
        <f t="shared" ref="D94:D112" si="45">C94*B94</f>
        <v>3840.0000000000005</v>
      </c>
      <c r="E94" s="7">
        <f>($C$23*B94*A94^2+$C$24*$C$25*B94^3-B94*(($C$24*($C$25*$C$24*B94^2+$C$23*A94^2)*($C$25*B94^2+$C$23*$C$24*A94^2-4*D94*$C$23*$C$25)))^0.5)/(2*($C$23^2*A94^2+$C$24*$C$25*$C$23*B94^2))</f>
        <v>73.09040252086379</v>
      </c>
      <c r="F94" s="7">
        <f>B94*E94-E94^2*C$23</f>
        <v>5447.1409198928586</v>
      </c>
      <c r="G94" s="7">
        <f t="shared" si="43"/>
        <v>-1607.1409198928582</v>
      </c>
      <c r="H94" s="7">
        <f>G94/C$24</f>
        <v>-1805.7763144863575</v>
      </c>
      <c r="I94" s="18">
        <f>(A94-(A94^2-4*C$25*H94)^0.5)/(2*C$25)</f>
        <v>-87.784336557258385</v>
      </c>
      <c r="J94" s="7">
        <f>E94^2*C$23</f>
        <v>166.20199370948109</v>
      </c>
      <c r="K94" s="7">
        <f>I94^2*C$25</f>
        <v>50.089583341187065</v>
      </c>
      <c r="L94" s="7">
        <f>H94-G94</f>
        <v>-198.63539459349931</v>
      </c>
      <c r="M94" s="7">
        <f>SUM(J94:L94)</f>
        <v>17.656182457168825</v>
      </c>
    </row>
    <row r="95" spans="1:13">
      <c r="A95" s="11">
        <v>20</v>
      </c>
      <c r="B95" s="11">
        <f t="shared" si="44"/>
        <v>76.800000000000011</v>
      </c>
      <c r="C95" s="11">
        <v>75</v>
      </c>
      <c r="D95" s="11">
        <f t="shared" si="45"/>
        <v>5760.0000000000009</v>
      </c>
      <c r="E95" s="7">
        <f>($C$23*B95*A95^2+$C$24*$C$25*B95^3-B95*(($C$24*($C$25*$C$24*B95^2+$C$23*A95^2)*($C$25*B95^2+$C$23*$C$24*A95^2-4*D95*$C$23*$C$25)))^0.5)/(2*($C$23^2*A95^2+$C$24*$C$25*$C$23*B95^2))</f>
        <v>92.728413771744698</v>
      </c>
      <c r="F95" s="7">
        <f>B95*E95-E95^2*C$23</f>
        <v>6854.0314619172505</v>
      </c>
      <c r="G95" s="7">
        <f t="shared" si="43"/>
        <v>-1094.0314619172495</v>
      </c>
      <c r="H95" s="7">
        <f>G95/C$24</f>
        <v>-1229.2488336148872</v>
      </c>
      <c r="I95" s="18">
        <f>(A95-(A95^2-4*C$25*H95)^0.5)/(2*C$25)</f>
        <v>-60.281439786361531</v>
      </c>
      <c r="J95" s="7">
        <f>E95^2*C$23</f>
        <v>267.51071575274335</v>
      </c>
      <c r="K95" s="7">
        <f>I95^2*C$25</f>
        <v>23.62003788765875</v>
      </c>
      <c r="L95" s="7">
        <f>H95-G95</f>
        <v>-135.21737169763765</v>
      </c>
      <c r="M95" s="7">
        <f>SUM(J95:L95)</f>
        <v>155.91338194276443</v>
      </c>
    </row>
    <row r="96" spans="1:13">
      <c r="A96" s="11">
        <v>20</v>
      </c>
      <c r="B96" s="11">
        <f t="shared" si="44"/>
        <v>76.800000000000011</v>
      </c>
      <c r="C96" s="11">
        <v>100</v>
      </c>
      <c r="D96" s="11">
        <f t="shared" si="45"/>
        <v>7680.0000000000009</v>
      </c>
      <c r="E96" s="7">
        <f>($C$23*B96*A96^2+$C$24*$C$25*B96^3-B96*(($C$24*($C$25*$C$24*B96^2+$C$23*A96^2)*($C$25*B96^2+$C$23*$C$24*A96^2-4*D96*$C$23*$C$25)))^0.5)/(2*($C$23^2*A96^2+$C$24*$C$25*$C$23*B96^2))</f>
        <v>112.71022032696423</v>
      </c>
      <c r="F96" s="7">
        <f>B96*E96-E96^2*C$23</f>
        <v>8260.9220039416541</v>
      </c>
      <c r="G96" s="7">
        <f t="shared" si="43"/>
        <v>-580.9220039416532</v>
      </c>
      <c r="H96" s="7">
        <f>G96/C$24</f>
        <v>-652.72135274343054</v>
      </c>
      <c r="I96" s="18">
        <f>(A96-(A96^2-4*C$25*H96)^0.5)/(2*C$25)</f>
        <v>-32.297060107407397</v>
      </c>
      <c r="J96" s="7">
        <f>E96^2*C$23</f>
        <v>395.22291716919892</v>
      </c>
      <c r="K96" s="7">
        <f>I96^2*C$25</f>
        <v>6.780150595279661</v>
      </c>
      <c r="L96" s="7">
        <f>H96-G96</f>
        <v>-71.799348801777342</v>
      </c>
      <c r="M96" s="7">
        <f>SUM(J96:L96)</f>
        <v>330.20371896270126</v>
      </c>
    </row>
    <row r="97" spans="1:13">
      <c r="A97" s="11">
        <v>20</v>
      </c>
      <c r="B97" s="11">
        <f t="shared" si="44"/>
        <v>76.800000000000011</v>
      </c>
      <c r="C97" s="11">
        <v>125</v>
      </c>
      <c r="D97" s="11">
        <f t="shared" si="45"/>
        <v>9600.0000000000018</v>
      </c>
      <c r="E97" s="7">
        <f t="shared" ref="E97:E112" si="46">($C$23*B97*A97^2+$C$24*$C$25*B97^3-B97*(($C$24*($C$25*$C$24*B97^2+$C$23*A97^2)*($C$25*B97^2+$C$23*$C$24*A97^2-4*D97*$C$23*$C$25)))^0.5)/(2*($C$23^2*A97^2+$C$24*$C$25*$C$23*B97^2))</f>
        <v>133.05453649383603</v>
      </c>
      <c r="F97" s="7">
        <f t="shared" ref="F97:F112" si="47">B97*E97-E97^2*C$23</f>
        <v>9667.8125459660441</v>
      </c>
      <c r="G97" s="7">
        <f t="shared" si="43"/>
        <v>-67.812545966042308</v>
      </c>
      <c r="H97" s="7">
        <f t="shared" ref="H97:H112" si="48">G97/C$24</f>
        <v>-76.193871871957654</v>
      </c>
      <c r="I97" s="18">
        <f t="shared" ref="I97:I112" si="49">(A97-(A97^2-4*C$25*H97)^0.5)/(2*C$25)</f>
        <v>-3.8049882644978306</v>
      </c>
      <c r="J97" s="7">
        <f t="shared" ref="J97:J112" si="50">E97^2*C$23</f>
        <v>550.77585676056356</v>
      </c>
      <c r="K97" s="7">
        <f t="shared" ref="K97:K112" si="51">I97^2*C$25</f>
        <v>9.4106582004280376E-2</v>
      </c>
      <c r="L97" s="7">
        <f t="shared" ref="L97:L112" si="52">H97-G97</f>
        <v>-8.3813259059153467</v>
      </c>
      <c r="M97" s="7">
        <f t="shared" ref="M97:M112" si="53">SUM(J97:L97)</f>
        <v>542.48863743665254</v>
      </c>
    </row>
    <row r="98" spans="1:13">
      <c r="A98" s="11">
        <v>20</v>
      </c>
      <c r="B98" s="11">
        <f t="shared" si="44"/>
        <v>76.800000000000011</v>
      </c>
      <c r="C98" s="11">
        <v>150</v>
      </c>
      <c r="D98" s="11">
        <f t="shared" si="45"/>
        <v>11520.000000000002</v>
      </c>
      <c r="E98" s="7">
        <f t="shared" si="46"/>
        <v>153.78183866427059</v>
      </c>
      <c r="F98" s="7">
        <f t="shared" si="47"/>
        <v>11074.703087990445</v>
      </c>
      <c r="G98" s="7">
        <f t="shared" si="43"/>
        <v>445.29691200955676</v>
      </c>
      <c r="H98" s="7">
        <f t="shared" si="48"/>
        <v>500.33360899950196</v>
      </c>
      <c r="I98" s="18">
        <f t="shared" si="49"/>
        <v>25.223452785360006</v>
      </c>
      <c r="J98" s="7">
        <f t="shared" si="50"/>
        <v>735.74212142553893</v>
      </c>
      <c r="K98" s="7">
        <f t="shared" si="51"/>
        <v>4.1354467076993551</v>
      </c>
      <c r="L98" s="7">
        <f t="shared" si="52"/>
        <v>55.036696989945199</v>
      </c>
      <c r="M98" s="7">
        <f t="shared" si="53"/>
        <v>794.91426512318344</v>
      </c>
    </row>
    <row r="99" spans="1:13">
      <c r="A99" s="11">
        <v>20</v>
      </c>
      <c r="B99" s="11">
        <f t="shared" si="44"/>
        <v>76.800000000000011</v>
      </c>
      <c r="C99" s="11">
        <v>175</v>
      </c>
      <c r="D99" s="11">
        <f t="shared" si="45"/>
        <v>13440.000000000002</v>
      </c>
      <c r="E99" s="7">
        <f t="shared" si="46"/>
        <v>174.9146067294277</v>
      </c>
      <c r="F99" s="7">
        <f t="shared" si="47"/>
        <v>12481.593630014837</v>
      </c>
      <c r="G99" s="7">
        <f t="shared" si="43"/>
        <v>958.40636998516493</v>
      </c>
      <c r="H99" s="7">
        <f t="shared" si="48"/>
        <v>1076.8610898709719</v>
      </c>
      <c r="I99" s="18">
        <f t="shared" si="49"/>
        <v>54.819745971782162</v>
      </c>
      <c r="J99" s="7">
        <f t="shared" si="50"/>
        <v>951.84816680521112</v>
      </c>
      <c r="K99" s="7">
        <f t="shared" si="51"/>
        <v>19.533829564669723</v>
      </c>
      <c r="L99" s="7">
        <f t="shared" si="52"/>
        <v>118.45471988580698</v>
      </c>
      <c r="M99" s="7">
        <f t="shared" si="53"/>
        <v>1089.8367162556879</v>
      </c>
    </row>
    <row r="100" spans="1:13">
      <c r="A100" s="11">
        <v>20</v>
      </c>
      <c r="B100" s="11">
        <f t="shared" si="44"/>
        <v>76.800000000000011</v>
      </c>
      <c r="C100" s="11">
        <v>200</v>
      </c>
      <c r="D100" s="11">
        <f t="shared" si="45"/>
        <v>15360.000000000002</v>
      </c>
      <c r="E100" s="7">
        <f t="shared" si="46"/>
        <v>196.47760976103592</v>
      </c>
      <c r="F100" s="7">
        <f t="shared" si="47"/>
        <v>13888.484172039252</v>
      </c>
      <c r="G100" s="7">
        <f t="shared" si="43"/>
        <v>1471.5158279607494</v>
      </c>
      <c r="H100" s="7">
        <f t="shared" si="48"/>
        <v>1653.3885707424151</v>
      </c>
      <c r="I100" s="18">
        <f t="shared" si="49"/>
        <v>85.018580205682568</v>
      </c>
      <c r="J100" s="7">
        <f t="shared" si="50"/>
        <v>1200.9962576083087</v>
      </c>
      <c r="K100" s="7">
        <f t="shared" si="51"/>
        <v>46.983033371235521</v>
      </c>
      <c r="L100" s="7">
        <f t="shared" si="52"/>
        <v>181.87274278166569</v>
      </c>
      <c r="M100" s="7">
        <f t="shared" si="53"/>
        <v>1429.8520337612099</v>
      </c>
    </row>
    <row r="101" spans="1:13">
      <c r="A101" s="11">
        <v>20</v>
      </c>
      <c r="B101" s="11">
        <f t="shared" si="44"/>
        <v>76.800000000000011</v>
      </c>
      <c r="C101" s="11">
        <v>225</v>
      </c>
      <c r="D101" s="11">
        <f t="shared" si="45"/>
        <v>17280.000000000004</v>
      </c>
      <c r="E101" s="7">
        <f t="shared" si="46"/>
        <v>218.49824630376523</v>
      </c>
      <c r="F101" s="7">
        <f t="shared" si="47"/>
        <v>15295.374714063635</v>
      </c>
      <c r="G101" s="7">
        <f t="shared" si="43"/>
        <v>1984.6252859363685</v>
      </c>
      <c r="H101" s="7">
        <f t="shared" si="48"/>
        <v>2229.9160516138973</v>
      </c>
      <c r="I101" s="18">
        <f t="shared" si="49"/>
        <v>115.8583269563611</v>
      </c>
      <c r="J101" s="7">
        <f t="shared" si="50"/>
        <v>1485.2906020655378</v>
      </c>
      <c r="K101" s="7">
        <f t="shared" si="51"/>
        <v>87.25048751332595</v>
      </c>
      <c r="L101" s="7">
        <f t="shared" si="52"/>
        <v>245.29076567752873</v>
      </c>
      <c r="M101" s="7">
        <f t="shared" si="53"/>
        <v>1817.8318552563924</v>
      </c>
    </row>
    <row r="102" spans="1:13">
      <c r="A102" s="11">
        <v>20</v>
      </c>
      <c r="B102" s="11">
        <f t="shared" si="44"/>
        <v>76.800000000000011</v>
      </c>
      <c r="C102" s="11">
        <v>250</v>
      </c>
      <c r="D102" s="11">
        <f t="shared" si="45"/>
        <v>19200.000000000004</v>
      </c>
      <c r="E102" s="7">
        <f t="shared" si="46"/>
        <v>241.00695260737663</v>
      </c>
      <c r="F102" s="7">
        <f t="shared" si="47"/>
        <v>16702.265256088038</v>
      </c>
      <c r="G102" s="7">
        <f t="shared" si="43"/>
        <v>2497.7347439119658</v>
      </c>
      <c r="H102" s="7">
        <f t="shared" si="48"/>
        <v>2806.4435324853548</v>
      </c>
      <c r="I102" s="18">
        <f t="shared" si="49"/>
        <v>147.38161197774411</v>
      </c>
      <c r="J102" s="7">
        <f t="shared" si="50"/>
        <v>1807.068704158489</v>
      </c>
      <c r="K102" s="7">
        <f t="shared" si="51"/>
        <v>141.18870706952913</v>
      </c>
      <c r="L102" s="7">
        <f t="shared" si="52"/>
        <v>308.70878857338903</v>
      </c>
      <c r="M102" s="7">
        <f t="shared" si="53"/>
        <v>2256.9661998014071</v>
      </c>
    </row>
    <row r="103" spans="1:13">
      <c r="A103" s="11">
        <v>20</v>
      </c>
      <c r="B103" s="11">
        <f t="shared" si="44"/>
        <v>76.800000000000011</v>
      </c>
      <c r="C103" s="11">
        <v>275</v>
      </c>
      <c r="D103" s="11">
        <f t="shared" si="45"/>
        <v>21120.000000000004</v>
      </c>
      <c r="E103" s="7">
        <f t="shared" si="46"/>
        <v>264.03769615152379</v>
      </c>
      <c r="F103" s="7">
        <f t="shared" si="47"/>
        <v>18109.15579811245</v>
      </c>
      <c r="G103" s="7">
        <f t="shared" si="43"/>
        <v>3010.8442018875539</v>
      </c>
      <c r="H103" s="7">
        <f t="shared" si="48"/>
        <v>3382.9710133568019</v>
      </c>
      <c r="I103" s="18">
        <f t="shared" si="49"/>
        <v>179.63600648641614</v>
      </c>
      <c r="J103" s="7">
        <f t="shared" si="50"/>
        <v>2168.9392663245812</v>
      </c>
      <c r="K103" s="7">
        <f t="shared" si="51"/>
        <v>209.7491163715203</v>
      </c>
      <c r="L103" s="7">
        <f t="shared" si="52"/>
        <v>372.12681146924797</v>
      </c>
      <c r="M103" s="7">
        <f t="shared" si="53"/>
        <v>2750.8151941653496</v>
      </c>
    </row>
    <row r="104" spans="1:13">
      <c r="A104" s="11">
        <v>20</v>
      </c>
      <c r="B104" s="11">
        <f t="shared" si="44"/>
        <v>76.800000000000011</v>
      </c>
      <c r="C104" s="11">
        <v>300</v>
      </c>
      <c r="D104" s="11">
        <f t="shared" si="45"/>
        <v>23040.000000000004</v>
      </c>
      <c r="E104" s="7">
        <f t="shared" si="46"/>
        <v>287.62857731087604</v>
      </c>
      <c r="F104" s="7">
        <f t="shared" si="47"/>
        <v>19516.046340136836</v>
      </c>
      <c r="G104" s="7">
        <f t="shared" si="43"/>
        <v>3523.9536598631676</v>
      </c>
      <c r="H104" s="7">
        <f t="shared" si="48"/>
        <v>3959.4984942282781</v>
      </c>
      <c r="I104" s="18">
        <f t="shared" si="49"/>
        <v>212.67486978939289</v>
      </c>
      <c r="J104" s="7">
        <f t="shared" si="50"/>
        <v>2573.8283973384455</v>
      </c>
      <c r="K104" s="7">
        <f t="shared" si="51"/>
        <v>293.99890155957894</v>
      </c>
      <c r="L104" s="7">
        <f t="shared" si="52"/>
        <v>435.54483436511055</v>
      </c>
      <c r="M104" s="7">
        <f t="shared" si="53"/>
        <v>3303.3721332631349</v>
      </c>
    </row>
    <row r="105" spans="1:13">
      <c r="A105" s="11">
        <v>20</v>
      </c>
      <c r="B105" s="11">
        <f t="shared" si="44"/>
        <v>76.800000000000011</v>
      </c>
      <c r="C105" s="11">
        <v>325</v>
      </c>
      <c r="D105" s="11">
        <f t="shared" si="45"/>
        <v>24960.000000000004</v>
      </c>
      <c r="E105" s="7">
        <f t="shared" si="46"/>
        <v>311.82256961408552</v>
      </c>
      <c r="F105" s="7">
        <f t="shared" si="47"/>
        <v>20922.936882161244</v>
      </c>
      <c r="G105" s="7">
        <f t="shared" si="43"/>
        <v>4037.0631178387594</v>
      </c>
      <c r="H105" s="7">
        <f t="shared" si="48"/>
        <v>4536.0259750997293</v>
      </c>
      <c r="I105" s="18">
        <f t="shared" si="49"/>
        <v>246.5583860115955</v>
      </c>
      <c r="J105" s="7">
        <f t="shared" si="50"/>
        <v>3025.0364642005266</v>
      </c>
      <c r="K105" s="7">
        <f t="shared" si="51"/>
        <v>395.14174513217904</v>
      </c>
      <c r="L105" s="7">
        <f t="shared" si="52"/>
        <v>498.96285726096994</v>
      </c>
      <c r="M105" s="7">
        <f t="shared" si="53"/>
        <v>3919.1410665936755</v>
      </c>
    </row>
    <row r="106" spans="1:13">
      <c r="A106" s="11">
        <v>20</v>
      </c>
      <c r="B106" s="11">
        <f t="shared" si="44"/>
        <v>76.800000000000011</v>
      </c>
      <c r="C106" s="11">
        <v>350</v>
      </c>
      <c r="D106" s="11">
        <f t="shared" si="45"/>
        <v>26880.000000000004</v>
      </c>
      <c r="E106" s="7">
        <f t="shared" si="46"/>
        <v>336.66843973628602</v>
      </c>
      <c r="F106" s="7">
        <f t="shared" si="47"/>
        <v>22329.827424185627</v>
      </c>
      <c r="G106" s="7">
        <f t="shared" si="43"/>
        <v>4550.1725758143766</v>
      </c>
      <c r="H106" s="7">
        <f t="shared" si="48"/>
        <v>5112.5534559712096</v>
      </c>
      <c r="I106" s="18">
        <f t="shared" si="49"/>
        <v>281.35485253889505</v>
      </c>
      <c r="J106" s="7">
        <f t="shared" si="50"/>
        <v>3526.3087475611414</v>
      </c>
      <c r="K106" s="7">
        <f t="shared" si="51"/>
        <v>514.54359480669189</v>
      </c>
      <c r="L106" s="7">
        <f t="shared" si="52"/>
        <v>562.38088015683297</v>
      </c>
      <c r="M106" s="7">
        <f t="shared" si="53"/>
        <v>4603.2332225246664</v>
      </c>
    </row>
    <row r="107" spans="1:13">
      <c r="A107" s="11">
        <v>20</v>
      </c>
      <c r="B107" s="11">
        <f t="shared" si="44"/>
        <v>76.800000000000011</v>
      </c>
      <c r="C107" s="11">
        <v>375</v>
      </c>
      <c r="D107" s="11">
        <f t="shared" si="45"/>
        <v>28800.000000000004</v>
      </c>
      <c r="E107" s="7">
        <f t="shared" si="46"/>
        <v>362.22190362641606</v>
      </c>
      <c r="F107" s="7">
        <f t="shared" si="47"/>
        <v>23736.717966210035</v>
      </c>
      <c r="G107" s="7">
        <f t="shared" si="43"/>
        <v>5063.2820337899684</v>
      </c>
      <c r="H107" s="7">
        <f t="shared" si="48"/>
        <v>5689.0809368426608</v>
      </c>
      <c r="I107" s="18">
        <f t="shared" si="49"/>
        <v>317.14229916628909</v>
      </c>
      <c r="J107" s="7">
        <f t="shared" si="50"/>
        <v>4081.9242322987225</v>
      </c>
      <c r="K107" s="7">
        <f t="shared" si="51"/>
        <v>653.76504648312005</v>
      </c>
      <c r="L107" s="7">
        <f t="shared" si="52"/>
        <v>625.79890305269237</v>
      </c>
      <c r="M107" s="7">
        <f t="shared" si="53"/>
        <v>5361.4881818345348</v>
      </c>
    </row>
    <row r="108" spans="1:13">
      <c r="A108" s="11">
        <v>20</v>
      </c>
      <c r="B108" s="11">
        <f t="shared" si="44"/>
        <v>76.800000000000011</v>
      </c>
      <c r="C108" s="11">
        <v>400</v>
      </c>
      <c r="D108" s="11">
        <f t="shared" si="45"/>
        <v>30720.000000000004</v>
      </c>
      <c r="E108" s="7">
        <f t="shared" si="46"/>
        <v>388.54709736338799</v>
      </c>
      <c r="F108" s="7">
        <f t="shared" si="47"/>
        <v>25143.608508234429</v>
      </c>
      <c r="G108" s="7">
        <f t="shared" si="43"/>
        <v>5576.3914917655748</v>
      </c>
      <c r="H108" s="7">
        <f t="shared" si="48"/>
        <v>6265.6084177141292</v>
      </c>
      <c r="I108" s="18">
        <f t="shared" si="49"/>
        <v>354.01054802164725</v>
      </c>
      <c r="J108" s="7">
        <f t="shared" si="50"/>
        <v>4696.8085692737732</v>
      </c>
      <c r="K108" s="7">
        <f t="shared" si="51"/>
        <v>814.60254271881558</v>
      </c>
      <c r="L108" s="7">
        <f t="shared" si="52"/>
        <v>689.21692594855449</v>
      </c>
      <c r="M108" s="7">
        <f t="shared" si="53"/>
        <v>6200.6280379411437</v>
      </c>
    </row>
    <row r="109" spans="1:13">
      <c r="A109" s="11">
        <v>20</v>
      </c>
      <c r="B109" s="11">
        <f t="shared" si="44"/>
        <v>76.800000000000011</v>
      </c>
      <c r="C109" s="11">
        <v>425</v>
      </c>
      <c r="D109" s="11">
        <f t="shared" si="45"/>
        <v>32640.000000000004</v>
      </c>
      <c r="E109" s="7">
        <f t="shared" si="46"/>
        <v>415.71847425850524</v>
      </c>
      <c r="F109" s="7">
        <f t="shared" si="47"/>
        <v>26550.499050258823</v>
      </c>
      <c r="G109" s="7">
        <f t="shared" si="43"/>
        <v>6089.5009497411811</v>
      </c>
      <c r="H109" s="7">
        <f t="shared" si="48"/>
        <v>6842.1358985855968</v>
      </c>
      <c r="I109" s="18">
        <f t="shared" si="49"/>
        <v>392.06387044430454</v>
      </c>
      <c r="J109" s="7">
        <f t="shared" si="50"/>
        <v>5376.679772794384</v>
      </c>
      <c r="K109" s="7">
        <f t="shared" si="51"/>
        <v>999.1415103004947</v>
      </c>
      <c r="L109" s="7">
        <f t="shared" si="52"/>
        <v>752.6349488444157</v>
      </c>
      <c r="M109" s="7">
        <f t="shared" si="53"/>
        <v>7128.4562319392944</v>
      </c>
    </row>
    <row r="110" spans="1:13">
      <c r="A110" s="11">
        <v>20</v>
      </c>
      <c r="B110" s="11">
        <f t="shared" si="44"/>
        <v>76.800000000000011</v>
      </c>
      <c r="C110" s="11">
        <v>450</v>
      </c>
      <c r="D110" s="11">
        <f t="shared" si="45"/>
        <v>34560.000000000007</v>
      </c>
      <c r="E110" s="7">
        <f t="shared" si="46"/>
        <v>443.82328966463501</v>
      </c>
      <c r="F110" s="7">
        <f t="shared" si="47"/>
        <v>27957.38959228322</v>
      </c>
      <c r="G110" s="7">
        <f t="shared" si="43"/>
        <v>6602.6104077167874</v>
      </c>
      <c r="H110" s="7">
        <f t="shared" si="48"/>
        <v>7418.6633794570644</v>
      </c>
      <c r="I110" s="18">
        <f t="shared" si="49"/>
        <v>431.42446694285411</v>
      </c>
      <c r="J110" s="7">
        <f t="shared" si="50"/>
        <v>6128.2390539607541</v>
      </c>
      <c r="K110" s="7">
        <f t="shared" si="51"/>
        <v>1209.8259594000178</v>
      </c>
      <c r="L110" s="7">
        <f t="shared" si="52"/>
        <v>816.05297174027692</v>
      </c>
      <c r="M110" s="7">
        <f t="shared" si="53"/>
        <v>8154.1179851010493</v>
      </c>
    </row>
    <row r="111" spans="1:13">
      <c r="A111" s="11">
        <v>20</v>
      </c>
      <c r="B111" s="11">
        <f t="shared" si="44"/>
        <v>76.800000000000011</v>
      </c>
      <c r="C111" s="11">
        <v>475</v>
      </c>
      <c r="D111" s="11">
        <f t="shared" si="45"/>
        <v>36480.000000000007</v>
      </c>
      <c r="E111" s="7">
        <f t="shared" si="46"/>
        <v>472.96491263248987</v>
      </c>
      <c r="F111" s="7">
        <f t="shared" si="47"/>
        <v>29364.280134307617</v>
      </c>
      <c r="G111" s="7">
        <f t="shared" si="43"/>
        <v>7115.7198656923902</v>
      </c>
      <c r="H111" s="7">
        <f t="shared" si="48"/>
        <v>7995.1908603285283</v>
      </c>
      <c r="I111" s="18">
        <f t="shared" si="49"/>
        <v>472.23710514649866</v>
      </c>
      <c r="J111" s="7">
        <f t="shared" si="50"/>
        <v>6959.4251558676069</v>
      </c>
      <c r="K111" s="7">
        <f t="shared" si="51"/>
        <v>1449.5512426014438</v>
      </c>
      <c r="L111" s="7">
        <f t="shared" si="52"/>
        <v>879.47099463613813</v>
      </c>
      <c r="M111" s="7">
        <f t="shared" si="53"/>
        <v>9288.4473931051889</v>
      </c>
    </row>
    <row r="112" spans="1:13">
      <c r="A112" s="11">
        <v>20</v>
      </c>
      <c r="B112" s="11">
        <f t="shared" si="44"/>
        <v>76.800000000000011</v>
      </c>
      <c r="C112" s="11">
        <v>500</v>
      </c>
      <c r="D112" s="11">
        <f t="shared" si="45"/>
        <v>38400.000000000007</v>
      </c>
      <c r="E112" s="7">
        <f t="shared" si="46"/>
        <v>503.26732783980475</v>
      </c>
      <c r="F112" s="7">
        <f t="shared" si="47"/>
        <v>30771.170676332022</v>
      </c>
      <c r="G112" s="7">
        <f t="shared" si="43"/>
        <v>7628.8293236679856</v>
      </c>
      <c r="H112" s="7">
        <f t="shared" si="48"/>
        <v>8571.7183411999831</v>
      </c>
      <c r="I112" s="18">
        <f t="shared" si="49"/>
        <v>514.67542472523053</v>
      </c>
      <c r="J112" s="7">
        <f t="shared" si="50"/>
        <v>7879.7601017649904</v>
      </c>
      <c r="K112" s="7">
        <f t="shared" si="51"/>
        <v>1721.7901533046268</v>
      </c>
      <c r="L112" s="7">
        <f t="shared" si="52"/>
        <v>942.88901753199752</v>
      </c>
      <c r="M112" s="7">
        <f t="shared" si="53"/>
        <v>10544.439272601614</v>
      </c>
    </row>
    <row r="113" spans="1:13">
      <c r="A113" s="11">
        <v>25</v>
      </c>
      <c r="B113" s="11">
        <f>$C$22</f>
        <v>76.800000000000011</v>
      </c>
      <c r="C113" s="11">
        <v>0</v>
      </c>
      <c r="D113" s="11">
        <f>C113*B113</f>
        <v>0</v>
      </c>
      <c r="E113" s="7">
        <f>($C$23*B113*A113^2+$C$24*$C$25*B113^3-B113*(($C$24*($C$25*$C$24*B113^2+$C$23*A113^2)*($C$25*B113^2+$C$23*$C$24*A113^2-4*D113*$C$23*$C$25)))^0.5)/(2*($C$23^2*A113^2+$C$24*$C$25*$C$23*B113^2))</f>
        <v>47.488056314339545</v>
      </c>
      <c r="F113" s="7">
        <f>B113*E113-E113^2*C$23</f>
        <v>3576.9235762852904</v>
      </c>
      <c r="G113" s="7">
        <f>D113-F113</f>
        <v>-3576.9235762852904</v>
      </c>
      <c r="H113" s="7">
        <f>G113/C$24</f>
        <v>-4019.0152542531355</v>
      </c>
      <c r="I113" s="18">
        <f>(A113-(A113^2-4*C$25*H113)^0.5)/(2*C$25)</f>
        <v>-154.55030315661682</v>
      </c>
      <c r="J113" s="7">
        <f>E113^2*C$23</f>
        <v>70.159148655987508</v>
      </c>
      <c r="K113" s="7">
        <f>I113^2*C$25</f>
        <v>155.25767533771403</v>
      </c>
      <c r="L113" s="7">
        <f>H113-G113</f>
        <v>-442.09167796784504</v>
      </c>
      <c r="M113" s="7">
        <f>SUM(J113:L113)</f>
        <v>-216.6748539741435</v>
      </c>
    </row>
    <row r="114" spans="1:13">
      <c r="A114" s="11">
        <v>25</v>
      </c>
      <c r="B114" s="11">
        <f t="shared" ref="B114:B177" si="54">$C$22</f>
        <v>76.800000000000011</v>
      </c>
      <c r="C114" s="11">
        <v>25</v>
      </c>
      <c r="D114" s="11">
        <f>C114*B114</f>
        <v>1920.0000000000002</v>
      </c>
      <c r="E114" s="7">
        <f>($C$23*B114*A114^2+$C$24*$C$25*B114^3-B114*(($C$24*($C$25*$C$24*B114^2+$C$23*A114^2)*($C$25*B114^2+$C$23*$C$24*A114^2-4*D114*$C$23*$C$25)))^0.5)/(2*($C$23^2*A114^2+$C$24*$C$25*$C$23*B114^2))</f>
        <v>64.167444822349424</v>
      </c>
      <c r="F114" s="7">
        <f>B114*E114-E114^2*C$23</f>
        <v>4799.9609764666375</v>
      </c>
      <c r="G114" s="7">
        <f t="shared" ref="G114:G133" si="55">D114-F114</f>
        <v>-2879.9609764666375</v>
      </c>
      <c r="H114" s="7">
        <f>G114/C$24</f>
        <v>-3235.9112095130758</v>
      </c>
      <c r="I114" s="18">
        <f>(A114-(A114^2-4*C$25*H114)^0.5)/(2*C$25)</f>
        <v>-125.35109514637975</v>
      </c>
      <c r="J114" s="7">
        <f>E114^2*C$23</f>
        <v>128.09878588979913</v>
      </c>
      <c r="K114" s="7">
        <f>I114^2*C$25</f>
        <v>102.13383085357886</v>
      </c>
      <c r="L114" s="7">
        <f>H114-G114</f>
        <v>-355.95023304643837</v>
      </c>
      <c r="M114" s="7">
        <f>SUM(J114:L114)</f>
        <v>-125.71761630306037</v>
      </c>
    </row>
    <row r="115" spans="1:13">
      <c r="A115" s="11">
        <v>25</v>
      </c>
      <c r="B115" s="11">
        <f t="shared" si="54"/>
        <v>76.800000000000011</v>
      </c>
      <c r="C115" s="11">
        <v>50</v>
      </c>
      <c r="D115" s="11">
        <f t="shared" ref="D115:D133" si="56">C115*B115</f>
        <v>3840.0000000000005</v>
      </c>
      <c r="E115" s="7">
        <f>($C$23*B115*A115^2+$C$24*$C$25*B115^3-B115*(($C$24*($C$25*$C$24*B115^2+$C$23*A115^2)*($C$25*B115^2+$C$23*$C$24*A115^2-4*D115*$C$23*$C$25)))^0.5)/(2*($C$23^2*A115^2+$C$24*$C$25*$C$23*B115^2))</f>
        <v>81.088052088318278</v>
      </c>
      <c r="F115" s="7">
        <f>B115*E115-E115^2*C$23</f>
        <v>6022.9983766479791</v>
      </c>
      <c r="G115" s="7">
        <f t="shared" si="55"/>
        <v>-2182.9983766479786</v>
      </c>
      <c r="H115" s="7">
        <f>G115/C$24</f>
        <v>-2452.8071647730098</v>
      </c>
      <c r="I115" s="18">
        <f>(A115-(A115^2-4*C$25*H115)^0.5)/(2*C$25)</f>
        <v>-95.729605666636971</v>
      </c>
      <c r="J115" s="7">
        <f>E115^2*C$23</f>
        <v>204.56402373486549</v>
      </c>
      <c r="K115" s="7">
        <f>I115^2*C$25</f>
        <v>59.567023107083784</v>
      </c>
      <c r="L115" s="7">
        <f>H115-G115</f>
        <v>-269.80878812503124</v>
      </c>
      <c r="M115" s="7">
        <f>SUM(J115:L115)</f>
        <v>-5.6777412830819571</v>
      </c>
    </row>
    <row r="116" spans="1:13">
      <c r="A116" s="11">
        <v>25</v>
      </c>
      <c r="B116" s="11">
        <f t="shared" si="54"/>
        <v>76.800000000000011</v>
      </c>
      <c r="C116" s="11">
        <v>75</v>
      </c>
      <c r="D116" s="11">
        <f t="shared" si="56"/>
        <v>5760.0000000000009</v>
      </c>
      <c r="E116" s="7">
        <f>($C$23*B116*A116^2+$C$24*$C$25*B116^3-B116*(($C$24*($C$25*$C$24*B116^2+$C$23*A116^2)*($C$25*B116^2+$C$23*$C$24*A116^2-4*D116*$C$23*$C$25)))^0.5)/(2*($C$23^2*A116^2+$C$24*$C$25*$C$23*B116^2))</f>
        <v>98.260656611747621</v>
      </c>
      <c r="F116" s="7">
        <f>B116*E116-E116^2*C$23</f>
        <v>7246.0357768293188</v>
      </c>
      <c r="G116" s="7">
        <f t="shared" si="55"/>
        <v>-1486.0357768293179</v>
      </c>
      <c r="H116" s="7">
        <f>G116/C$24</f>
        <v>-1669.7031200329413</v>
      </c>
      <c r="I116" s="18">
        <f>(A116-(A116^2-4*C$25*H116)^0.5)/(2*C$25)</f>
        <v>-65.666965701367445</v>
      </c>
      <c r="J116" s="7">
        <f>E116^2*C$23</f>
        <v>300.38265095289989</v>
      </c>
      <c r="K116" s="7">
        <f>I116^2*C$25</f>
        <v>28.028977498759691</v>
      </c>
      <c r="L116" s="7">
        <f>H116-G116</f>
        <v>-183.66734320362343</v>
      </c>
      <c r="M116" s="7">
        <f>SUM(J116:L116)</f>
        <v>144.74428524803614</v>
      </c>
    </row>
    <row r="117" spans="1:13">
      <c r="A117" s="11">
        <v>25</v>
      </c>
      <c r="B117" s="11">
        <f t="shared" si="54"/>
        <v>76.800000000000011</v>
      </c>
      <c r="C117" s="11">
        <v>100</v>
      </c>
      <c r="D117" s="11">
        <f t="shared" si="56"/>
        <v>7680.0000000000009</v>
      </c>
      <c r="E117" s="7">
        <f>($C$23*B117*A117^2+$C$24*$C$25*B117^3-B117*(($C$24*($C$25*$C$24*B117^2+$C$23*A117^2)*($C$25*B117^2+$C$23*$C$24*A117^2-4*D117*$C$23*$C$25)))^0.5)/(2*($C$23^2*A117^2+$C$24*$C$25*$C$23*B117^2))</f>
        <v>115.69686433737938</v>
      </c>
      <c r="F117" s="7">
        <f>B117*E117-E117^2*C$23</f>
        <v>8469.0731770106759</v>
      </c>
      <c r="G117" s="7">
        <f t="shared" si="55"/>
        <v>-789.07317701067495</v>
      </c>
      <c r="H117" s="7">
        <f>G117/C$24</f>
        <v>-886.59907529289319</v>
      </c>
      <c r="I117" s="18">
        <f>(A117-(A117^2-4*C$25*H117)^0.5)/(2*C$25)</f>
        <v>-35.142857695494293</v>
      </c>
      <c r="J117" s="7">
        <f>E117^2*C$23</f>
        <v>416.44600410006126</v>
      </c>
      <c r="K117" s="7">
        <f>I117^2*C$25</f>
        <v>8.0276329055374553</v>
      </c>
      <c r="L117" s="7">
        <f>H117-G117</f>
        <v>-97.525898282218236</v>
      </c>
      <c r="M117" s="7">
        <f>SUM(J117:L117)</f>
        <v>326.9477387233805</v>
      </c>
    </row>
    <row r="118" spans="1:13">
      <c r="A118" s="11">
        <v>25</v>
      </c>
      <c r="B118" s="11">
        <f t="shared" si="54"/>
        <v>76.800000000000011</v>
      </c>
      <c r="C118" s="11">
        <v>125</v>
      </c>
      <c r="D118" s="11">
        <f t="shared" si="56"/>
        <v>9600.0000000000018</v>
      </c>
      <c r="E118" s="7">
        <f t="shared" ref="E118:E133" si="57">($C$23*B118*A118^2+$C$24*$C$25*B118^3-B118*(($C$24*($C$25*$C$24*B118^2+$C$23*A118^2)*($C$25*B118^2+$C$23*$C$24*A118^2-4*D118*$C$23*$C$25)))^0.5)/(2*($C$23^2*A118^2+$C$24*$C$25*$C$23*B118^2))</f>
        <v>133.4092004140004</v>
      </c>
      <c r="F118" s="7">
        <f t="shared" ref="F118:F133" si="58">B118*E118-E118^2*C$23</f>
        <v>9692.1105771920302</v>
      </c>
      <c r="G118" s="7">
        <f t="shared" si="55"/>
        <v>-92.110577192028359</v>
      </c>
      <c r="H118" s="7">
        <f t="shared" ref="H118:H133" si="59">G118/C$24</f>
        <v>-103.49503055284084</v>
      </c>
      <c r="I118" s="18">
        <f t="shared" ref="I118:I133" si="60">(A118-(A118^2-4*C$25*H118)^0.5)/(2*C$25)</f>
        <v>-4.1353549204310109</v>
      </c>
      <c r="J118" s="7">
        <f t="shared" ref="J118:J133" si="61">E118^2*C$23</f>
        <v>553.7160146032021</v>
      </c>
      <c r="K118" s="7">
        <f t="shared" ref="K118:K133" si="62">I118^2*C$25</f>
        <v>0.11115754206656432</v>
      </c>
      <c r="L118" s="7">
        <f t="shared" ref="L118:L133" si="63">H118-G118</f>
        <v>-11.384453360812486</v>
      </c>
      <c r="M118" s="7">
        <f t="shared" ref="M118:M133" si="64">SUM(J118:L118)</f>
        <v>542.44271878445613</v>
      </c>
    </row>
    <row r="119" spans="1:13">
      <c r="A119" s="11">
        <v>25</v>
      </c>
      <c r="B119" s="11">
        <f t="shared" si="54"/>
        <v>76.800000000000011</v>
      </c>
      <c r="C119" s="11">
        <v>150</v>
      </c>
      <c r="D119" s="11">
        <f t="shared" si="56"/>
        <v>11520.000000000002</v>
      </c>
      <c r="E119" s="7">
        <f t="shared" si="57"/>
        <v>151.41121446593493</v>
      </c>
      <c r="F119" s="7">
        <f t="shared" si="58"/>
        <v>10915.147977373379</v>
      </c>
      <c r="G119" s="7">
        <f t="shared" si="55"/>
        <v>604.85202262662278</v>
      </c>
      <c r="H119" s="7">
        <f t="shared" si="59"/>
        <v>679.60901418721664</v>
      </c>
      <c r="I119" s="18">
        <f t="shared" si="60"/>
        <v>27.379262815897551</v>
      </c>
      <c r="J119" s="7">
        <f t="shared" si="61"/>
        <v>713.23329361042408</v>
      </c>
      <c r="K119" s="7">
        <f t="shared" si="62"/>
        <v>4.8725562102229372</v>
      </c>
      <c r="L119" s="7">
        <f t="shared" si="63"/>
        <v>74.75699156059386</v>
      </c>
      <c r="M119" s="7">
        <f t="shared" si="64"/>
        <v>792.86284138124086</v>
      </c>
    </row>
    <row r="120" spans="1:13">
      <c r="A120" s="11">
        <v>25</v>
      </c>
      <c r="B120" s="11">
        <f t="shared" si="54"/>
        <v>76.800000000000011</v>
      </c>
      <c r="C120" s="11">
        <v>175</v>
      </c>
      <c r="D120" s="11">
        <f t="shared" si="56"/>
        <v>13440.000000000002</v>
      </c>
      <c r="E120" s="7">
        <f t="shared" si="57"/>
        <v>169.71760189199009</v>
      </c>
      <c r="F120" s="7">
        <f t="shared" si="58"/>
        <v>12138.185377554722</v>
      </c>
      <c r="G120" s="7">
        <f t="shared" si="55"/>
        <v>1301.8146224452794</v>
      </c>
      <c r="H120" s="7">
        <f t="shared" si="59"/>
        <v>1462.7130589272801</v>
      </c>
      <c r="I120" s="18">
        <f t="shared" si="60"/>
        <v>59.426721516957151</v>
      </c>
      <c r="J120" s="7">
        <f t="shared" si="61"/>
        <v>896.12644775011677</v>
      </c>
      <c r="K120" s="7">
        <f t="shared" si="62"/>
        <v>22.954978996650858</v>
      </c>
      <c r="L120" s="7">
        <f t="shared" si="63"/>
        <v>160.89843648200076</v>
      </c>
      <c r="M120" s="7">
        <f t="shared" si="64"/>
        <v>1079.9798632287684</v>
      </c>
    </row>
    <row r="121" spans="1:13">
      <c r="A121" s="11">
        <v>25</v>
      </c>
      <c r="B121" s="11">
        <f t="shared" si="54"/>
        <v>76.800000000000011</v>
      </c>
      <c r="C121" s="11">
        <v>200</v>
      </c>
      <c r="D121" s="11">
        <f t="shared" si="56"/>
        <v>15360.000000000002</v>
      </c>
      <c r="E121" s="7">
        <f t="shared" si="57"/>
        <v>188.34434427918444</v>
      </c>
      <c r="F121" s="7">
        <f t="shared" si="58"/>
        <v>13361.222777736071</v>
      </c>
      <c r="G121" s="7">
        <f t="shared" si="55"/>
        <v>1998.7772222639305</v>
      </c>
      <c r="H121" s="7">
        <f t="shared" si="59"/>
        <v>2245.8171036673375</v>
      </c>
      <c r="I121" s="18">
        <f t="shared" si="60"/>
        <v>92.034998808153944</v>
      </c>
      <c r="J121" s="7">
        <f t="shared" si="61"/>
        <v>1103.6228629052964</v>
      </c>
      <c r="K121" s="7">
        <f t="shared" si="62"/>
        <v>55.057866536509835</v>
      </c>
      <c r="L121" s="7">
        <f t="shared" si="63"/>
        <v>247.03988140340698</v>
      </c>
      <c r="M121" s="7">
        <f t="shared" si="64"/>
        <v>1405.7206108452133</v>
      </c>
    </row>
    <row r="122" spans="1:13">
      <c r="A122" s="11">
        <v>25</v>
      </c>
      <c r="B122" s="11">
        <f t="shared" si="54"/>
        <v>76.800000000000011</v>
      </c>
      <c r="C122" s="11">
        <v>225</v>
      </c>
      <c r="D122" s="11">
        <f t="shared" si="56"/>
        <v>17280.000000000004</v>
      </c>
      <c r="E122" s="7">
        <f t="shared" si="57"/>
        <v>207.30887274704745</v>
      </c>
      <c r="F122" s="7">
        <f t="shared" si="58"/>
        <v>14584.26017791742</v>
      </c>
      <c r="G122" s="7">
        <f t="shared" si="55"/>
        <v>2695.7398220825835</v>
      </c>
      <c r="H122" s="7">
        <f t="shared" si="59"/>
        <v>3028.9211484073971</v>
      </c>
      <c r="I122" s="18">
        <f t="shared" si="60"/>
        <v>125.23460989001507</v>
      </c>
      <c r="J122" s="7">
        <f t="shared" si="61"/>
        <v>1337.0612490558249</v>
      </c>
      <c r="K122" s="7">
        <f t="shared" si="62"/>
        <v>101.94409884297768</v>
      </c>
      <c r="L122" s="7">
        <f t="shared" si="63"/>
        <v>333.18132632481365</v>
      </c>
      <c r="M122" s="7">
        <f t="shared" si="64"/>
        <v>1772.1866742236161</v>
      </c>
    </row>
    <row r="123" spans="1:13">
      <c r="A123" s="11">
        <v>25</v>
      </c>
      <c r="B123" s="11">
        <f t="shared" si="54"/>
        <v>76.800000000000011</v>
      </c>
      <c r="C123" s="11">
        <v>250</v>
      </c>
      <c r="D123" s="11">
        <f t="shared" si="56"/>
        <v>19200.000000000004</v>
      </c>
      <c r="E123" s="7">
        <f t="shared" si="57"/>
        <v>226.63025897257219</v>
      </c>
      <c r="F123" s="7">
        <f t="shared" si="58"/>
        <v>15807.297578098765</v>
      </c>
      <c r="G123" s="7">
        <f t="shared" si="55"/>
        <v>3392.7024219012383</v>
      </c>
      <c r="H123" s="7">
        <f t="shared" si="59"/>
        <v>3812.0251931474586</v>
      </c>
      <c r="I123" s="18">
        <f t="shared" si="60"/>
        <v>159.05894194956852</v>
      </c>
      <c r="J123" s="7">
        <f t="shared" si="61"/>
        <v>1597.9063109947822</v>
      </c>
      <c r="K123" s="7">
        <f t="shared" si="62"/>
        <v>164.44835559175536</v>
      </c>
      <c r="L123" s="7">
        <f t="shared" si="63"/>
        <v>419.32277124622033</v>
      </c>
      <c r="M123" s="7">
        <f t="shared" si="64"/>
        <v>2181.6774378327582</v>
      </c>
    </row>
    <row r="124" spans="1:13">
      <c r="A124" s="11">
        <v>25</v>
      </c>
      <c r="B124" s="11">
        <f t="shared" si="54"/>
        <v>76.800000000000011</v>
      </c>
      <c r="C124" s="11">
        <v>275</v>
      </c>
      <c r="D124" s="11">
        <f t="shared" si="56"/>
        <v>21120.000000000004</v>
      </c>
      <c r="E124" s="7">
        <f t="shared" si="57"/>
        <v>246.32943985453525</v>
      </c>
      <c r="F124" s="7">
        <f t="shared" si="58"/>
        <v>17030.334978280116</v>
      </c>
      <c r="G124" s="7">
        <f t="shared" si="55"/>
        <v>4089.6650217198876</v>
      </c>
      <c r="H124" s="7">
        <f t="shared" si="59"/>
        <v>4595.1292378875141</v>
      </c>
      <c r="I124" s="18">
        <f t="shared" si="60"/>
        <v>193.544647461344</v>
      </c>
      <c r="J124" s="7">
        <f t="shared" si="61"/>
        <v>1887.7660025481944</v>
      </c>
      <c r="K124" s="7">
        <f t="shared" si="62"/>
        <v>243.48694864608356</v>
      </c>
      <c r="L124" s="7">
        <f t="shared" si="63"/>
        <v>505.46421616762655</v>
      </c>
      <c r="M124" s="7">
        <f t="shared" si="64"/>
        <v>2636.7171673619046</v>
      </c>
    </row>
    <row r="125" spans="1:13">
      <c r="A125" s="11">
        <v>25</v>
      </c>
      <c r="B125" s="11">
        <f t="shared" si="54"/>
        <v>76.800000000000011</v>
      </c>
      <c r="C125" s="11">
        <v>300</v>
      </c>
      <c r="D125" s="11">
        <f t="shared" si="56"/>
        <v>23040.000000000004</v>
      </c>
      <c r="E125" s="7">
        <f t="shared" si="57"/>
        <v>266.42948335390139</v>
      </c>
      <c r="F125" s="7">
        <f t="shared" si="58"/>
        <v>18253.372378461463</v>
      </c>
      <c r="G125" s="7">
        <f t="shared" si="55"/>
        <v>4786.6276215385406</v>
      </c>
      <c r="H125" s="7">
        <f t="shared" si="59"/>
        <v>5378.2332826275733</v>
      </c>
      <c r="I125" s="18">
        <f t="shared" si="60"/>
        <v>228.73210957189784</v>
      </c>
      <c r="J125" s="7">
        <f t="shared" si="61"/>
        <v>2208.4119431181675</v>
      </c>
      <c r="K125" s="7">
        <f t="shared" si="62"/>
        <v>340.0694566698694</v>
      </c>
      <c r="L125" s="7">
        <f t="shared" si="63"/>
        <v>591.60566108903276</v>
      </c>
      <c r="M125" s="7">
        <f t="shared" si="64"/>
        <v>3140.0870608770697</v>
      </c>
    </row>
    <row r="126" spans="1:13">
      <c r="A126" s="11">
        <v>25</v>
      </c>
      <c r="B126" s="11">
        <f t="shared" si="54"/>
        <v>76.800000000000011</v>
      </c>
      <c r="C126" s="11">
        <v>325</v>
      </c>
      <c r="D126" s="11">
        <f t="shared" si="56"/>
        <v>24960.000000000004</v>
      </c>
      <c r="E126" s="7">
        <f t="shared" si="57"/>
        <v>286.95590512781911</v>
      </c>
      <c r="F126" s="7">
        <f t="shared" si="58"/>
        <v>19476.409778642814</v>
      </c>
      <c r="G126" s="7">
        <f t="shared" si="55"/>
        <v>5483.5902213571899</v>
      </c>
      <c r="H126" s="7">
        <f t="shared" si="59"/>
        <v>6161.3373273676289</v>
      </c>
      <c r="I126" s="18">
        <f t="shared" si="60"/>
        <v>264.66599640441842</v>
      </c>
      <c r="J126" s="7">
        <f t="shared" si="61"/>
        <v>2561.8037351736957</v>
      </c>
      <c r="K126" s="7">
        <f t="shared" si="62"/>
        <v>455.31258274283357</v>
      </c>
      <c r="L126" s="7">
        <f t="shared" si="63"/>
        <v>677.74710601043898</v>
      </c>
      <c r="M126" s="7">
        <f t="shared" si="64"/>
        <v>3694.8634239269682</v>
      </c>
    </row>
    <row r="127" spans="1:13">
      <c r="A127" s="11">
        <v>25</v>
      </c>
      <c r="B127" s="11">
        <f t="shared" si="54"/>
        <v>76.800000000000011</v>
      </c>
      <c r="C127" s="11">
        <v>350</v>
      </c>
      <c r="D127" s="11">
        <f t="shared" si="56"/>
        <v>26880.000000000004</v>
      </c>
      <c r="E127" s="7">
        <f t="shared" si="57"/>
        <v>307.93704834791856</v>
      </c>
      <c r="F127" s="7">
        <f t="shared" si="58"/>
        <v>20699.447178824157</v>
      </c>
      <c r="G127" s="7">
        <f t="shared" si="55"/>
        <v>6180.5528211758465</v>
      </c>
      <c r="H127" s="7">
        <f t="shared" si="59"/>
        <v>6944.4413721076926</v>
      </c>
      <c r="I127" s="18">
        <f t="shared" si="60"/>
        <v>301.39592597480174</v>
      </c>
      <c r="J127" s="7">
        <f t="shared" si="61"/>
        <v>2950.1181342959931</v>
      </c>
      <c r="K127" s="7">
        <f t="shared" si="62"/>
        <v>590.45677726235306</v>
      </c>
      <c r="L127" s="7">
        <f t="shared" si="63"/>
        <v>763.88855093184611</v>
      </c>
      <c r="M127" s="7">
        <f t="shared" si="64"/>
        <v>4304.4634624901919</v>
      </c>
    </row>
    <row r="128" spans="1:13">
      <c r="A128" s="11">
        <v>25</v>
      </c>
      <c r="B128" s="11">
        <f t="shared" si="54"/>
        <v>76.800000000000011</v>
      </c>
      <c r="C128" s="11">
        <v>375</v>
      </c>
      <c r="D128" s="11">
        <f t="shared" si="56"/>
        <v>28800.000000000004</v>
      </c>
      <c r="E128" s="7">
        <f t="shared" si="57"/>
        <v>329.40454283261505</v>
      </c>
      <c r="F128" s="7">
        <f t="shared" si="58"/>
        <v>21922.484579005511</v>
      </c>
      <c r="G128" s="7">
        <f t="shared" si="55"/>
        <v>6877.5154209944922</v>
      </c>
      <c r="H128" s="7">
        <f t="shared" si="59"/>
        <v>7727.5454168477436</v>
      </c>
      <c r="I128" s="18">
        <f t="shared" si="60"/>
        <v>338.97726995610168</v>
      </c>
      <c r="J128" s="7">
        <f t="shared" si="61"/>
        <v>3375.7843105393285</v>
      </c>
      <c r="K128" s="7">
        <f t="shared" si="62"/>
        <v>746.88633205479687</v>
      </c>
      <c r="L128" s="7">
        <f t="shared" si="63"/>
        <v>850.02999585325142</v>
      </c>
      <c r="M128" s="7">
        <f t="shared" si="64"/>
        <v>4972.7006384473771</v>
      </c>
    </row>
    <row r="129" spans="1:13">
      <c r="A129" s="11">
        <v>25</v>
      </c>
      <c r="B129" s="11">
        <f t="shared" si="54"/>
        <v>76.800000000000011</v>
      </c>
      <c r="C129" s="11">
        <v>400</v>
      </c>
      <c r="D129" s="11">
        <f t="shared" si="56"/>
        <v>30720.000000000004</v>
      </c>
      <c r="E129" s="7">
        <f t="shared" si="57"/>
        <v>351.39386472772185</v>
      </c>
      <c r="F129" s="7">
        <f t="shared" si="58"/>
        <v>23145.521979186855</v>
      </c>
      <c r="G129" s="7">
        <f t="shared" si="55"/>
        <v>7574.4780208131488</v>
      </c>
      <c r="H129" s="7">
        <f t="shared" si="59"/>
        <v>8510.6494615878073</v>
      </c>
      <c r="I129" s="18">
        <f t="shared" si="60"/>
        <v>377.47213346449371</v>
      </c>
      <c r="J129" s="7">
        <f t="shared" si="61"/>
        <v>3841.5268319021839</v>
      </c>
      <c r="K129" s="7">
        <f t="shared" si="62"/>
        <v>926.15387502453757</v>
      </c>
      <c r="L129" s="7">
        <f t="shared" si="63"/>
        <v>936.17144077465855</v>
      </c>
      <c r="M129" s="7">
        <f t="shared" si="64"/>
        <v>5703.8521477013801</v>
      </c>
    </row>
    <row r="130" spans="1:13">
      <c r="A130" s="11">
        <v>25</v>
      </c>
      <c r="B130" s="11">
        <f t="shared" si="54"/>
        <v>76.800000000000011</v>
      </c>
      <c r="C130" s="11">
        <v>425</v>
      </c>
      <c r="D130" s="11">
        <f t="shared" si="56"/>
        <v>32640.000000000004</v>
      </c>
      <c r="E130" s="7">
        <f t="shared" si="57"/>
        <v>373.94502503433864</v>
      </c>
      <c r="F130" s="7">
        <f t="shared" si="58"/>
        <v>24368.559379368213</v>
      </c>
      <c r="G130" s="7">
        <f t="shared" si="55"/>
        <v>8271.4406206317908</v>
      </c>
      <c r="H130" s="7">
        <f t="shared" si="59"/>
        <v>9293.7535063278556</v>
      </c>
      <c r="I130" s="18">
        <f t="shared" si="60"/>
        <v>416.95056040735642</v>
      </c>
      <c r="J130" s="7">
        <f t="shared" si="61"/>
        <v>4350.4185432690001</v>
      </c>
      <c r="K130" s="7">
        <f t="shared" si="62"/>
        <v>1130.0105038560557</v>
      </c>
      <c r="L130" s="7">
        <f t="shared" si="63"/>
        <v>1022.3128856960648</v>
      </c>
      <c r="M130" s="7">
        <f t="shared" si="64"/>
        <v>6502.7419328211208</v>
      </c>
    </row>
    <row r="131" spans="1:13">
      <c r="A131" s="11">
        <v>25</v>
      </c>
      <c r="B131" s="11">
        <f t="shared" si="54"/>
        <v>76.800000000000011</v>
      </c>
      <c r="C131" s="11">
        <v>450</v>
      </c>
      <c r="D131" s="11">
        <f t="shared" si="56"/>
        <v>34560.000000000007</v>
      </c>
      <c r="E131" s="7">
        <f t="shared" si="57"/>
        <v>397.10342520696662</v>
      </c>
      <c r="F131" s="7">
        <f t="shared" si="58"/>
        <v>25591.596779549553</v>
      </c>
      <c r="G131" s="7">
        <f t="shared" si="55"/>
        <v>8968.4032204504547</v>
      </c>
      <c r="H131" s="7">
        <f t="shared" si="59"/>
        <v>10076.857551067926</v>
      </c>
      <c r="I131" s="18">
        <f t="shared" si="60"/>
        <v>457.49203130721293</v>
      </c>
      <c r="J131" s="7">
        <f t="shared" si="61"/>
        <v>4905.9462763454876</v>
      </c>
      <c r="K131" s="7">
        <f t="shared" si="62"/>
        <v>1360.4432316123991</v>
      </c>
      <c r="L131" s="7">
        <f t="shared" si="63"/>
        <v>1108.454330617471</v>
      </c>
      <c r="M131" s="7">
        <f t="shared" si="64"/>
        <v>7374.8438385753579</v>
      </c>
    </row>
    <row r="132" spans="1:13">
      <c r="A132" s="11">
        <v>25</v>
      </c>
      <c r="B132" s="11">
        <f t="shared" si="54"/>
        <v>76.800000000000011</v>
      </c>
      <c r="C132" s="11">
        <v>475</v>
      </c>
      <c r="D132" s="11">
        <f t="shared" si="56"/>
        <v>36480.000000000007</v>
      </c>
      <c r="E132" s="7">
        <f t="shared" si="57"/>
        <v>420.92093221512874</v>
      </c>
      <c r="F132" s="7">
        <f t="shared" si="58"/>
        <v>26814.634179730911</v>
      </c>
      <c r="G132" s="7">
        <f t="shared" si="55"/>
        <v>9665.3658202690967</v>
      </c>
      <c r="H132" s="7">
        <f t="shared" si="59"/>
        <v>10859.961595807974</v>
      </c>
      <c r="I132" s="18">
        <f t="shared" si="60"/>
        <v>499.18734532202927</v>
      </c>
      <c r="J132" s="7">
        <f t="shared" si="61"/>
        <v>5512.0934143909835</v>
      </c>
      <c r="K132" s="7">
        <f t="shared" si="62"/>
        <v>1619.7220372427566</v>
      </c>
      <c r="L132" s="7">
        <f t="shared" si="63"/>
        <v>1194.5957755388772</v>
      </c>
      <c r="M132" s="7">
        <f t="shared" si="64"/>
        <v>8326.4112271726171</v>
      </c>
    </row>
    <row r="133" spans="1:13">
      <c r="A133" s="11">
        <v>25</v>
      </c>
      <c r="B133" s="11">
        <f t="shared" si="54"/>
        <v>76.800000000000011</v>
      </c>
      <c r="C133" s="11">
        <v>500</v>
      </c>
      <c r="D133" s="11">
        <f t="shared" si="56"/>
        <v>38400.000000000007</v>
      </c>
      <c r="E133" s="7">
        <f t="shared" si="57"/>
        <v>445.45724606316679</v>
      </c>
      <c r="F133" s="7">
        <f t="shared" si="58"/>
        <v>28037.671579912258</v>
      </c>
      <c r="G133" s="7">
        <f t="shared" si="55"/>
        <v>10362.32842008775</v>
      </c>
      <c r="H133" s="7">
        <f t="shared" si="59"/>
        <v>11643.065640548033</v>
      </c>
      <c r="I133" s="18">
        <f t="shared" si="60"/>
        <v>542.14101424755756</v>
      </c>
      <c r="J133" s="7">
        <f t="shared" si="61"/>
        <v>6173.444917738957</v>
      </c>
      <c r="K133" s="7">
        <f t="shared" si="62"/>
        <v>1910.4597156409075</v>
      </c>
      <c r="L133" s="7">
        <f t="shared" si="63"/>
        <v>1280.7372204602834</v>
      </c>
      <c r="M133" s="7">
        <f t="shared" si="64"/>
        <v>9364.6418538401485</v>
      </c>
    </row>
    <row r="134" spans="1:13">
      <c r="A134" s="11">
        <v>30</v>
      </c>
      <c r="B134" s="11">
        <f>$C$22</f>
        <v>76.800000000000011</v>
      </c>
      <c r="C134" s="11">
        <v>0</v>
      </c>
      <c r="D134" s="11">
        <f>C134*B134</f>
        <v>0</v>
      </c>
      <c r="E134" s="7">
        <f>($C$23*B134*A134^2+$C$24*$C$25*B134^3-B134*(($C$24*($C$25*$C$24*B134^2+$C$23*A134^2)*($C$25*B134^2+$C$23*$C$24*A134^2-4*D134*$C$23*$C$25)))^0.5)/(2*($C$23^2*A134^2+$C$24*$C$25*$C$23*B134^2))</f>
        <v>59.252820288818889</v>
      </c>
      <c r="F134" s="7">
        <f>B134*E134-E134^2*C$23</f>
        <v>4441.3887004690532</v>
      </c>
      <c r="G134" s="7">
        <f>D134-F134</f>
        <v>-4441.3887004690532</v>
      </c>
      <c r="H134" s="7">
        <f>G134/C$24</f>
        <v>-4990.3243825494983</v>
      </c>
      <c r="I134" s="18">
        <f>(A134-(A134^2-4*C$25*H134)^0.5)/(2*C$25)</f>
        <v>-160.74565986575351</v>
      </c>
      <c r="J134" s="7">
        <f>E134^2*C$23</f>
        <v>109.22789771223766</v>
      </c>
      <c r="K134" s="7">
        <f>I134^2*C$25</f>
        <v>167.95458657689736</v>
      </c>
      <c r="L134" s="7">
        <f>H134-G134</f>
        <v>-548.93568208044508</v>
      </c>
      <c r="M134" s="7">
        <f>SUM(J134:L134)</f>
        <v>-271.75319779131007</v>
      </c>
    </row>
    <row r="135" spans="1:13">
      <c r="A135" s="11">
        <v>30</v>
      </c>
      <c r="B135" s="11">
        <f t="shared" si="54"/>
        <v>76.800000000000011</v>
      </c>
      <c r="C135" s="11">
        <v>25</v>
      </c>
      <c r="D135" s="11">
        <f>C135*B135</f>
        <v>1920.0000000000002</v>
      </c>
      <c r="E135" s="7">
        <f>($C$23*B135*A135^2+$C$24*$C$25*B135^3-B135*(($C$24*($C$25*$C$24*B135^2+$C$23*A135^2)*($C$25*B135^2+$C$23*$C$24*A135^2-4*D135*$C$23*$C$25)))^0.5)/(2*($C$23^2*A135^2+$C$24*$C$25*$C$23*B135^2))</f>
        <v>73.766626102783704</v>
      </c>
      <c r="F135" s="7">
        <f>B135*E135-E135^2*C$23</f>
        <v>5495.9853029777223</v>
      </c>
      <c r="G135" s="7">
        <f t="shared" ref="G135:G154" si="65">D135-F135</f>
        <v>-3575.9853029777223</v>
      </c>
      <c r="H135" s="7">
        <f>G135/C$24</f>
        <v>-4017.9610145817105</v>
      </c>
      <c r="I135" s="18">
        <f>(A135-(A135^2-4*C$25*H135)^0.5)/(2*C$25)</f>
        <v>-130.25593527337003</v>
      </c>
      <c r="J135" s="7">
        <f>E135^2*C$23</f>
        <v>169.29158171606772</v>
      </c>
      <c r="K135" s="7">
        <f>I135^2*C$25</f>
        <v>110.28295638061235</v>
      </c>
      <c r="L135" s="7">
        <f>H135-G135</f>
        <v>-441.9757116039882</v>
      </c>
      <c r="M135" s="7">
        <f>SUM(J135:L135)</f>
        <v>-162.40117350730816</v>
      </c>
    </row>
    <row r="136" spans="1:13">
      <c r="A136" s="11">
        <v>30</v>
      </c>
      <c r="B136" s="11">
        <f t="shared" si="54"/>
        <v>76.800000000000011</v>
      </c>
      <c r="C136" s="11">
        <v>50</v>
      </c>
      <c r="D136" s="11">
        <f t="shared" ref="D136:D154" si="66">C136*B136</f>
        <v>3840.0000000000005</v>
      </c>
      <c r="E136" s="7">
        <f>($C$23*B136*A136^2+$C$24*$C$25*B136^3-B136*(($C$24*($C$25*$C$24*B136^2+$C$23*A136^2)*($C$25*B136^2+$C$23*$C$24*A136^2-4*D136*$C$23*$C$25)))^0.5)/(2*($C$23^2*A136^2+$C$24*$C$25*$C$23*B136^2))</f>
        <v>88.464259564621528</v>
      </c>
      <c r="F136" s="7">
        <f>B136*E136-E136^2*C$23</f>
        <v>6550.5819054864141</v>
      </c>
      <c r="G136" s="7">
        <f t="shared" si="65"/>
        <v>-2710.5819054864137</v>
      </c>
      <c r="H136" s="7">
        <f>G136/C$24</f>
        <v>-3045.5976466139477</v>
      </c>
      <c r="I136" s="18">
        <f>(A136-(A136^2-4*C$25*H136)^0.5)/(2*C$25)</f>
        <v>-99.380036687208786</v>
      </c>
      <c r="J136" s="7">
        <f>E136^2*C$23</f>
        <v>243.47322907652057</v>
      </c>
      <c r="K136" s="7">
        <f>I136^2*C$25</f>
        <v>64.19654599768127</v>
      </c>
      <c r="L136" s="7">
        <f>H136-G136</f>
        <v>-335.01574112753406</v>
      </c>
      <c r="M136" s="7">
        <f>SUM(J136:L136)</f>
        <v>-27.345966053332234</v>
      </c>
    </row>
    <row r="137" spans="1:13">
      <c r="A137" s="11">
        <v>30</v>
      </c>
      <c r="B137" s="11">
        <f t="shared" si="54"/>
        <v>76.800000000000011</v>
      </c>
      <c r="C137" s="11">
        <v>75</v>
      </c>
      <c r="D137" s="11">
        <f t="shared" si="66"/>
        <v>5760.0000000000009</v>
      </c>
      <c r="E137" s="7">
        <f>($C$23*B137*A137^2+$C$24*$C$25*B137^3-B137*(($C$24*($C$25*$C$24*B137^2+$C$23*A137^2)*($C$25*B137^2+$C$23*$C$24*A137^2-4*D137*$C$23*$C$25)))^0.5)/(2*($C$23^2*A137^2+$C$24*$C$25*$C$23*B137^2))</f>
        <v>103.35288773880458</v>
      </c>
      <c r="F137" s="7">
        <f>B137*E137-E137^2*C$23</f>
        <v>7605.1785079950832</v>
      </c>
      <c r="G137" s="7">
        <f t="shared" si="65"/>
        <v>-1845.1785079950823</v>
      </c>
      <c r="H137" s="7">
        <f>G137/C$24</f>
        <v>-2073.23427864616</v>
      </c>
      <c r="I137" s="18">
        <f>(A137-(A137^2-4*C$25*H137)^0.5)/(2*C$25)</f>
        <v>-68.102907972116029</v>
      </c>
      <c r="J137" s="7">
        <f>E137^2*C$23</f>
        <v>332.32327034510939</v>
      </c>
      <c r="K137" s="7">
        <f>I137^2*C$25</f>
        <v>30.147039482680277</v>
      </c>
      <c r="L137" s="7">
        <f>H137-G137</f>
        <v>-228.05577065107764</v>
      </c>
      <c r="M137" s="7">
        <f>SUM(J137:L137)</f>
        <v>134.41453917671203</v>
      </c>
    </row>
    <row r="138" spans="1:13">
      <c r="A138" s="11">
        <v>30</v>
      </c>
      <c r="B138" s="11">
        <f t="shared" si="54"/>
        <v>76.800000000000011</v>
      </c>
      <c r="C138" s="11">
        <v>100</v>
      </c>
      <c r="D138" s="11">
        <f t="shared" si="66"/>
        <v>7680.0000000000009</v>
      </c>
      <c r="E138" s="7">
        <f>($C$23*B138*A138^2+$C$24*$C$25*B138^3-B138*(($C$24*($C$25*$C$24*B138^2+$C$23*A138^2)*($C$25*B138^2+$C$23*$C$24*A138^2-4*D138*$C$23*$C$25)))^0.5)/(2*($C$23^2*A138^2+$C$24*$C$25*$C$23*B138^2))</f>
        <v>118.44015587558965</v>
      </c>
      <c r="F138" s="7">
        <f>B138*E138-E138^2*C$23</f>
        <v>8659.7751105037842</v>
      </c>
      <c r="G138" s="7">
        <f t="shared" si="65"/>
        <v>-979.77511050378325</v>
      </c>
      <c r="H138" s="7">
        <f>G138/C$24</f>
        <v>-1100.8709106784081</v>
      </c>
      <c r="I138" s="18">
        <f>(A138-(A138^2-4*C$25*H138)^0.5)/(2*C$25)</f>
        <v>-36.40848844919676</v>
      </c>
      <c r="J138" s="7">
        <f>E138^2*C$23</f>
        <v>436.42886074150147</v>
      </c>
      <c r="K138" s="7">
        <f>I138^2*C$25</f>
        <v>8.6162572025094111</v>
      </c>
      <c r="L138" s="7">
        <f>H138-G138</f>
        <v>-121.09580017462486</v>
      </c>
      <c r="M138" s="7">
        <f>SUM(J138:L138)</f>
        <v>323.94931776938603</v>
      </c>
    </row>
    <row r="139" spans="1:13">
      <c r="A139" s="11">
        <v>30</v>
      </c>
      <c r="B139" s="11">
        <f t="shared" si="54"/>
        <v>76.800000000000011</v>
      </c>
      <c r="C139" s="11">
        <v>125</v>
      </c>
      <c r="D139" s="11">
        <f t="shared" si="66"/>
        <v>9600.0000000000018</v>
      </c>
      <c r="E139" s="7">
        <f t="shared" ref="E139:E154" si="67">($C$23*B139*A139^2+$C$24*$C$25*B139^3-B139*(($C$24*($C$25*$C$24*B139^2+$C$23*A139^2)*($C$25*B139^2+$C$23*$C$24*A139^2-4*D139*$C$23*$C$25)))^0.5)/(2*($C$23^2*A139^2+$C$24*$C$25*$C$23*B139^2))</f>
        <v>133.73423330637178</v>
      </c>
      <c r="F139" s="7">
        <f t="shared" ref="F139:F154" si="68">B139*E139-E139^2*C$23</f>
        <v>9714.3717130124587</v>
      </c>
      <c r="G139" s="7">
        <f t="shared" si="65"/>
        <v>-114.37171301245689</v>
      </c>
      <c r="H139" s="7">
        <f t="shared" ref="H139:H154" si="69">G139/C$24</f>
        <v>-128.50754271062573</v>
      </c>
      <c r="I139" s="18">
        <f t="shared" ref="I139:I154" si="70">(A139-(A139^2-4*C$25*H139)^0.5)/(2*C$25)</f>
        <v>-4.2796164816211268</v>
      </c>
      <c r="J139" s="7">
        <f t="shared" ref="J139:J154" si="71">E139^2*C$23</f>
        <v>556.41740491689575</v>
      </c>
      <c r="K139" s="7">
        <f t="shared" ref="K139:K154" si="72">I139^2*C$25</f>
        <v>0.11904826199346075</v>
      </c>
      <c r="L139" s="7">
        <f t="shared" ref="L139:L154" si="73">H139-G139</f>
        <v>-14.135829698168834</v>
      </c>
      <c r="M139" s="7">
        <f t="shared" ref="M139:M154" si="74">SUM(J139:L139)</f>
        <v>542.40062348072047</v>
      </c>
    </row>
    <row r="140" spans="1:13">
      <c r="A140" s="11">
        <v>30</v>
      </c>
      <c r="B140" s="11">
        <f t="shared" si="54"/>
        <v>76.800000000000011</v>
      </c>
      <c r="C140" s="11">
        <v>150</v>
      </c>
      <c r="D140" s="11">
        <f t="shared" si="66"/>
        <v>11520.000000000002</v>
      </c>
      <c r="E140" s="7">
        <f t="shared" si="67"/>
        <v>149.24386516281314</v>
      </c>
      <c r="F140" s="7">
        <f t="shared" si="68"/>
        <v>10768.968315521155</v>
      </c>
      <c r="G140" s="7">
        <f t="shared" si="65"/>
        <v>751.03168447884673</v>
      </c>
      <c r="H140" s="7">
        <f t="shared" si="69"/>
        <v>843.85582525713119</v>
      </c>
      <c r="I140" s="18">
        <f t="shared" si="70"/>
        <v>28.302079173775279</v>
      </c>
      <c r="J140" s="7">
        <f t="shared" si="71"/>
        <v>692.96052898289622</v>
      </c>
      <c r="K140" s="7">
        <f t="shared" si="72"/>
        <v>5.2065499561311883</v>
      </c>
      <c r="L140" s="7">
        <f t="shared" si="73"/>
        <v>92.824140778284459</v>
      </c>
      <c r="M140" s="7">
        <f t="shared" si="74"/>
        <v>790.99121971731188</v>
      </c>
    </row>
    <row r="141" spans="1:13">
      <c r="A141" s="11">
        <v>30</v>
      </c>
      <c r="B141" s="11">
        <f t="shared" si="54"/>
        <v>76.800000000000011</v>
      </c>
      <c r="C141" s="11">
        <v>175</v>
      </c>
      <c r="D141" s="11">
        <f t="shared" si="66"/>
        <v>13440.000000000002</v>
      </c>
      <c r="E141" s="7">
        <f t="shared" si="67"/>
        <v>164.97843084925236</v>
      </c>
      <c r="F141" s="7">
        <f t="shared" si="68"/>
        <v>11823.564918029824</v>
      </c>
      <c r="G141" s="7">
        <f t="shared" si="65"/>
        <v>1616.4350819701776</v>
      </c>
      <c r="H141" s="7">
        <f t="shared" si="69"/>
        <v>1816.2191932249186</v>
      </c>
      <c r="I141" s="18">
        <f t="shared" si="70"/>
        <v>61.35630220180461</v>
      </c>
      <c r="J141" s="7">
        <f t="shared" si="71"/>
        <v>846.77857119275916</v>
      </c>
      <c r="K141" s="7">
        <f t="shared" si="72"/>
        <v>24.469872829214623</v>
      </c>
      <c r="L141" s="7">
        <f t="shared" si="73"/>
        <v>199.78411125474099</v>
      </c>
      <c r="M141" s="7">
        <f t="shared" si="74"/>
        <v>1071.0325552767149</v>
      </c>
    </row>
    <row r="142" spans="1:13">
      <c r="A142" s="11">
        <v>30</v>
      </c>
      <c r="B142" s="11">
        <f t="shared" si="54"/>
        <v>76.800000000000011</v>
      </c>
      <c r="C142" s="11">
        <v>200</v>
      </c>
      <c r="D142" s="11">
        <f t="shared" si="66"/>
        <v>15360.000000000002</v>
      </c>
      <c r="E142" s="7">
        <f t="shared" si="67"/>
        <v>180.9480103785167</v>
      </c>
      <c r="F142" s="7">
        <f t="shared" si="68"/>
        <v>12878.161520538499</v>
      </c>
      <c r="G142" s="7">
        <f t="shared" si="65"/>
        <v>2481.8384794615031</v>
      </c>
      <c r="H142" s="7">
        <f t="shared" si="69"/>
        <v>2788.5825611927003</v>
      </c>
      <c r="I142" s="18">
        <f t="shared" si="70"/>
        <v>94.904228083170338</v>
      </c>
      <c r="J142" s="7">
        <f t="shared" si="71"/>
        <v>1018.6456765315845</v>
      </c>
      <c r="K142" s="7">
        <f t="shared" si="72"/>
        <v>58.544281302405714</v>
      </c>
      <c r="L142" s="7">
        <f t="shared" si="73"/>
        <v>306.74408173119718</v>
      </c>
      <c r="M142" s="7">
        <f t="shared" si="74"/>
        <v>1383.9340395651875</v>
      </c>
    </row>
    <row r="143" spans="1:13">
      <c r="A143" s="11">
        <v>30</v>
      </c>
      <c r="B143" s="11">
        <f t="shared" si="54"/>
        <v>76.800000000000011</v>
      </c>
      <c r="C143" s="11">
        <v>225</v>
      </c>
      <c r="D143" s="11">
        <f t="shared" si="66"/>
        <v>17280.000000000004</v>
      </c>
      <c r="E143" s="7">
        <f t="shared" si="67"/>
        <v>197.16345990356675</v>
      </c>
      <c r="F143" s="7">
        <f t="shared" si="68"/>
        <v>13932.758123047182</v>
      </c>
      <c r="G143" s="7">
        <f t="shared" si="65"/>
        <v>3347.2418769528213</v>
      </c>
      <c r="H143" s="7">
        <f t="shared" si="69"/>
        <v>3760.945929160473</v>
      </c>
      <c r="I143" s="18">
        <f t="shared" si="70"/>
        <v>128.96866276678384</v>
      </c>
      <c r="J143" s="7">
        <f t="shared" si="71"/>
        <v>1209.395597546745</v>
      </c>
      <c r="K143" s="7">
        <f t="shared" si="72"/>
        <v>108.11395384304069</v>
      </c>
      <c r="L143" s="7">
        <f t="shared" si="73"/>
        <v>413.70405220765178</v>
      </c>
      <c r="M143" s="7">
        <f t="shared" si="74"/>
        <v>1731.2136035974374</v>
      </c>
    </row>
    <row r="144" spans="1:13">
      <c r="A144" s="11">
        <v>30</v>
      </c>
      <c r="B144" s="11">
        <f t="shared" si="54"/>
        <v>76.800000000000011</v>
      </c>
      <c r="C144" s="11">
        <v>250</v>
      </c>
      <c r="D144" s="11">
        <f t="shared" si="66"/>
        <v>19200.000000000004</v>
      </c>
      <c r="E144" s="7">
        <f t="shared" si="67"/>
        <v>213.63649805276722</v>
      </c>
      <c r="F144" s="7">
        <f t="shared" si="68"/>
        <v>14987.354725555859</v>
      </c>
      <c r="G144" s="7">
        <f t="shared" si="65"/>
        <v>4212.6452744441449</v>
      </c>
      <c r="H144" s="7">
        <f t="shared" si="69"/>
        <v>4733.3092971282522</v>
      </c>
      <c r="I144" s="18">
        <f t="shared" si="70"/>
        <v>163.57422403767268</v>
      </c>
      <c r="J144" s="7">
        <f t="shared" si="71"/>
        <v>1419.9283248966674</v>
      </c>
      <c r="K144" s="7">
        <f t="shared" si="72"/>
        <v>173.91742400192376</v>
      </c>
      <c r="L144" s="7">
        <f t="shared" si="73"/>
        <v>520.66402268410729</v>
      </c>
      <c r="M144" s="7">
        <f t="shared" si="74"/>
        <v>2114.5097715826987</v>
      </c>
    </row>
    <row r="145" spans="1:13">
      <c r="A145" s="11">
        <v>30</v>
      </c>
      <c r="B145" s="11">
        <f t="shared" si="54"/>
        <v>76.800000000000011</v>
      </c>
      <c r="C145" s="11">
        <v>275</v>
      </c>
      <c r="D145" s="11">
        <f t="shared" si="66"/>
        <v>21120.000000000004</v>
      </c>
      <c r="E145" s="7">
        <f t="shared" si="67"/>
        <v>230.37980501973641</v>
      </c>
      <c r="F145" s="7">
        <f t="shared" si="68"/>
        <v>16041.951328064548</v>
      </c>
      <c r="G145" s="7">
        <f t="shared" si="65"/>
        <v>5078.0486719354558</v>
      </c>
      <c r="H145" s="7">
        <f t="shared" si="69"/>
        <v>5705.6726650960172</v>
      </c>
      <c r="I145" s="18">
        <f t="shared" si="70"/>
        <v>198.74754967893301</v>
      </c>
      <c r="J145" s="7">
        <f t="shared" si="71"/>
        <v>1651.2176974512106</v>
      </c>
      <c r="K145" s="7">
        <f t="shared" si="72"/>
        <v>256.75382527196962</v>
      </c>
      <c r="L145" s="7">
        <f t="shared" si="73"/>
        <v>627.62399316056144</v>
      </c>
      <c r="M145" s="7">
        <f t="shared" si="74"/>
        <v>2535.5955158837414</v>
      </c>
    </row>
    <row r="146" spans="1:13">
      <c r="A146" s="11">
        <v>30</v>
      </c>
      <c r="B146" s="11">
        <f t="shared" si="54"/>
        <v>76.800000000000011</v>
      </c>
      <c r="C146" s="11">
        <v>300</v>
      </c>
      <c r="D146" s="11">
        <f t="shared" si="66"/>
        <v>23040.000000000004</v>
      </c>
      <c r="E146" s="7">
        <f t="shared" si="67"/>
        <v>247.40713678928751</v>
      </c>
      <c r="F146" s="7">
        <f t="shared" si="68"/>
        <v>17096.54793057323</v>
      </c>
      <c r="G146" s="7">
        <f t="shared" si="65"/>
        <v>5943.452069426774</v>
      </c>
      <c r="H146" s="7">
        <f t="shared" si="69"/>
        <v>6678.0360330637905</v>
      </c>
      <c r="I146" s="18">
        <f t="shared" si="70"/>
        <v>234.51753743067874</v>
      </c>
      <c r="J146" s="7">
        <f t="shared" si="71"/>
        <v>1904.3201748440558</v>
      </c>
      <c r="K146" s="7">
        <f t="shared" si="72"/>
        <v>357.49008985657372</v>
      </c>
      <c r="L146" s="7">
        <f t="shared" si="73"/>
        <v>734.5839636370165</v>
      </c>
      <c r="M146" s="7">
        <f t="shared" si="74"/>
        <v>2996.3942283376459</v>
      </c>
    </row>
    <row r="147" spans="1:13">
      <c r="A147" s="11">
        <v>30</v>
      </c>
      <c r="B147" s="11">
        <f t="shared" si="54"/>
        <v>76.800000000000011</v>
      </c>
      <c r="C147" s="11">
        <v>325</v>
      </c>
      <c r="D147" s="11">
        <f t="shared" si="66"/>
        <v>24960.000000000004</v>
      </c>
      <c r="E147" s="7">
        <f t="shared" si="67"/>
        <v>264.73345742505802</v>
      </c>
      <c r="F147" s="7">
        <f t="shared" si="68"/>
        <v>18151.144533081901</v>
      </c>
      <c r="G147" s="7">
        <f t="shared" si="65"/>
        <v>6808.855466918103</v>
      </c>
      <c r="H147" s="7">
        <f t="shared" si="69"/>
        <v>7650.3994010315764</v>
      </c>
      <c r="I147" s="18">
        <f t="shared" si="70"/>
        <v>270.91562289187993</v>
      </c>
      <c r="J147" s="7">
        <f t="shared" si="71"/>
        <v>2180.3849971625559</v>
      </c>
      <c r="K147" s="7">
        <f t="shared" si="72"/>
        <v>477.06928572481939</v>
      </c>
      <c r="L147" s="7">
        <f t="shared" si="73"/>
        <v>841.54393411347337</v>
      </c>
      <c r="M147" s="7">
        <f t="shared" si="74"/>
        <v>3498.9982170008489</v>
      </c>
    </row>
    <row r="148" spans="1:13">
      <c r="A148" s="11">
        <v>30</v>
      </c>
      <c r="B148" s="11">
        <f t="shared" si="54"/>
        <v>76.800000000000011</v>
      </c>
      <c r="C148" s="11">
        <v>350</v>
      </c>
      <c r="D148" s="11">
        <f t="shared" si="66"/>
        <v>26880.000000000004</v>
      </c>
      <c r="E148" s="7">
        <f t="shared" si="67"/>
        <v>282.37509303715774</v>
      </c>
      <c r="F148" s="7">
        <f t="shared" si="68"/>
        <v>19205.741135590586</v>
      </c>
      <c r="G148" s="7">
        <f t="shared" si="65"/>
        <v>7674.2588644094176</v>
      </c>
      <c r="H148" s="7">
        <f t="shared" si="69"/>
        <v>8622.762768999346</v>
      </c>
      <c r="I148" s="18">
        <f t="shared" si="70"/>
        <v>307.97610296627528</v>
      </c>
      <c r="J148" s="7">
        <f t="shared" si="71"/>
        <v>2480.6660096631313</v>
      </c>
      <c r="K148" s="7">
        <f t="shared" si="72"/>
        <v>616.52031998890959</v>
      </c>
      <c r="L148" s="7">
        <f t="shared" si="73"/>
        <v>948.50390458992842</v>
      </c>
      <c r="M148" s="7">
        <f t="shared" si="74"/>
        <v>4045.6902342419694</v>
      </c>
    </row>
    <row r="149" spans="1:13">
      <c r="A149" s="11">
        <v>30</v>
      </c>
      <c r="B149" s="11">
        <f t="shared" si="54"/>
        <v>76.800000000000011</v>
      </c>
      <c r="C149" s="11">
        <v>375</v>
      </c>
      <c r="D149" s="11">
        <f t="shared" si="66"/>
        <v>28800.000000000004</v>
      </c>
      <c r="E149" s="7">
        <f t="shared" si="67"/>
        <v>300.34991193737625</v>
      </c>
      <c r="F149" s="7">
        <f t="shared" si="68"/>
        <v>20260.337738099264</v>
      </c>
      <c r="G149" s="7">
        <f t="shared" si="65"/>
        <v>8539.6622619007394</v>
      </c>
      <c r="H149" s="7">
        <f t="shared" si="69"/>
        <v>9595.1261369671229</v>
      </c>
      <c r="I149" s="18">
        <f t="shared" si="70"/>
        <v>345.73651432153122</v>
      </c>
      <c r="J149" s="7">
        <f t="shared" si="71"/>
        <v>2806.5354986912344</v>
      </c>
      <c r="K149" s="7">
        <f t="shared" si="72"/>
        <v>776.96929267881524</v>
      </c>
      <c r="L149" s="7">
        <f t="shared" si="73"/>
        <v>1055.4638750663835</v>
      </c>
      <c r="M149" s="7">
        <f t="shared" si="74"/>
        <v>4638.9686664364326</v>
      </c>
    </row>
    <row r="150" spans="1:13">
      <c r="A150" s="11">
        <v>30</v>
      </c>
      <c r="B150" s="11">
        <f t="shared" si="54"/>
        <v>76.800000000000011</v>
      </c>
      <c r="C150" s="11">
        <v>400</v>
      </c>
      <c r="D150" s="11">
        <f t="shared" si="66"/>
        <v>30720.000000000004</v>
      </c>
      <c r="E150" s="7">
        <f t="shared" si="67"/>
        <v>318.67753664079231</v>
      </c>
      <c r="F150" s="7">
        <f t="shared" si="68"/>
        <v>21314.934340607942</v>
      </c>
      <c r="G150" s="7">
        <f t="shared" si="65"/>
        <v>9405.0656593920612</v>
      </c>
      <c r="H150" s="7">
        <f t="shared" si="69"/>
        <v>10567.4895049349</v>
      </c>
      <c r="I150" s="18">
        <f t="shared" si="70"/>
        <v>384.23807874938376</v>
      </c>
      <c r="J150" s="7">
        <f t="shared" si="71"/>
        <v>3159.5004734049098</v>
      </c>
      <c r="K150" s="7">
        <f t="shared" si="72"/>
        <v>959.65285754661454</v>
      </c>
      <c r="L150" s="7">
        <f t="shared" si="73"/>
        <v>1162.4238455428385</v>
      </c>
      <c r="M150" s="7">
        <f t="shared" si="74"/>
        <v>5281.5771764943629</v>
      </c>
    </row>
    <row r="151" spans="1:13">
      <c r="A151" s="11">
        <v>30</v>
      </c>
      <c r="B151" s="11">
        <f t="shared" si="54"/>
        <v>76.800000000000011</v>
      </c>
      <c r="C151" s="11">
        <v>425</v>
      </c>
      <c r="D151" s="11">
        <f t="shared" si="66"/>
        <v>32640.000000000004</v>
      </c>
      <c r="E151" s="7">
        <f t="shared" si="67"/>
        <v>337.37959487718007</v>
      </c>
      <c r="F151" s="7">
        <f t="shared" si="68"/>
        <v>22369.530943116628</v>
      </c>
      <c r="G151" s="7">
        <f t="shared" si="65"/>
        <v>10270.469056883376</v>
      </c>
      <c r="H151" s="7">
        <f t="shared" si="69"/>
        <v>11539.852872902669</v>
      </c>
      <c r="I151" s="18">
        <f t="shared" si="70"/>
        <v>423.52623047520524</v>
      </c>
      <c r="J151" s="7">
        <f t="shared" si="71"/>
        <v>3541.2219434508052</v>
      </c>
      <c r="K151" s="7">
        <f t="shared" si="72"/>
        <v>1165.9340413534883</v>
      </c>
      <c r="L151" s="7">
        <f t="shared" si="73"/>
        <v>1269.3838160192936</v>
      </c>
      <c r="M151" s="7">
        <f t="shared" si="74"/>
        <v>5976.539800823587</v>
      </c>
    </row>
    <row r="152" spans="1:13">
      <c r="A152" s="11">
        <v>30</v>
      </c>
      <c r="B152" s="11">
        <f t="shared" si="54"/>
        <v>76.800000000000011</v>
      </c>
      <c r="C152" s="11">
        <v>450</v>
      </c>
      <c r="D152" s="11">
        <f t="shared" si="66"/>
        <v>34560.000000000007</v>
      </c>
      <c r="E152" s="7">
        <f t="shared" si="67"/>
        <v>356.48001876153012</v>
      </c>
      <c r="F152" s="7">
        <f t="shared" si="68"/>
        <v>23424.127545625313</v>
      </c>
      <c r="G152" s="7">
        <f t="shared" si="65"/>
        <v>11135.872454374694</v>
      </c>
      <c r="H152" s="7">
        <f t="shared" si="69"/>
        <v>12512.216240870443</v>
      </c>
      <c r="I152" s="18">
        <f t="shared" si="70"/>
        <v>463.65124463732519</v>
      </c>
      <c r="J152" s="7">
        <f t="shared" si="71"/>
        <v>3953.537895260205</v>
      </c>
      <c r="K152" s="7">
        <f t="shared" si="72"/>
        <v>1397.3210982493149</v>
      </c>
      <c r="L152" s="7">
        <f t="shared" si="73"/>
        <v>1376.3437864957486</v>
      </c>
      <c r="M152" s="7">
        <f t="shared" si="74"/>
        <v>6727.2027800052683</v>
      </c>
    </row>
    <row r="153" spans="1:13">
      <c r="A153" s="11">
        <v>30</v>
      </c>
      <c r="B153" s="11">
        <f t="shared" si="54"/>
        <v>76.800000000000011</v>
      </c>
      <c r="C153" s="11">
        <v>475</v>
      </c>
      <c r="D153" s="11">
        <f t="shared" si="66"/>
        <v>36480.000000000007</v>
      </c>
      <c r="E153" s="7">
        <f t="shared" si="67"/>
        <v>376.00540392265003</v>
      </c>
      <c r="F153" s="7">
        <f t="shared" si="68"/>
        <v>24478.724148133988</v>
      </c>
      <c r="G153" s="7">
        <f t="shared" si="65"/>
        <v>12001.275851866019</v>
      </c>
      <c r="H153" s="7">
        <f t="shared" si="69"/>
        <v>13484.579608838223</v>
      </c>
      <c r="I153" s="18">
        <f t="shared" si="70"/>
        <v>504.66899172265164</v>
      </c>
      <c r="J153" s="7">
        <f t="shared" si="71"/>
        <v>4398.49087312554</v>
      </c>
      <c r="K153" s="7">
        <f t="shared" si="72"/>
        <v>1655.4901428413259</v>
      </c>
      <c r="L153" s="7">
        <f t="shared" si="73"/>
        <v>1483.3037569722037</v>
      </c>
      <c r="M153" s="7">
        <f t="shared" si="74"/>
        <v>7537.2847729390696</v>
      </c>
    </row>
    <row r="154" spans="1:13">
      <c r="A154" s="11">
        <v>30</v>
      </c>
      <c r="B154" s="11">
        <f t="shared" si="54"/>
        <v>76.800000000000011</v>
      </c>
      <c r="C154" s="11">
        <v>500</v>
      </c>
      <c r="D154" s="11">
        <f t="shared" si="66"/>
        <v>38400.000000000007</v>
      </c>
      <c r="E154" s="7">
        <f t="shared" si="67"/>
        <v>395.98544396538421</v>
      </c>
      <c r="F154" s="7">
        <f t="shared" si="68"/>
        <v>25533.320750642677</v>
      </c>
      <c r="G154" s="7">
        <f t="shared" si="65"/>
        <v>12866.67924935733</v>
      </c>
      <c r="H154" s="7">
        <f t="shared" si="69"/>
        <v>14456.942976805989</v>
      </c>
      <c r="I154" s="18">
        <f t="shared" si="70"/>
        <v>546.64185025859717</v>
      </c>
      <c r="J154" s="7">
        <f t="shared" si="71"/>
        <v>4878.361345898832</v>
      </c>
      <c r="K154" s="7">
        <f t="shared" si="72"/>
        <v>1942.3125309519264</v>
      </c>
      <c r="L154" s="7">
        <f t="shared" si="73"/>
        <v>1590.2637274486588</v>
      </c>
      <c r="M154" s="7">
        <f t="shared" si="74"/>
        <v>8410.9376042994172</v>
      </c>
    </row>
    <row r="155" spans="1:13">
      <c r="A155" s="11">
        <v>35</v>
      </c>
      <c r="B155" s="11">
        <f>$C$22</f>
        <v>76.800000000000011</v>
      </c>
      <c r="C155" s="11">
        <v>0</v>
      </c>
      <c r="D155" s="11">
        <f>C155*B155</f>
        <v>0</v>
      </c>
      <c r="E155" s="7">
        <f>($C$23*B155*A155^2+$C$24*$C$25*B155^3-B155*(($C$24*($C$25*$C$24*B155^2+$C$23*A155^2)*($C$25*B155^2+$C$23*$C$24*A155^2-4*D155*$C$23*$C$25)))^0.5)/(2*($C$23^2*A155^2+$C$24*$C$25*$C$23*B155^2))</f>
        <v>69.66125530314531</v>
      </c>
      <c r="F155" s="7">
        <f>B155*E155-E155^2*C$23</f>
        <v>5199.0118142465826</v>
      </c>
      <c r="G155" s="7">
        <f>D155-F155</f>
        <v>-5199.0118142465826</v>
      </c>
      <c r="H155" s="7">
        <f>G155/C$24</f>
        <v>-5841.5863081422276</v>
      </c>
      <c r="I155" s="18">
        <f>(A155-(A155^2-4*C$25*H155)^0.5)/(2*C$25)</f>
        <v>-162.0269579965086</v>
      </c>
      <c r="J155" s="7">
        <f>E155^2*C$23</f>
        <v>150.97259303497751</v>
      </c>
      <c r="K155" s="7">
        <f>I155^2*C$25</f>
        <v>170.64277826441534</v>
      </c>
      <c r="L155" s="7">
        <f>H155-G155</f>
        <v>-642.57449389564499</v>
      </c>
      <c r="M155" s="7">
        <f>SUM(J155:L155)</f>
        <v>-320.95912259625214</v>
      </c>
    </row>
    <row r="156" spans="1:13">
      <c r="A156" s="11">
        <v>35</v>
      </c>
      <c r="B156" s="11">
        <f t="shared" si="54"/>
        <v>76.800000000000011</v>
      </c>
      <c r="C156" s="11">
        <v>25</v>
      </c>
      <c r="D156" s="11">
        <f>C156*B156</f>
        <v>1920.0000000000002</v>
      </c>
      <c r="E156" s="7">
        <f>($C$23*B156*A156^2+$C$24*$C$25*B156^3-B156*(($C$24*($C$25*$C$24*B156^2+$C$23*A156^2)*($C$25*B156^2+$C$23*$C$24*A156^2-4*D156*$C$23*$C$25)))^0.5)/(2*($C$23^2*A156^2+$C$24*$C$25*$C$23*B156^2))</f>
        <v>82.245178274467818</v>
      </c>
      <c r="F156" s="7">
        <f>B156*E156-E156^2*C$23</f>
        <v>6105.985756164494</v>
      </c>
      <c r="G156" s="7">
        <f t="shared" ref="G156:G175" si="75">D156-F156</f>
        <v>-4185.985756164494</v>
      </c>
      <c r="H156" s="7">
        <f>G156/C$24</f>
        <v>-4703.3547822072969</v>
      </c>
      <c r="I156" s="18">
        <f>(A156-(A156^2-4*C$25*H156)^0.5)/(2*C$25)</f>
        <v>-131.18549052021731</v>
      </c>
      <c r="J156" s="7">
        <f>E156^2*C$23</f>
        <v>210.44393531463538</v>
      </c>
      <c r="K156" s="7">
        <f>I156^2*C$25</f>
        <v>111.86261399969516</v>
      </c>
      <c r="L156" s="7">
        <f>H156-G156</f>
        <v>-517.36902604280294</v>
      </c>
      <c r="M156" s="7">
        <f>SUM(J156:L156)</f>
        <v>-195.0624767284724</v>
      </c>
    </row>
    <row r="157" spans="1:13">
      <c r="A157" s="11">
        <v>35</v>
      </c>
      <c r="B157" s="11">
        <f t="shared" si="54"/>
        <v>76.800000000000011</v>
      </c>
      <c r="C157" s="11">
        <v>50</v>
      </c>
      <c r="D157" s="11">
        <f t="shared" ref="D157:D175" si="76">C157*B157</f>
        <v>3840.0000000000005</v>
      </c>
      <c r="E157" s="7">
        <f>($C$23*B157*A157^2+$C$24*$C$25*B157^3-B157*(($C$24*($C$25*$C$24*B157^2+$C$23*A157^2)*($C$25*B157^2+$C$23*$C$24*A157^2-4*D157*$C$23*$C$25)))^0.5)/(2*($C$23^2*A157^2+$C$24*$C$25*$C$23*B157^2))</f>
        <v>94.96808396231809</v>
      </c>
      <c r="F157" s="7">
        <f>B157*E157-E157^2*C$23</f>
        <v>7012.9596980823981</v>
      </c>
      <c r="G157" s="7">
        <f t="shared" si="75"/>
        <v>-3172.9596980823976</v>
      </c>
      <c r="H157" s="7">
        <f>G157/C$24</f>
        <v>-3565.1232562723567</v>
      </c>
      <c r="I157" s="18">
        <f>(A157-(A157^2-4*C$25*H157)^0.5)/(2*C$25)</f>
        <v>-100.00339548753236</v>
      </c>
      <c r="J157" s="7">
        <f>E157^2*C$23</f>
        <v>280.58915022363243</v>
      </c>
      <c r="K157" s="7">
        <f>I157^2*C$25</f>
        <v>65.00441420873274</v>
      </c>
      <c r="L157" s="7">
        <f>H157-G157</f>
        <v>-392.16355818995908</v>
      </c>
      <c r="M157" s="7">
        <f>SUM(J157:L157)</f>
        <v>-46.56999375759392</v>
      </c>
    </row>
    <row r="158" spans="1:13">
      <c r="A158" s="11">
        <v>35</v>
      </c>
      <c r="B158" s="11">
        <f t="shared" si="54"/>
        <v>76.800000000000011</v>
      </c>
      <c r="C158" s="11">
        <v>75</v>
      </c>
      <c r="D158" s="11">
        <f t="shared" si="76"/>
        <v>5760.0000000000009</v>
      </c>
      <c r="E158" s="7">
        <f>($C$23*B158*A158^2+$C$24*$C$25*B158^3-B158*(($C$24*($C$25*$C$24*B158^2+$C$23*A158^2)*($C$25*B158^2+$C$23*$C$24*A158^2-4*D158*$C$23*$C$25)))^0.5)/(2*($C$23^2*A158^2+$C$24*$C$25*$C$23*B158^2))</f>
        <v>107.83468165342229</v>
      </c>
      <c r="F158" s="7">
        <f>B158*E158-E158^2*C$23</f>
        <v>7919.933640000324</v>
      </c>
      <c r="G158" s="7">
        <f t="shared" si="75"/>
        <v>-2159.9336400003231</v>
      </c>
      <c r="H158" s="7">
        <f>G158/C$24</f>
        <v>-2426.8917303374415</v>
      </c>
      <c r="I158" s="18">
        <f>(A158-(A158^2-4*C$25*H158)^0.5)/(2*C$25)</f>
        <v>-68.469131083257551</v>
      </c>
      <c r="J158" s="7">
        <f>E158^2*C$23</f>
        <v>361.76991098250897</v>
      </c>
      <c r="K158" s="7">
        <f>I158^2*C$25</f>
        <v>30.472142423425982</v>
      </c>
      <c r="L158" s="7">
        <f>H158-G158</f>
        <v>-266.95809033711839</v>
      </c>
      <c r="M158" s="7">
        <f>SUM(J158:L158)</f>
        <v>125.28396306881655</v>
      </c>
    </row>
    <row r="159" spans="1:13">
      <c r="A159" s="11">
        <v>35</v>
      </c>
      <c r="B159" s="11">
        <f t="shared" si="54"/>
        <v>76.800000000000011</v>
      </c>
      <c r="C159" s="11">
        <v>100</v>
      </c>
      <c r="D159" s="11">
        <f t="shared" si="76"/>
        <v>7680.0000000000009</v>
      </c>
      <c r="E159" s="7">
        <f>($C$23*B159*A159^2+$C$24*$C$25*B159^3-B159*(($C$24*($C$25*$C$24*B159^2+$C$23*A159^2)*($C$25*B159^2+$C$23*$C$24*A159^2-4*D159*$C$23*$C$25)))^0.5)/(2*($C$23^2*A159^2+$C$24*$C$25*$C$23*B159^2))</f>
        <v>120.84995274803312</v>
      </c>
      <c r="F159" s="7">
        <f>B159*E159-E159^2*C$23</f>
        <v>8826.9075819182217</v>
      </c>
      <c r="G159" s="7">
        <f t="shared" si="75"/>
        <v>-1146.9075819182208</v>
      </c>
      <c r="H159" s="7">
        <f>G159/C$24</f>
        <v>-1288.6602044024953</v>
      </c>
      <c r="I159" s="18">
        <f>(A159-(A159^2-4*C$25*H159)^0.5)/(2*C$25)</f>
        <v>-36.570488579298605</v>
      </c>
      <c r="J159" s="7">
        <f>E159^2*C$23</f>
        <v>454.36878913072388</v>
      </c>
      <c r="K159" s="7">
        <f>I159^2*C$25</f>
        <v>8.6931041270359621</v>
      </c>
      <c r="L159" s="7">
        <f>H159-G159</f>
        <v>-141.75262248427453</v>
      </c>
      <c r="M159" s="7">
        <f>SUM(J159:L159)</f>
        <v>321.30927077348531</v>
      </c>
    </row>
    <row r="160" spans="1:13">
      <c r="A160" s="11">
        <v>35</v>
      </c>
      <c r="B160" s="11">
        <f t="shared" si="54"/>
        <v>76.800000000000011</v>
      </c>
      <c r="C160" s="11">
        <v>125</v>
      </c>
      <c r="D160" s="11">
        <f t="shared" si="76"/>
        <v>9600.0000000000018</v>
      </c>
      <c r="E160" s="7">
        <f t="shared" ref="E160:E175" si="77">($C$23*B160*A160^2+$C$24*$C$25*B160^3-B160*(($C$24*($C$25*$C$24*B160^2+$C$23*A160^2)*($C$25*B160^2+$C$23*$C$24*A160^2-4*D160*$C$23*$C$25)))^0.5)/(2*($C$23^2*A160^2+$C$24*$C$25*$C$23*B160^2))</f>
        <v>134.01917329501666</v>
      </c>
      <c r="F160" s="7">
        <f t="shared" ref="F160:F175" si="78">B160*E160-E160^2*C$23</f>
        <v>9733.8815238361331</v>
      </c>
      <c r="G160" s="7">
        <f t="shared" si="75"/>
        <v>-133.88152383613124</v>
      </c>
      <c r="H160" s="7">
        <f t="shared" ref="H160:H175" si="79">G160/C$24</f>
        <v>-150.42867846756317</v>
      </c>
      <c r="I160" s="18">
        <f t="shared" ref="I160:I175" si="80">(A160-(A160^2-4*C$25*H160)^0.5)/(2*C$25)</f>
        <v>-4.2945371042703275</v>
      </c>
      <c r="J160" s="7">
        <f t="shared" ref="J160:J175" si="81">E160^2*C$23</f>
        <v>558.79098522114646</v>
      </c>
      <c r="K160" s="7">
        <f t="shared" ref="K160:K175" si="82">I160^2*C$25</f>
        <v>0.11987981810970469</v>
      </c>
      <c r="L160" s="7">
        <f t="shared" ref="L160:L175" si="83">H160-G160</f>
        <v>-16.547154631431937</v>
      </c>
      <c r="M160" s="7">
        <f t="shared" ref="M160:M175" si="84">SUM(J160:L160)</f>
        <v>542.36371040782421</v>
      </c>
    </row>
    <row r="161" spans="1:13">
      <c r="A161" s="11">
        <v>35</v>
      </c>
      <c r="B161" s="11">
        <f t="shared" si="54"/>
        <v>76.800000000000011</v>
      </c>
      <c r="C161" s="11">
        <v>150</v>
      </c>
      <c r="D161" s="11">
        <f t="shared" si="76"/>
        <v>11520.000000000002</v>
      </c>
      <c r="E161" s="7">
        <f t="shared" si="77"/>
        <v>147.34793898472066</v>
      </c>
      <c r="F161" s="7">
        <f t="shared" si="78"/>
        <v>10640.855465754037</v>
      </c>
      <c r="G161" s="7">
        <f t="shared" si="75"/>
        <v>879.14453424596468</v>
      </c>
      <c r="H161" s="7">
        <f t="shared" si="79"/>
        <v>987.80284746737607</v>
      </c>
      <c r="I161" s="18">
        <f t="shared" si="80"/>
        <v>28.372437610604845</v>
      </c>
      <c r="J161" s="7">
        <f t="shared" si="81"/>
        <v>675.46624827250992</v>
      </c>
      <c r="K161" s="7">
        <f t="shared" si="82"/>
        <v>5.232468903789818</v>
      </c>
      <c r="L161" s="7">
        <f t="shared" si="83"/>
        <v>108.65831322141139</v>
      </c>
      <c r="M161" s="7">
        <f t="shared" si="84"/>
        <v>789.35703039771113</v>
      </c>
    </row>
    <row r="162" spans="1:13">
      <c r="A162" s="11">
        <v>35</v>
      </c>
      <c r="B162" s="11">
        <f t="shared" si="54"/>
        <v>76.800000000000011</v>
      </c>
      <c r="C162" s="11">
        <v>175</v>
      </c>
      <c r="D162" s="11">
        <f t="shared" si="76"/>
        <v>13440.000000000002</v>
      </c>
      <c r="E162" s="7">
        <f t="shared" si="77"/>
        <v>160.84219293542358</v>
      </c>
      <c r="F162" s="7">
        <f t="shared" si="78"/>
        <v>11547.829407671947</v>
      </c>
      <c r="G162" s="7">
        <f t="shared" si="75"/>
        <v>1892.1705923280551</v>
      </c>
      <c r="H162" s="7">
        <f t="shared" si="79"/>
        <v>2126.034373402309</v>
      </c>
      <c r="I162" s="18">
        <f t="shared" si="80"/>
        <v>61.445001332256879</v>
      </c>
      <c r="J162" s="7">
        <f t="shared" si="81"/>
        <v>804.85100976858746</v>
      </c>
      <c r="K162" s="7">
        <f t="shared" si="82"/>
        <v>24.54067322668682</v>
      </c>
      <c r="L162" s="7">
        <f t="shared" si="83"/>
        <v>233.86378107425389</v>
      </c>
      <c r="M162" s="7">
        <f t="shared" si="84"/>
        <v>1063.2554640695282</v>
      </c>
    </row>
    <row r="163" spans="1:13">
      <c r="A163" s="11">
        <v>35</v>
      </c>
      <c r="B163" s="11">
        <f t="shared" si="54"/>
        <v>76.800000000000011</v>
      </c>
      <c r="C163" s="11">
        <v>200</v>
      </c>
      <c r="D163" s="11">
        <f t="shared" si="76"/>
        <v>15360.000000000002</v>
      </c>
      <c r="E163" s="7">
        <f t="shared" si="77"/>
        <v>174.50825666475191</v>
      </c>
      <c r="F163" s="7">
        <f t="shared" si="78"/>
        <v>12454.803349589854</v>
      </c>
      <c r="G163" s="7">
        <f t="shared" si="75"/>
        <v>2905.1966504101474</v>
      </c>
      <c r="H163" s="7">
        <f t="shared" si="79"/>
        <v>3264.2658993372443</v>
      </c>
      <c r="I163" s="18">
        <f t="shared" si="80"/>
        <v>94.938647232468682</v>
      </c>
      <c r="J163" s="7">
        <f t="shared" si="81"/>
        <v>947.43076226309574</v>
      </c>
      <c r="K163" s="7">
        <f t="shared" si="82"/>
        <v>58.586753799152362</v>
      </c>
      <c r="L163" s="7">
        <f t="shared" si="83"/>
        <v>359.06924892709685</v>
      </c>
      <c r="M163" s="7">
        <f t="shared" si="84"/>
        <v>1365.0867649893448</v>
      </c>
    </row>
    <row r="164" spans="1:13">
      <c r="A164" s="11">
        <v>35</v>
      </c>
      <c r="B164" s="11">
        <f t="shared" si="54"/>
        <v>76.800000000000011</v>
      </c>
      <c r="C164" s="11">
        <v>225</v>
      </c>
      <c r="D164" s="11">
        <f t="shared" si="76"/>
        <v>17280.000000000004</v>
      </c>
      <c r="E164" s="7">
        <f t="shared" si="77"/>
        <v>188.35286470396932</v>
      </c>
      <c r="F164" s="7">
        <f t="shared" si="78"/>
        <v>13361.777291507769</v>
      </c>
      <c r="G164" s="7">
        <f t="shared" si="75"/>
        <v>3918.2227084922342</v>
      </c>
      <c r="H164" s="7">
        <f t="shared" si="79"/>
        <v>4402.4974252721731</v>
      </c>
      <c r="I164" s="18">
        <f t="shared" si="80"/>
        <v>128.86988072273908</v>
      </c>
      <c r="J164" s="7">
        <f t="shared" si="81"/>
        <v>1103.7227177570774</v>
      </c>
      <c r="K164" s="7">
        <f t="shared" si="82"/>
        <v>107.94840002370449</v>
      </c>
      <c r="L164" s="7">
        <f t="shared" si="83"/>
        <v>484.2747167799389</v>
      </c>
      <c r="M164" s="7">
        <f t="shared" si="84"/>
        <v>1695.9458345607209</v>
      </c>
    </row>
    <row r="165" spans="1:13">
      <c r="A165" s="11">
        <v>35</v>
      </c>
      <c r="B165" s="11">
        <f t="shared" si="54"/>
        <v>76.800000000000011</v>
      </c>
      <c r="C165" s="11">
        <v>250</v>
      </c>
      <c r="D165" s="11">
        <f t="shared" si="76"/>
        <v>19200.000000000004</v>
      </c>
      <c r="E165" s="7">
        <f t="shared" si="77"/>
        <v>202.38320339293244</v>
      </c>
      <c r="F165" s="7">
        <f t="shared" si="78"/>
        <v>14268.751233425679</v>
      </c>
      <c r="G165" s="7">
        <f t="shared" si="75"/>
        <v>4931.2487665743247</v>
      </c>
      <c r="H165" s="7">
        <f t="shared" si="79"/>
        <v>5540.7289512071065</v>
      </c>
      <c r="I165" s="18">
        <f t="shared" si="80"/>
        <v>163.25631453540106</v>
      </c>
      <c r="J165" s="7">
        <f t="shared" si="81"/>
        <v>1274.2787871515354</v>
      </c>
      <c r="K165" s="7">
        <f t="shared" si="82"/>
        <v>173.24205753193172</v>
      </c>
      <c r="L165" s="7">
        <f t="shared" si="83"/>
        <v>609.48018463278186</v>
      </c>
      <c r="M165" s="7">
        <f t="shared" si="84"/>
        <v>2057.0010293162491</v>
      </c>
    </row>
    <row r="166" spans="1:13">
      <c r="A166" s="11">
        <v>35</v>
      </c>
      <c r="B166" s="11">
        <f t="shared" si="54"/>
        <v>76.800000000000011</v>
      </c>
      <c r="C166" s="11">
        <v>275</v>
      </c>
      <c r="D166" s="11">
        <f t="shared" si="76"/>
        <v>21120.000000000004</v>
      </c>
      <c r="E166" s="7">
        <f t="shared" si="77"/>
        <v>216.6069544899394</v>
      </c>
      <c r="F166" s="7">
        <f t="shared" si="78"/>
        <v>15175.725175343585</v>
      </c>
      <c r="G166" s="7">
        <f t="shared" si="75"/>
        <v>5944.2748246564188</v>
      </c>
      <c r="H166" s="7">
        <f t="shared" si="79"/>
        <v>6678.9604771420436</v>
      </c>
      <c r="I166" s="18">
        <f t="shared" si="80"/>
        <v>198.11677560536532</v>
      </c>
      <c r="J166" s="7">
        <f t="shared" si="81"/>
        <v>1459.6889294837633</v>
      </c>
      <c r="K166" s="7">
        <f t="shared" si="82"/>
        <v>255.12666904573337</v>
      </c>
      <c r="L166" s="7">
        <f t="shared" si="83"/>
        <v>734.68565248562481</v>
      </c>
      <c r="M166" s="7">
        <f t="shared" si="84"/>
        <v>2449.5012510151214</v>
      </c>
    </row>
    <row r="167" spans="1:13">
      <c r="A167" s="11">
        <v>35</v>
      </c>
      <c r="B167" s="11">
        <f t="shared" si="54"/>
        <v>76.800000000000011</v>
      </c>
      <c r="C167" s="11">
        <v>300</v>
      </c>
      <c r="D167" s="11">
        <f t="shared" si="76"/>
        <v>23040.000000000004</v>
      </c>
      <c r="E167" s="7">
        <f t="shared" si="77"/>
        <v>231.0323443476388</v>
      </c>
      <c r="F167" s="7">
        <f t="shared" si="78"/>
        <v>16082.699117261498</v>
      </c>
      <c r="G167" s="7">
        <f t="shared" si="75"/>
        <v>6957.3008827385056</v>
      </c>
      <c r="H167" s="7">
        <f t="shared" si="79"/>
        <v>7817.1920030769725</v>
      </c>
      <c r="I167" s="18">
        <f t="shared" si="80"/>
        <v>233.47142559352409</v>
      </c>
      <c r="J167" s="7">
        <f t="shared" si="81"/>
        <v>1660.5849286371631</v>
      </c>
      <c r="K167" s="7">
        <f t="shared" si="82"/>
        <v>354.30789269637097</v>
      </c>
      <c r="L167" s="7">
        <f t="shared" si="83"/>
        <v>859.89112033846686</v>
      </c>
      <c r="M167" s="7">
        <f t="shared" si="84"/>
        <v>2874.7839416720008</v>
      </c>
    </row>
    <row r="168" spans="1:13">
      <c r="A168" s="11">
        <v>35</v>
      </c>
      <c r="B168" s="11">
        <f t="shared" si="54"/>
        <v>76.800000000000011</v>
      </c>
      <c r="C168" s="11">
        <v>325</v>
      </c>
      <c r="D168" s="11">
        <f t="shared" si="76"/>
        <v>24960.000000000004</v>
      </c>
      <c r="E168" s="7">
        <f t="shared" si="77"/>
        <v>245.66819954872381</v>
      </c>
      <c r="F168" s="7">
        <f t="shared" si="78"/>
        <v>16989.673059179411</v>
      </c>
      <c r="G168" s="7">
        <f t="shared" si="75"/>
        <v>7970.3269408205924</v>
      </c>
      <c r="H168" s="7">
        <f t="shared" si="79"/>
        <v>8955.4235290119013</v>
      </c>
      <c r="I168" s="18">
        <f t="shared" si="80"/>
        <v>269.34189724220249</v>
      </c>
      <c r="J168" s="7">
        <f t="shared" si="81"/>
        <v>1877.6446661625826</v>
      </c>
      <c r="K168" s="7">
        <f t="shared" si="82"/>
        <v>471.54287446518953</v>
      </c>
      <c r="L168" s="7">
        <f t="shared" si="83"/>
        <v>985.09658819130891</v>
      </c>
      <c r="M168" s="7">
        <f t="shared" si="84"/>
        <v>3334.2841288190812</v>
      </c>
    </row>
    <row r="169" spans="1:13">
      <c r="A169" s="11">
        <v>35</v>
      </c>
      <c r="B169" s="11">
        <f t="shared" si="54"/>
        <v>76.800000000000011</v>
      </c>
      <c r="C169" s="11">
        <v>350</v>
      </c>
      <c r="D169" s="11">
        <f t="shared" si="76"/>
        <v>26880.000000000004</v>
      </c>
      <c r="E169" s="7">
        <f t="shared" si="77"/>
        <v>260.52401006985116</v>
      </c>
      <c r="F169" s="7">
        <f t="shared" si="78"/>
        <v>17896.647001097324</v>
      </c>
      <c r="G169" s="7">
        <f t="shared" si="75"/>
        <v>8983.3529989026792</v>
      </c>
      <c r="H169" s="7">
        <f t="shared" si="79"/>
        <v>10093.65505494683</v>
      </c>
      <c r="I169" s="18">
        <f t="shared" si="80"/>
        <v>305.75144918124681</v>
      </c>
      <c r="J169" s="7">
        <f t="shared" si="81"/>
        <v>2111.5969722672503</v>
      </c>
      <c r="K169" s="7">
        <f t="shared" si="82"/>
        <v>607.64566639681163</v>
      </c>
      <c r="L169" s="7">
        <f t="shared" si="83"/>
        <v>1110.302056044151</v>
      </c>
      <c r="M169" s="7">
        <f t="shared" si="84"/>
        <v>3829.5446947082128</v>
      </c>
    </row>
    <row r="170" spans="1:13">
      <c r="A170" s="11">
        <v>35</v>
      </c>
      <c r="B170" s="11">
        <f t="shared" si="54"/>
        <v>76.800000000000011</v>
      </c>
      <c r="C170" s="11">
        <v>375</v>
      </c>
      <c r="D170" s="11">
        <f t="shared" si="76"/>
        <v>28800.000000000004</v>
      </c>
      <c r="E170" s="7">
        <f t="shared" si="77"/>
        <v>275.61000125757005</v>
      </c>
      <c r="F170" s="7">
        <f t="shared" si="78"/>
        <v>18803.62094301523</v>
      </c>
      <c r="G170" s="7">
        <f t="shared" si="75"/>
        <v>9996.3790569847733</v>
      </c>
      <c r="H170" s="7">
        <f t="shared" si="79"/>
        <v>11231.886580881768</v>
      </c>
      <c r="I170" s="18">
        <f t="shared" si="80"/>
        <v>342.7251423311472</v>
      </c>
      <c r="J170" s="7">
        <f t="shared" si="81"/>
        <v>2363.227153566153</v>
      </c>
      <c r="K170" s="7">
        <f t="shared" si="82"/>
        <v>763.49340070838309</v>
      </c>
      <c r="L170" s="7">
        <f t="shared" si="83"/>
        <v>1235.5075238969948</v>
      </c>
      <c r="M170" s="7">
        <f t="shared" si="84"/>
        <v>4362.2280781715308</v>
      </c>
    </row>
    <row r="171" spans="1:13">
      <c r="A171" s="11">
        <v>35</v>
      </c>
      <c r="B171" s="11">
        <f t="shared" si="54"/>
        <v>76.800000000000011</v>
      </c>
      <c r="C171" s="11">
        <v>400</v>
      </c>
      <c r="D171" s="11">
        <f t="shared" si="76"/>
        <v>30720.000000000004</v>
      </c>
      <c r="E171" s="7">
        <f t="shared" si="77"/>
        <v>290.93721616709257</v>
      </c>
      <c r="F171" s="7">
        <f t="shared" si="78"/>
        <v>19710.594884933143</v>
      </c>
      <c r="G171" s="7">
        <f t="shared" si="75"/>
        <v>11009.40511506686</v>
      </c>
      <c r="H171" s="7">
        <f t="shared" si="79"/>
        <v>12370.118106816697</v>
      </c>
      <c r="I171" s="18">
        <f t="shared" si="80"/>
        <v>380.29004170405619</v>
      </c>
      <c r="J171" s="7">
        <f t="shared" si="81"/>
        <v>2633.3833166995687</v>
      </c>
      <c r="K171" s="7">
        <f t="shared" si="82"/>
        <v>940.03335282527325</v>
      </c>
      <c r="L171" s="7">
        <f t="shared" si="83"/>
        <v>1360.7129917498369</v>
      </c>
      <c r="M171" s="7">
        <f t="shared" si="84"/>
        <v>4934.1296612746792</v>
      </c>
    </row>
    <row r="172" spans="1:13">
      <c r="A172" s="11">
        <v>35</v>
      </c>
      <c r="B172" s="11">
        <f t="shared" si="54"/>
        <v>76.800000000000011</v>
      </c>
      <c r="C172" s="11">
        <v>425</v>
      </c>
      <c r="D172" s="11">
        <f t="shared" si="76"/>
        <v>32640.000000000004</v>
      </c>
      <c r="E172" s="7">
        <f t="shared" si="77"/>
        <v>306.51761014799496</v>
      </c>
      <c r="F172" s="7">
        <f t="shared" si="78"/>
        <v>20617.568826851049</v>
      </c>
      <c r="G172" s="7">
        <f t="shared" si="75"/>
        <v>12022.431173148954</v>
      </c>
      <c r="H172" s="7">
        <f t="shared" si="79"/>
        <v>13508.349632751633</v>
      </c>
      <c r="I172" s="18">
        <f t="shared" si="80"/>
        <v>418.4754482203611</v>
      </c>
      <c r="J172" s="7">
        <f t="shared" si="81"/>
        <v>2922.9836325149672</v>
      </c>
      <c r="K172" s="7">
        <f t="shared" si="82"/>
        <v>1138.2910549610087</v>
      </c>
      <c r="L172" s="7">
        <f t="shared" si="83"/>
        <v>1485.9184596026789</v>
      </c>
      <c r="M172" s="7">
        <f t="shared" si="84"/>
        <v>5547.1931470786549</v>
      </c>
    </row>
    <row r="173" spans="1:13">
      <c r="A173" s="11">
        <v>35</v>
      </c>
      <c r="B173" s="11">
        <f t="shared" si="54"/>
        <v>76.800000000000011</v>
      </c>
      <c r="C173" s="11">
        <v>450</v>
      </c>
      <c r="D173" s="11">
        <f t="shared" si="76"/>
        <v>34560.000000000007</v>
      </c>
      <c r="E173" s="7">
        <f t="shared" si="77"/>
        <v>322.36415997967811</v>
      </c>
      <c r="F173" s="7">
        <f t="shared" si="78"/>
        <v>21524.542768768952</v>
      </c>
      <c r="G173" s="7">
        <f t="shared" si="75"/>
        <v>13035.457231231056</v>
      </c>
      <c r="H173" s="7">
        <f t="shared" si="79"/>
        <v>14646.581158686578</v>
      </c>
      <c r="I173" s="18">
        <f t="shared" si="80"/>
        <v>457.31316618470896</v>
      </c>
      <c r="J173" s="7">
        <f t="shared" si="81"/>
        <v>3233.0247176703315</v>
      </c>
      <c r="K173" s="7">
        <f t="shared" si="82"/>
        <v>1359.3796577782409</v>
      </c>
      <c r="L173" s="7">
        <f t="shared" si="83"/>
        <v>1611.1239274555228</v>
      </c>
      <c r="M173" s="7">
        <f t="shared" si="84"/>
        <v>6203.5283029040947</v>
      </c>
    </row>
    <row r="174" spans="1:13">
      <c r="A174" s="11">
        <v>35</v>
      </c>
      <c r="B174" s="11">
        <f t="shared" si="54"/>
        <v>76.800000000000011</v>
      </c>
      <c r="C174" s="11">
        <v>475</v>
      </c>
      <c r="D174" s="11">
        <f t="shared" si="76"/>
        <v>36480.000000000007</v>
      </c>
      <c r="E174" s="7">
        <f t="shared" si="77"/>
        <v>338.49099038934349</v>
      </c>
      <c r="F174" s="7">
        <f t="shared" si="78"/>
        <v>22431.516710686872</v>
      </c>
      <c r="G174" s="7">
        <f t="shared" si="75"/>
        <v>14048.483289313135</v>
      </c>
      <c r="H174" s="7">
        <f t="shared" si="79"/>
        <v>15784.8126846215</v>
      </c>
      <c r="I174" s="18">
        <f t="shared" si="80"/>
        <v>496.83781336419571</v>
      </c>
      <c r="J174" s="7">
        <f t="shared" si="81"/>
        <v>3564.5913512147135</v>
      </c>
      <c r="K174" s="7">
        <f t="shared" si="82"/>
        <v>1604.5107831253499</v>
      </c>
      <c r="L174" s="7">
        <f t="shared" si="83"/>
        <v>1736.3293953083648</v>
      </c>
      <c r="M174" s="7">
        <f t="shared" si="84"/>
        <v>6905.4315296484283</v>
      </c>
    </row>
    <row r="175" spans="1:13">
      <c r="A175" s="11">
        <v>35</v>
      </c>
      <c r="B175" s="11">
        <f t="shared" si="54"/>
        <v>76.800000000000011</v>
      </c>
      <c r="C175" s="11">
        <v>500</v>
      </c>
      <c r="D175" s="11">
        <f t="shared" si="76"/>
        <v>38400.000000000007</v>
      </c>
      <c r="E175" s="7">
        <f t="shared" si="77"/>
        <v>354.91352146107533</v>
      </c>
      <c r="F175" s="7">
        <f t="shared" si="78"/>
        <v>23338.490652604778</v>
      </c>
      <c r="G175" s="7">
        <f t="shared" si="75"/>
        <v>15061.509347395229</v>
      </c>
      <c r="H175" s="7">
        <f t="shared" si="79"/>
        <v>16923.044210556436</v>
      </c>
      <c r="I175" s="18">
        <f t="shared" si="80"/>
        <v>537.0871822677932</v>
      </c>
      <c r="J175" s="7">
        <f t="shared" si="81"/>
        <v>3918.8677956058145</v>
      </c>
      <c r="K175" s="7">
        <f t="shared" si="82"/>
        <v>1875.007168816325</v>
      </c>
      <c r="L175" s="7">
        <f t="shared" si="83"/>
        <v>1861.5348631612069</v>
      </c>
      <c r="M175" s="7">
        <f t="shared" si="84"/>
        <v>7655.4098275833467</v>
      </c>
    </row>
    <row r="176" spans="1:13">
      <c r="A176" s="11">
        <v>40</v>
      </c>
      <c r="B176" s="11">
        <f>$C$22</f>
        <v>76.800000000000011</v>
      </c>
      <c r="C176" s="11">
        <v>0</v>
      </c>
      <c r="D176" s="11">
        <f>C176*B176</f>
        <v>0</v>
      </c>
      <c r="E176" s="7">
        <f>($C$23*B176*A176^2+$C$24*$C$25*B176^3-B176*(($C$24*($C$25*$C$24*B176^2+$C$23*A176^2)*($C$25*B176^2+$C$23*$C$24*A176^2-4*D176*$C$23*$C$25)))^0.5)/(2*($C$23^2*A176^2+$C$24*$C$25*$C$23*B176^2))</f>
        <v>78.627862676138633</v>
      </c>
      <c r="F176" s="7">
        <f>B176*E176-E176^2*C$23</f>
        <v>5846.2803623135633</v>
      </c>
      <c r="G176" s="7">
        <f>D176-F176</f>
        <v>-5846.2803623135633</v>
      </c>
      <c r="H176" s="7">
        <f>G176/C$24</f>
        <v>-6568.8543396781606</v>
      </c>
      <c r="I176" s="18">
        <f>(A176-(A176^2-4*C$25*H176)^0.5)/(2*C$25)</f>
        <v>-160.05832503722453</v>
      </c>
      <c r="J176" s="7">
        <f>E176^2*C$23</f>
        <v>192.33949121388449</v>
      </c>
      <c r="K176" s="7">
        <f>I176^2*C$25</f>
        <v>166.52133818919179</v>
      </c>
      <c r="L176" s="7">
        <f>H176-G176</f>
        <v>-722.57397736459734</v>
      </c>
      <c r="M176" s="7">
        <f>SUM(J176:L176)</f>
        <v>-363.71314796152103</v>
      </c>
    </row>
    <row r="177" spans="1:13">
      <c r="A177" s="11">
        <v>40</v>
      </c>
      <c r="B177" s="11">
        <f t="shared" si="54"/>
        <v>76.800000000000011</v>
      </c>
      <c r="C177" s="11">
        <v>25</v>
      </c>
      <c r="D177" s="11">
        <f>C177*B177</f>
        <v>1920.0000000000002</v>
      </c>
      <c r="E177" s="7">
        <f>($C$23*B177*A177^2+$C$24*$C$25*B177^3-B177*(($C$24*($C$25*$C$24*B177^2+$C$23*A177^2)*($C$25*B177^2+$C$23*$C$24*A177^2-4*D177*$C$23*$C$25)))^0.5)/(2*($C$23^2*A177^2+$C$24*$C$25*$C$23*B177^2))</f>
        <v>89.538494767508155</v>
      </c>
      <c r="F177" s="7">
        <f>B177*E177-E177^2*C$23</f>
        <v>6627.1342011818824</v>
      </c>
      <c r="G177" s="7">
        <f t="shared" ref="G177:G196" si="85">D177-F177</f>
        <v>-4707.1342011818824</v>
      </c>
      <c r="H177" s="7">
        <f>G177/C$24</f>
        <v>-5288.9148327886314</v>
      </c>
      <c r="I177" s="18">
        <f>(A177-(A177^2-4*C$25*H177)^0.5)/(2*C$25)</f>
        <v>-129.49779787582881</v>
      </c>
      <c r="J177" s="7">
        <f>E177^2*C$23</f>
        <v>249.42219696274489</v>
      </c>
      <c r="K177" s="7">
        <f>I177^2*C$25</f>
        <v>109.00291775547856</v>
      </c>
      <c r="L177" s="7">
        <f>H177-G177</f>
        <v>-581.78063160674901</v>
      </c>
      <c r="M177" s="7">
        <f>SUM(J177:L177)</f>
        <v>-223.35551688852559</v>
      </c>
    </row>
    <row r="178" spans="1:13">
      <c r="A178" s="11">
        <v>40</v>
      </c>
      <c r="B178" s="11">
        <f t="shared" ref="B178:B196" si="86">$C$22</f>
        <v>76.800000000000011</v>
      </c>
      <c r="C178" s="11">
        <v>50</v>
      </c>
      <c r="D178" s="11">
        <f t="shared" ref="D178:D196" si="87">C178*B178</f>
        <v>3840.0000000000005</v>
      </c>
      <c r="E178" s="7">
        <f>($C$23*B178*A178^2+$C$24*$C$25*B178^3-B178*(($C$24*($C$25*$C$24*B178^2+$C$23*A178^2)*($C$25*B178^2+$C$23*$C$24*A178^2-4*D178*$C$23*$C$25)))^0.5)/(2*($C$23^2*A178^2+$C$24*$C$25*$C$23*B178^2))</f>
        <v>100.55412206360997</v>
      </c>
      <c r="F178" s="7">
        <f>B178*E178-E178^2*C$23</f>
        <v>7407.9880400502079</v>
      </c>
      <c r="G178" s="7">
        <f t="shared" si="85"/>
        <v>-3567.9880400502075</v>
      </c>
      <c r="H178" s="7">
        <f>G178/C$24</f>
        <v>-4008.9753258991095</v>
      </c>
      <c r="I178" s="18">
        <f>(A178-(A178^2-4*C$25*H178)^0.5)/(2*C$25)</f>
        <v>-98.643180621470847</v>
      </c>
      <c r="J178" s="7">
        <f>E178^2*C$23</f>
        <v>314.56853443503826</v>
      </c>
      <c r="K178" s="7">
        <f>I178^2*C$25</f>
        <v>63.248101040280794</v>
      </c>
      <c r="L178" s="7">
        <f>H178-G178</f>
        <v>-440.98728584890205</v>
      </c>
      <c r="M178" s="7">
        <f>SUM(J178:L178)</f>
        <v>-63.170650373582987</v>
      </c>
    </row>
    <row r="179" spans="1:13">
      <c r="A179" s="11">
        <v>40</v>
      </c>
      <c r="B179" s="11">
        <f t="shared" si="86"/>
        <v>76.800000000000011</v>
      </c>
      <c r="C179" s="11">
        <v>75</v>
      </c>
      <c r="D179" s="11">
        <f t="shared" si="87"/>
        <v>5760.0000000000009</v>
      </c>
      <c r="E179" s="7">
        <f>($C$23*B179*A179^2+$C$24*$C$25*B179^3-B179*(($C$24*($C$25*$C$24*B179^2+$C$23*A179^2)*($C$25*B179^2+$C$23*$C$24*A179^2-4*D179*$C$23*$C$25)))^0.5)/(2*($C$23^2*A179^2+$C$24*$C$25*$C$23*B179^2))</f>
        <v>111.67783536704546</v>
      </c>
      <c r="F179" s="7">
        <f>B179*E179-E179^2*C$23</f>
        <v>8188.8418789185043</v>
      </c>
      <c r="G179" s="7">
        <f t="shared" si="85"/>
        <v>-2428.8418789185034</v>
      </c>
      <c r="H179" s="7">
        <f>G179/C$24</f>
        <v>-2729.0358190095544</v>
      </c>
      <c r="I179" s="18">
        <f>(A179-(A179^2-4*C$25*H179)^0.5)/(2*C$25)</f>
        <v>-67.485815979495655</v>
      </c>
      <c r="J179" s="7">
        <f>E179^2*C$23</f>
        <v>388.01587727058836</v>
      </c>
      <c r="K179" s="7">
        <f>I179^2*C$25</f>
        <v>29.603179829719284</v>
      </c>
      <c r="L179" s="7">
        <f>H179-G179</f>
        <v>-300.19394009105099</v>
      </c>
      <c r="M179" s="7">
        <f>SUM(J179:L179)</f>
        <v>117.42511700925667</v>
      </c>
    </row>
    <row r="180" spans="1:13">
      <c r="A180" s="11">
        <v>40</v>
      </c>
      <c r="B180" s="11">
        <f t="shared" si="86"/>
        <v>76.800000000000011</v>
      </c>
      <c r="C180" s="11">
        <v>100</v>
      </c>
      <c r="D180" s="11">
        <f t="shared" si="87"/>
        <v>7680.0000000000009</v>
      </c>
      <c r="E180" s="7">
        <f>($C$23*B180*A180^2+$C$24*$C$25*B180^3-B180*(($C$24*($C$25*$C$24*B180^2+$C$23*A180^2)*($C$25*B180^2+$C$23*$C$24*A180^2-4*D180*$C$23*$C$25)))^0.5)/(2*($C$23^2*A180^2+$C$24*$C$25*$C$23*B180^2))</f>
        <v>122.91288016654426</v>
      </c>
      <c r="F180" s="7">
        <f>B180*E180-E180^2*C$23</f>
        <v>8969.6957177868353</v>
      </c>
      <c r="G180" s="7">
        <f t="shared" si="85"/>
        <v>-1289.6957177868344</v>
      </c>
      <c r="H180" s="7">
        <f>G180/C$24</f>
        <v>-1449.0963121200386</v>
      </c>
      <c r="I180" s="18">
        <f>(A180-(A180^2-4*C$25*H180)^0.5)/(2*C$25)</f>
        <v>-36.016613381585437</v>
      </c>
      <c r="J180" s="7">
        <f>E180^2*C$23</f>
        <v>470.01347900376396</v>
      </c>
      <c r="K180" s="7">
        <f>I180^2*C$25</f>
        <v>8.4317768566108935</v>
      </c>
      <c r="L180" s="7">
        <f>H180-G180</f>
        <v>-159.40059433320425</v>
      </c>
      <c r="M180" s="7">
        <f>SUM(J180:L180)</f>
        <v>319.0446615271706</v>
      </c>
    </row>
    <row r="181" spans="1:13">
      <c r="A181" s="11">
        <v>40</v>
      </c>
      <c r="B181" s="11">
        <f t="shared" si="86"/>
        <v>76.800000000000011</v>
      </c>
      <c r="C181" s="11">
        <v>125</v>
      </c>
      <c r="D181" s="11">
        <f t="shared" si="87"/>
        <v>9600.0000000000018</v>
      </c>
      <c r="E181" s="7">
        <f t="shared" ref="E181:E196" si="88">($C$23*B181*A181^2+$C$24*$C$25*B181^3-B181*(($C$24*($C$25*$C$24*B181^2+$C$23*A181^2)*($C$25*B181^2+$C$23*$C$24*A181^2-4*D181*$C$23*$C$25)))^0.5)/(2*($C$23^2*A181^2+$C$24*$C$25*$C$23*B181^2))</f>
        <v>134.26266769719831</v>
      </c>
      <c r="F181" s="7">
        <f t="shared" ref="F181:F196" si="89">B181*E181-E181^2*C$23</f>
        <v>9750.5495566551508</v>
      </c>
      <c r="G181" s="7">
        <f t="shared" si="85"/>
        <v>-150.54955665514899</v>
      </c>
      <c r="H181" s="7">
        <f t="shared" ref="H181:H196" si="90">G181/C$24</f>
        <v>-169.15680523050449</v>
      </c>
      <c r="I181" s="18">
        <f t="shared" ref="I181:I196" si="91">(A181-(A181^2-4*C$25*H181)^0.5)/(2*C$25)</f>
        <v>-4.2260180061821133</v>
      </c>
      <c r="J181" s="7">
        <f t="shared" ref="J181:J196" si="92">E181^2*C$23</f>
        <v>560.82332248968044</v>
      </c>
      <c r="K181" s="7">
        <f t="shared" ref="K181:K196" si="93">I181^2*C$25</f>
        <v>0.11608498322574037</v>
      </c>
      <c r="L181" s="7">
        <f t="shared" ref="L181:L196" si="94">H181-G181</f>
        <v>-18.607248575355499</v>
      </c>
      <c r="M181" s="7">
        <f t="shared" ref="M181:M196" si="95">SUM(J181:L181)</f>
        <v>542.3321588975507</v>
      </c>
    </row>
    <row r="182" spans="1:13">
      <c r="A182" s="11">
        <v>40</v>
      </c>
      <c r="B182" s="11">
        <f t="shared" si="86"/>
        <v>76.800000000000011</v>
      </c>
      <c r="C182" s="11">
        <v>150</v>
      </c>
      <c r="D182" s="11">
        <f t="shared" si="87"/>
        <v>11520.000000000002</v>
      </c>
      <c r="E182" s="7">
        <f t="shared" si="88"/>
        <v>145.73078703873131</v>
      </c>
      <c r="F182" s="7">
        <f t="shared" si="89"/>
        <v>10531.403395523472</v>
      </c>
      <c r="G182" s="7">
        <f t="shared" si="85"/>
        <v>988.59660447653005</v>
      </c>
      <c r="H182" s="7">
        <f t="shared" si="90"/>
        <v>1110.7827016590225</v>
      </c>
      <c r="I182" s="18">
        <f t="shared" si="91"/>
        <v>27.896023108582952</v>
      </c>
      <c r="J182" s="7">
        <f t="shared" si="92"/>
        <v>660.72104905109506</v>
      </c>
      <c r="K182" s="7">
        <f t="shared" si="93"/>
        <v>5.0582226842848605</v>
      </c>
      <c r="L182" s="7">
        <f t="shared" si="94"/>
        <v>122.1860971824924</v>
      </c>
      <c r="M182" s="7">
        <f t="shared" si="95"/>
        <v>787.9653689178723</v>
      </c>
    </row>
    <row r="183" spans="1:13">
      <c r="A183" s="11">
        <v>40</v>
      </c>
      <c r="B183" s="11">
        <f t="shared" si="86"/>
        <v>76.800000000000011</v>
      </c>
      <c r="C183" s="11">
        <v>175</v>
      </c>
      <c r="D183" s="11">
        <f t="shared" si="87"/>
        <v>13440.000000000002</v>
      </c>
      <c r="E183" s="7">
        <f t="shared" si="88"/>
        <v>157.32101837340718</v>
      </c>
      <c r="F183" s="7">
        <f t="shared" si="89"/>
        <v>11312.2572343918</v>
      </c>
      <c r="G183" s="7">
        <f t="shared" si="85"/>
        <v>2127.7427656082018</v>
      </c>
      <c r="H183" s="7">
        <f t="shared" si="90"/>
        <v>2390.7222085485414</v>
      </c>
      <c r="I183" s="18">
        <f t="shared" si="91"/>
        <v>60.360098200106904</v>
      </c>
      <c r="J183" s="7">
        <f t="shared" si="92"/>
        <v>769.99697668587316</v>
      </c>
      <c r="K183" s="7">
        <f t="shared" si="93"/>
        <v>23.681719455722565</v>
      </c>
      <c r="L183" s="7">
        <f t="shared" si="94"/>
        <v>262.9794429403396</v>
      </c>
      <c r="M183" s="7">
        <f t="shared" si="95"/>
        <v>1056.6581390819354</v>
      </c>
    </row>
    <row r="184" spans="1:13">
      <c r="A184" s="11">
        <v>40</v>
      </c>
      <c r="B184" s="11">
        <f t="shared" si="86"/>
        <v>76.800000000000011</v>
      </c>
      <c r="C184" s="11">
        <v>200</v>
      </c>
      <c r="D184" s="11">
        <f t="shared" si="87"/>
        <v>15360.000000000002</v>
      </c>
      <c r="E184" s="7">
        <f t="shared" si="88"/>
        <v>169.03734754240284</v>
      </c>
      <c r="F184" s="7">
        <f t="shared" si="89"/>
        <v>12093.111073260106</v>
      </c>
      <c r="G184" s="7">
        <f t="shared" si="85"/>
        <v>3266.8889267398954</v>
      </c>
      <c r="H184" s="7">
        <f t="shared" si="90"/>
        <v>3670.6617154380847</v>
      </c>
      <c r="I184" s="18">
        <f t="shared" si="91"/>
        <v>93.177371553515798</v>
      </c>
      <c r="J184" s="7">
        <f t="shared" si="92"/>
        <v>888.95721799643377</v>
      </c>
      <c r="K184" s="7">
        <f t="shared" si="93"/>
        <v>56.433146702542572</v>
      </c>
      <c r="L184" s="7">
        <f t="shared" si="94"/>
        <v>403.77278869818929</v>
      </c>
      <c r="M184" s="7">
        <f t="shared" si="95"/>
        <v>1349.1631533971656</v>
      </c>
    </row>
    <row r="185" spans="1:13">
      <c r="A185" s="11">
        <v>40</v>
      </c>
      <c r="B185" s="11">
        <f t="shared" si="86"/>
        <v>76.800000000000011</v>
      </c>
      <c r="C185" s="11">
        <v>225</v>
      </c>
      <c r="D185" s="11">
        <f t="shared" si="87"/>
        <v>17280.000000000004</v>
      </c>
      <c r="E185" s="7">
        <f t="shared" si="88"/>
        <v>180.88398205954368</v>
      </c>
      <c r="F185" s="7">
        <f t="shared" si="89"/>
        <v>12873.964912128418</v>
      </c>
      <c r="G185" s="7">
        <f t="shared" si="85"/>
        <v>4406.0350878715853</v>
      </c>
      <c r="H185" s="7">
        <f t="shared" si="90"/>
        <v>4950.6012223276239</v>
      </c>
      <c r="I185" s="18">
        <f t="shared" si="91"/>
        <v>126.35962835590512</v>
      </c>
      <c r="J185" s="7">
        <f t="shared" si="92"/>
        <v>1017.9249100445389</v>
      </c>
      <c r="K185" s="7">
        <f t="shared" si="93"/>
        <v>103.78391190857599</v>
      </c>
      <c r="L185" s="7">
        <f t="shared" si="94"/>
        <v>544.56613445603853</v>
      </c>
      <c r="M185" s="7">
        <f t="shared" si="95"/>
        <v>1666.2749564091534</v>
      </c>
    </row>
    <row r="186" spans="1:13">
      <c r="A186" s="11">
        <v>40</v>
      </c>
      <c r="B186" s="11">
        <f t="shared" si="86"/>
        <v>76.800000000000011</v>
      </c>
      <c r="C186" s="11">
        <v>250</v>
      </c>
      <c r="D186" s="11">
        <f t="shared" si="87"/>
        <v>19200.000000000004</v>
      </c>
      <c r="E186" s="7">
        <f t="shared" si="88"/>
        <v>192.86536876480014</v>
      </c>
      <c r="F186" s="7">
        <f t="shared" si="89"/>
        <v>13654.818750996757</v>
      </c>
      <c r="G186" s="7">
        <f t="shared" si="85"/>
        <v>5545.1812490032462</v>
      </c>
      <c r="H186" s="7">
        <f t="shared" si="90"/>
        <v>6230.5407292171303</v>
      </c>
      <c r="I186" s="18">
        <f t="shared" si="91"/>
        <v>159.91932414353892</v>
      </c>
      <c r="J186" s="7">
        <f t="shared" si="92"/>
        <v>1157.2415701398952</v>
      </c>
      <c r="K186" s="7">
        <f t="shared" si="93"/>
        <v>166.23223652442073</v>
      </c>
      <c r="L186" s="7">
        <f t="shared" si="94"/>
        <v>685.35948021388413</v>
      </c>
      <c r="M186" s="7">
        <f t="shared" si="95"/>
        <v>2008.8332868781999</v>
      </c>
    </row>
    <row r="187" spans="1:13">
      <c r="A187" s="11">
        <v>40</v>
      </c>
      <c r="B187" s="11">
        <f t="shared" si="86"/>
        <v>76.800000000000011</v>
      </c>
      <c r="C187" s="11">
        <v>275</v>
      </c>
      <c r="D187" s="11">
        <f t="shared" si="87"/>
        <v>21120.000000000004</v>
      </c>
      <c r="E187" s="7">
        <f t="shared" si="88"/>
        <v>204.98621332756059</v>
      </c>
      <c r="F187" s="7">
        <f t="shared" si="89"/>
        <v>14435.672589865077</v>
      </c>
      <c r="G187" s="7">
        <f t="shared" si="85"/>
        <v>6684.327410134927</v>
      </c>
      <c r="H187" s="7">
        <f t="shared" si="90"/>
        <v>7510.4802361066595</v>
      </c>
      <c r="I187" s="18">
        <f t="shared" si="91"/>
        <v>193.86963943024901</v>
      </c>
      <c r="J187" s="7">
        <f t="shared" si="92"/>
        <v>1307.2685936915789</v>
      </c>
      <c r="K187" s="7">
        <f t="shared" si="93"/>
        <v>244.30534110329594</v>
      </c>
      <c r="L187" s="7">
        <f t="shared" si="94"/>
        <v>826.15282597173245</v>
      </c>
      <c r="M187" s="7">
        <f t="shared" si="95"/>
        <v>2377.7267607666072</v>
      </c>
    </row>
    <row r="188" spans="1:13">
      <c r="A188" s="11">
        <v>40</v>
      </c>
      <c r="B188" s="11">
        <f t="shared" si="86"/>
        <v>76.800000000000011</v>
      </c>
      <c r="C188" s="11">
        <v>300</v>
      </c>
      <c r="D188" s="11">
        <f t="shared" si="87"/>
        <v>23040.000000000004</v>
      </c>
      <c r="E188" s="7">
        <f t="shared" si="88"/>
        <v>217.25150184224455</v>
      </c>
      <c r="F188" s="7">
        <f t="shared" si="89"/>
        <v>15216.526428733379</v>
      </c>
      <c r="G188" s="7">
        <f t="shared" si="85"/>
        <v>7823.4735712666243</v>
      </c>
      <c r="H188" s="7">
        <f t="shared" si="90"/>
        <v>8790.4197429962078</v>
      </c>
      <c r="I188" s="18">
        <f t="shared" si="91"/>
        <v>228.22454019643493</v>
      </c>
      <c r="J188" s="7">
        <f t="shared" si="92"/>
        <v>1468.3889127510024</v>
      </c>
      <c r="K188" s="7">
        <f t="shared" si="93"/>
        <v>338.5618648611819</v>
      </c>
      <c r="L188" s="7">
        <f t="shared" si="94"/>
        <v>966.94617172958351</v>
      </c>
      <c r="M188" s="7">
        <f t="shared" si="95"/>
        <v>2773.896949341768</v>
      </c>
    </row>
    <row r="189" spans="1:13">
      <c r="A189" s="11">
        <v>40</v>
      </c>
      <c r="B189" s="11">
        <f t="shared" si="86"/>
        <v>76.800000000000011</v>
      </c>
      <c r="C189" s="11">
        <v>325</v>
      </c>
      <c r="D189" s="11">
        <f t="shared" si="87"/>
        <v>24960.000000000004</v>
      </c>
      <c r="E189" s="7">
        <f t="shared" si="88"/>
        <v>229.66652479732295</v>
      </c>
      <c r="F189" s="7">
        <f t="shared" si="89"/>
        <v>15997.380267601715</v>
      </c>
      <c r="G189" s="7">
        <f t="shared" si="85"/>
        <v>8962.6197323982888</v>
      </c>
      <c r="H189" s="7">
        <f t="shared" si="90"/>
        <v>10070.359249885718</v>
      </c>
      <c r="I189" s="18">
        <f t="shared" si="91"/>
        <v>262.99884502595296</v>
      </c>
      <c r="J189" s="7">
        <f t="shared" si="92"/>
        <v>1641.0088368326913</v>
      </c>
      <c r="K189" s="7">
        <f t="shared" si="93"/>
        <v>449.59455115240388</v>
      </c>
      <c r="L189" s="7">
        <f t="shared" si="94"/>
        <v>1107.7395174874291</v>
      </c>
      <c r="M189" s="7">
        <f t="shared" si="95"/>
        <v>3198.3429054725243</v>
      </c>
    </row>
    <row r="190" spans="1:13">
      <c r="A190" s="11">
        <v>40</v>
      </c>
      <c r="B190" s="11">
        <f t="shared" si="86"/>
        <v>76.800000000000011</v>
      </c>
      <c r="C190" s="11">
        <v>350</v>
      </c>
      <c r="D190" s="11">
        <f t="shared" si="87"/>
        <v>26880.000000000004</v>
      </c>
      <c r="E190" s="7">
        <f t="shared" si="88"/>
        <v>242.23690374456115</v>
      </c>
      <c r="F190" s="7">
        <f t="shared" si="89"/>
        <v>16778.234106470019</v>
      </c>
      <c r="G190" s="7">
        <f t="shared" si="85"/>
        <v>10101.765893529984</v>
      </c>
      <c r="H190" s="7">
        <f t="shared" si="90"/>
        <v>11350.298756775263</v>
      </c>
      <c r="I190" s="18">
        <f t="shared" si="91"/>
        <v>298.20829980630327</v>
      </c>
      <c r="J190" s="7">
        <f t="shared" si="92"/>
        <v>1825.5601011122778</v>
      </c>
      <c r="K190" s="7">
        <f t="shared" si="93"/>
        <v>578.03323547687933</v>
      </c>
      <c r="L190" s="7">
        <f t="shared" si="94"/>
        <v>1248.5328632452783</v>
      </c>
      <c r="M190" s="7">
        <f t="shared" si="95"/>
        <v>3652.1261998344353</v>
      </c>
    </row>
    <row r="191" spans="1:13">
      <c r="A191" s="11">
        <v>40</v>
      </c>
      <c r="B191" s="11">
        <f t="shared" si="86"/>
        <v>76.800000000000011</v>
      </c>
      <c r="C191" s="11">
        <v>375</v>
      </c>
      <c r="D191" s="11">
        <f t="shared" si="87"/>
        <v>28800.000000000004</v>
      </c>
      <c r="E191" s="7">
        <f t="shared" si="88"/>
        <v>254.9686210498611</v>
      </c>
      <c r="F191" s="7">
        <f t="shared" si="89"/>
        <v>17559.087945338339</v>
      </c>
      <c r="G191" s="7">
        <f t="shared" si="85"/>
        <v>11240.912054661665</v>
      </c>
      <c r="H191" s="7">
        <f t="shared" si="90"/>
        <v>12630.238263664793</v>
      </c>
      <c r="I191" s="18">
        <f t="shared" si="91"/>
        <v>333.86966106030462</v>
      </c>
      <c r="J191" s="7">
        <f t="shared" si="92"/>
        <v>2022.5021512909943</v>
      </c>
      <c r="K191" s="7">
        <f t="shared" si="93"/>
        <v>724.54817874739751</v>
      </c>
      <c r="L191" s="7">
        <f t="shared" si="94"/>
        <v>1389.3262090031276</v>
      </c>
      <c r="M191" s="7">
        <f t="shared" si="95"/>
        <v>4136.3765390415192</v>
      </c>
    </row>
    <row r="192" spans="1:13">
      <c r="A192" s="11">
        <v>40</v>
      </c>
      <c r="B192" s="11">
        <f t="shared" si="86"/>
        <v>76.800000000000011</v>
      </c>
      <c r="C192" s="11">
        <v>400</v>
      </c>
      <c r="D192" s="11">
        <f t="shared" si="87"/>
        <v>30720.000000000004</v>
      </c>
      <c r="E192" s="7">
        <f t="shared" si="88"/>
        <v>267.86805317240197</v>
      </c>
      <c r="F192" s="7">
        <f t="shared" si="89"/>
        <v>18339.941784206654</v>
      </c>
      <c r="G192" s="7">
        <f t="shared" si="85"/>
        <v>12380.05821579335</v>
      </c>
      <c r="H192" s="7">
        <f t="shared" si="90"/>
        <v>13910.177770554325</v>
      </c>
      <c r="I192" s="18">
        <f t="shared" si="91"/>
        <v>370.00078916051069</v>
      </c>
      <c r="J192" s="7">
        <f t="shared" si="92"/>
        <v>2232.3246994338197</v>
      </c>
      <c r="K192" s="7">
        <f t="shared" si="93"/>
        <v>889.85379586610441</v>
      </c>
      <c r="L192" s="7">
        <f t="shared" si="94"/>
        <v>1530.119554760975</v>
      </c>
      <c r="M192" s="7">
        <f t="shared" si="95"/>
        <v>4652.2980500608992</v>
      </c>
    </row>
    <row r="193" spans="1:13">
      <c r="A193" s="11">
        <v>40</v>
      </c>
      <c r="B193" s="11">
        <f t="shared" si="86"/>
        <v>76.800000000000011</v>
      </c>
      <c r="C193" s="11">
        <v>425</v>
      </c>
      <c r="D193" s="11">
        <f t="shared" si="87"/>
        <v>32640.000000000004</v>
      </c>
      <c r="E193" s="7">
        <f t="shared" si="88"/>
        <v>280.94200799740543</v>
      </c>
      <c r="F193" s="7">
        <f t="shared" si="89"/>
        <v>19120.795623074966</v>
      </c>
      <c r="G193" s="7">
        <f t="shared" si="85"/>
        <v>13519.204376925038</v>
      </c>
      <c r="H193" s="7">
        <f t="shared" si="90"/>
        <v>15190.117277443862</v>
      </c>
      <c r="I193" s="18">
        <f t="shared" si="91"/>
        <v>406.6207528977564</v>
      </c>
      <c r="J193" s="7">
        <f t="shared" si="92"/>
        <v>2455.550591125776</v>
      </c>
      <c r="K193" s="7">
        <f t="shared" si="93"/>
        <v>1074.7128384663988</v>
      </c>
      <c r="L193" s="7">
        <f t="shared" si="94"/>
        <v>1670.9129005188242</v>
      </c>
      <c r="M193" s="7">
        <f t="shared" si="95"/>
        <v>5201.1763301109986</v>
      </c>
    </row>
    <row r="194" spans="1:13">
      <c r="A194" s="11">
        <v>40</v>
      </c>
      <c r="B194" s="11">
        <f t="shared" si="86"/>
        <v>76.800000000000011</v>
      </c>
      <c r="C194" s="11">
        <v>450</v>
      </c>
      <c r="D194" s="11">
        <f t="shared" si="87"/>
        <v>34560.000000000007</v>
      </c>
      <c r="E194" s="7">
        <f t="shared" si="88"/>
        <v>294.19776684285239</v>
      </c>
      <c r="F194" s="7">
        <f t="shared" si="89"/>
        <v>19901.649461943292</v>
      </c>
      <c r="G194" s="7">
        <f t="shared" si="85"/>
        <v>14658.350538056715</v>
      </c>
      <c r="H194" s="7">
        <f t="shared" si="90"/>
        <v>16470.056784333388</v>
      </c>
      <c r="I194" s="18">
        <f t="shared" si="91"/>
        <v>443.74994714138114</v>
      </c>
      <c r="J194" s="7">
        <f t="shared" si="92"/>
        <v>2692.7390315877751</v>
      </c>
      <c r="K194" s="7">
        <f t="shared" si="93"/>
        <v>1279.9411013218605</v>
      </c>
      <c r="L194" s="7">
        <f t="shared" si="94"/>
        <v>1811.7062462766735</v>
      </c>
      <c r="M194" s="7">
        <f t="shared" si="95"/>
        <v>5784.3863791863096</v>
      </c>
    </row>
    <row r="195" spans="1:13">
      <c r="A195" s="11">
        <v>40</v>
      </c>
      <c r="B195" s="11">
        <f t="shared" si="86"/>
        <v>76.800000000000011</v>
      </c>
      <c r="C195" s="11">
        <v>475</v>
      </c>
      <c r="D195" s="11">
        <f t="shared" si="87"/>
        <v>36480.000000000007</v>
      </c>
      <c r="E195" s="7">
        <f t="shared" si="88"/>
        <v>307.6431318758959</v>
      </c>
      <c r="F195" s="7">
        <f t="shared" si="89"/>
        <v>20682.503300811612</v>
      </c>
      <c r="G195" s="7">
        <f t="shared" si="85"/>
        <v>15797.496699188396</v>
      </c>
      <c r="H195" s="7">
        <f t="shared" si="90"/>
        <v>17749.996291222917</v>
      </c>
      <c r="I195" s="18">
        <f t="shared" si="91"/>
        <v>481.41022565193867</v>
      </c>
      <c r="J195" s="7">
        <f t="shared" si="92"/>
        <v>2944.4892272571965</v>
      </c>
      <c r="K195" s="7">
        <f t="shared" si="93"/>
        <v>1506.4127348546283</v>
      </c>
      <c r="L195" s="7">
        <f t="shared" si="94"/>
        <v>1952.4995920345209</v>
      </c>
      <c r="M195" s="7">
        <f t="shared" si="95"/>
        <v>6403.4015541463459</v>
      </c>
    </row>
    <row r="196" spans="1:13">
      <c r="A196" s="11">
        <v>40</v>
      </c>
      <c r="B196" s="11">
        <f t="shared" si="86"/>
        <v>76.800000000000011</v>
      </c>
      <c r="C196" s="11">
        <v>500</v>
      </c>
      <c r="D196" s="11">
        <f t="shared" si="87"/>
        <v>38400.000000000007</v>
      </c>
      <c r="E196" s="7">
        <f t="shared" si="88"/>
        <v>321.28647981564029</v>
      </c>
      <c r="F196" s="7">
        <f t="shared" si="89"/>
        <v>21463.357139679931</v>
      </c>
      <c r="G196" s="7">
        <f t="shared" si="85"/>
        <v>16936.642860320077</v>
      </c>
      <c r="H196" s="7">
        <f t="shared" si="90"/>
        <v>19029.935798112445</v>
      </c>
      <c r="I196" s="18">
        <f t="shared" si="91"/>
        <v>519.62505150192203</v>
      </c>
      <c r="J196" s="7">
        <f t="shared" si="92"/>
        <v>3211.4445101612482</v>
      </c>
      <c r="K196" s="7">
        <f t="shared" si="93"/>
        <v>1755.0662619644384</v>
      </c>
      <c r="L196" s="7">
        <f t="shared" si="94"/>
        <v>2093.2929377923683</v>
      </c>
      <c r="M196" s="7">
        <f t="shared" si="95"/>
        <v>7059.8037099180547</v>
      </c>
    </row>
    <row r="197" spans="1:13">
      <c r="A197" s="11">
        <v>45</v>
      </c>
      <c r="B197" s="11">
        <f>$C$22</f>
        <v>76.800000000000011</v>
      </c>
      <c r="C197" s="11">
        <v>0</v>
      </c>
      <c r="D197" s="11">
        <f>C197*B197</f>
        <v>0</v>
      </c>
      <c r="E197" s="7">
        <f>($C$23*B197*A197^2+$C$24*$C$25*B197^3-B197*(($C$24*($C$25*$C$24*B197^2+$C$23*A197^2)*($C$25*B197^2+$C$23*$C$24*A197^2-4*D197*$C$23*$C$25)))^0.5)/(2*($C$23^2*A197^2+$C$24*$C$25*$C$23*B197^2))</f>
        <v>86.240195011500944</v>
      </c>
      <c r="F197" s="7">
        <f>B197*E197-E197^2*C$23</f>
        <v>6391.8620939972643</v>
      </c>
      <c r="G197" s="7">
        <f>D197-F197</f>
        <v>-6391.8620939972643</v>
      </c>
      <c r="H197" s="7">
        <f>G197/C$24</f>
        <v>-7181.8675213452407</v>
      </c>
      <c r="I197" s="18">
        <f>(A197-(A197^2-4*C$25*H197)^0.5)/(2*C$25)</f>
        <v>-156.07832528427133</v>
      </c>
      <c r="J197" s="7">
        <f>E197^2*C$23</f>
        <v>231.38488288600882</v>
      </c>
      <c r="K197" s="7">
        <f>I197^2*C$25</f>
        <v>158.34288355302826</v>
      </c>
      <c r="L197" s="7">
        <f>H197-G197</f>
        <v>-790.00542734797637</v>
      </c>
      <c r="M197" s="7">
        <f>SUM(J197:L197)</f>
        <v>-400.27766090893931</v>
      </c>
    </row>
    <row r="198" spans="1:13">
      <c r="A198" s="11">
        <v>45</v>
      </c>
      <c r="B198" s="11">
        <f t="shared" ref="B198:B238" si="96">$C$22</f>
        <v>76.800000000000011</v>
      </c>
      <c r="C198" s="11">
        <v>25</v>
      </c>
      <c r="D198" s="11">
        <f>C198*B198</f>
        <v>1920.0000000000002</v>
      </c>
      <c r="E198" s="7">
        <f>($C$23*B198*A198^2+$C$24*$C$25*B198^3-B198*(($C$24*($C$25*$C$24*B198^2+$C$23*A198^2)*($C$25*B198^2+$C$23*$C$24*A198^2-4*D198*$C$23*$C$25)))^0.5)/(2*($C$23^2*A198^2+$C$24*$C$25*$C$23*B198^2))</f>
        <v>95.722306256887634</v>
      </c>
      <c r="F198" s="7">
        <f>B198*E198-E198^2*C$23</f>
        <v>7066.4094787246977</v>
      </c>
      <c r="G198" s="7">
        <f t="shared" ref="G198:G217" si="97">D198-F198</f>
        <v>-5146.4094787246977</v>
      </c>
      <c r="H198" s="7">
        <f>G198/C$24</f>
        <v>-5782.4825603648287</v>
      </c>
      <c r="I198" s="18">
        <f>(A198-(A198^2-4*C$25*H198)^0.5)/(2*C$25)</f>
        <v>-126.19915739420625</v>
      </c>
      <c r="J198" s="7">
        <f>E198^2*C$23</f>
        <v>285.06364180427437</v>
      </c>
      <c r="K198" s="7">
        <f>I198^2*C$25</f>
        <v>103.52047762554967</v>
      </c>
      <c r="L198" s="7">
        <f>H198-G198</f>
        <v>-636.07308164013102</v>
      </c>
      <c r="M198" s="7">
        <f>SUM(J198:L198)</f>
        <v>-247.48896221030697</v>
      </c>
    </row>
    <row r="199" spans="1:13">
      <c r="A199" s="11">
        <v>45</v>
      </c>
      <c r="B199" s="11">
        <f t="shared" si="96"/>
        <v>76.800000000000011</v>
      </c>
      <c r="C199" s="11">
        <v>50</v>
      </c>
      <c r="D199" s="11">
        <f t="shared" ref="D199:D217" si="98">C199*B199</f>
        <v>3840.0000000000005</v>
      </c>
      <c r="E199" s="7">
        <f>($C$23*B199*A199^2+$C$24*$C$25*B199^3-B199*(($C$24*($C$25*$C$24*B199^2+$C$23*A199^2)*($C$25*B199^2+$C$23*$C$24*A199^2-4*D199*$C$23*$C$25)))^0.5)/(2*($C$23^2*A199^2+$C$24*$C$25*$C$23*B199^2))</f>
        <v>105.28405180738334</v>
      </c>
      <c r="F199" s="7">
        <f>B199*E199-E199^2*C$23</f>
        <v>7740.9568634521156</v>
      </c>
      <c r="G199" s="7">
        <f t="shared" si="97"/>
        <v>-3900.9568634521152</v>
      </c>
      <c r="H199" s="7">
        <f>G199/C$24</f>
        <v>-4383.0975993843986</v>
      </c>
      <c r="I199" s="18">
        <f>(A199-(A199^2-4*C$25*H199)^0.5)/(2*C$25)</f>
        <v>-96.069053113436752</v>
      </c>
      <c r="J199" s="7">
        <f>E199^2*C$23</f>
        <v>344.85831535492645</v>
      </c>
      <c r="K199" s="7">
        <f>I199^2*C$25</f>
        <v>59.990209279730152</v>
      </c>
      <c r="L199" s="7">
        <f>H199-G199</f>
        <v>-482.14073593228341</v>
      </c>
      <c r="M199" s="7">
        <f>SUM(J199:L199)</f>
        <v>-77.292211297626807</v>
      </c>
    </row>
    <row r="200" spans="1:13">
      <c r="A200" s="11">
        <v>45</v>
      </c>
      <c r="B200" s="11">
        <f t="shared" si="96"/>
        <v>76.800000000000011</v>
      </c>
      <c r="C200" s="11">
        <v>75</v>
      </c>
      <c r="D200" s="11">
        <f t="shared" si="98"/>
        <v>5760.0000000000009</v>
      </c>
      <c r="E200" s="7">
        <f>($C$23*B200*A200^2+$C$24*$C$25*B200^3-B200*(($C$24*($C$25*$C$24*B200^2+$C$23*A200^2)*($C$25*B200^2+$C$23*$C$24*A200^2-4*D200*$C$23*$C$25)))^0.5)/(2*($C$23^2*A200^2+$C$24*$C$25*$C$23*B200^2))</f>
        <v>114.92747240983789</v>
      </c>
      <c r="F200" s="7">
        <f>B200*E200-E200^2*C$23</f>
        <v>8415.504248179559</v>
      </c>
      <c r="G200" s="7">
        <f t="shared" si="97"/>
        <v>-2655.5042481795581</v>
      </c>
      <c r="H200" s="7">
        <f>G200/C$24</f>
        <v>-2983.712638403998</v>
      </c>
      <c r="I200" s="18">
        <f>(A200-(A200^2-4*C$25*H200)^0.5)/(2*C$25)</f>
        <v>-65.681581825812756</v>
      </c>
      <c r="J200" s="7">
        <f>E200^2*C$23</f>
        <v>410.92563289599263</v>
      </c>
      <c r="K200" s="7">
        <f>I200^2*C$25</f>
        <v>28.041456242416089</v>
      </c>
      <c r="L200" s="7">
        <f>H200-G200</f>
        <v>-328.20839022443988</v>
      </c>
      <c r="M200" s="7">
        <f>SUM(J200:L200)</f>
        <v>110.75869891396883</v>
      </c>
    </row>
    <row r="201" spans="1:13">
      <c r="A201" s="11">
        <v>45</v>
      </c>
      <c r="B201" s="11">
        <f t="shared" si="96"/>
        <v>76.800000000000011</v>
      </c>
      <c r="C201" s="11">
        <v>100</v>
      </c>
      <c r="D201" s="11">
        <f t="shared" si="98"/>
        <v>7680.0000000000009</v>
      </c>
      <c r="E201" s="7">
        <f>($C$23*B201*A201^2+$C$24*$C$25*B201^3-B201*(($C$24*($C$25*$C$24*B201^2+$C$23*A201^2)*($C$25*B201^2+$C$23*$C$24*A201^2-4*D201*$C$23*$C$25)))^0.5)/(2*($C$23^2*A201^2+$C$24*$C$25*$C$23*B201^2))</f>
        <v>124.65469749136059</v>
      </c>
      <c r="F201" s="7">
        <f>B201*E201-E201^2*C$23</f>
        <v>9090.0516329069924</v>
      </c>
      <c r="G201" s="7">
        <f t="shared" si="97"/>
        <v>-1410.0516329069915</v>
      </c>
      <c r="H201" s="7">
        <f>G201/C$24</f>
        <v>-1584.327677423586</v>
      </c>
      <c r="I201" s="18">
        <f>(A201-(A201^2-4*C$25*H201)^0.5)/(2*C$25)</f>
        <v>-35.030033473996873</v>
      </c>
      <c r="J201" s="7">
        <f>E201^2*C$23</f>
        <v>483.42913442950379</v>
      </c>
      <c r="K201" s="7">
        <f>I201^2*C$25</f>
        <v>7.9761710937307182</v>
      </c>
      <c r="L201" s="7">
        <f>H201-G201</f>
        <v>-174.27604451659454</v>
      </c>
      <c r="M201" s="7">
        <f>SUM(J201:L201)</f>
        <v>317.12926100663998</v>
      </c>
    </row>
    <row r="202" spans="1:13">
      <c r="A202" s="11">
        <v>45</v>
      </c>
      <c r="B202" s="11">
        <f t="shared" si="96"/>
        <v>76.800000000000011</v>
      </c>
      <c r="C202" s="11">
        <v>125</v>
      </c>
      <c r="D202" s="11">
        <f t="shared" si="98"/>
        <v>9600.0000000000018</v>
      </c>
      <c r="E202" s="7">
        <f t="shared" ref="E202:E217" si="99">($C$23*B202*A202^2+$C$24*$C$25*B202^3-B202*(($C$24*($C$25*$C$24*B202^2+$C$23*A202^2)*($C$25*B202^2+$C$23*$C$24*A202^2-4*D202*$C$23*$C$25)))^0.5)/(2*($C$23^2*A202^2+$C$24*$C$25*$C$23*B202^2))</f>
        <v>134.46795064998827</v>
      </c>
      <c r="F202" s="7">
        <f t="shared" ref="F202:F217" si="100">B202*E202-E202^2*C$23</f>
        <v>9764.5990176344167</v>
      </c>
      <c r="G202" s="7">
        <f t="shared" si="97"/>
        <v>-164.59901763441485</v>
      </c>
      <c r="H202" s="7">
        <f t="shared" ref="H202:H217" si="101">G202/C$24</f>
        <v>-184.94271644316274</v>
      </c>
      <c r="I202" s="18">
        <f t="shared" ref="I202:I217" si="102">(A202-(A202^2-4*C$25*H202)^0.5)/(2*C$25)</f>
        <v>-4.1074012577793768</v>
      </c>
      <c r="J202" s="7">
        <f t="shared" ref="J202:J217" si="103">E202^2*C$23</f>
        <v>562.53959228468341</v>
      </c>
      <c r="K202" s="7">
        <f t="shared" ref="K202:K217" si="104">I202^2*C$25</f>
        <v>0.10965984310064944</v>
      </c>
      <c r="L202" s="7">
        <f t="shared" ref="L202:L217" si="105">H202-G202</f>
        <v>-20.343698808747888</v>
      </c>
      <c r="M202" s="7">
        <f t="shared" ref="M202:M217" si="106">SUM(J202:L202)</f>
        <v>542.30555331903611</v>
      </c>
    </row>
    <row r="203" spans="1:13">
      <c r="A203" s="11">
        <v>45</v>
      </c>
      <c r="B203" s="11">
        <f t="shared" si="96"/>
        <v>76.800000000000011</v>
      </c>
      <c r="C203" s="11">
        <v>150</v>
      </c>
      <c r="D203" s="11">
        <f t="shared" si="98"/>
        <v>11520.000000000002</v>
      </c>
      <c r="E203" s="7">
        <f t="shared" si="99"/>
        <v>144.36955559032737</v>
      </c>
      <c r="F203" s="7">
        <f t="shared" si="100"/>
        <v>10439.146402361854</v>
      </c>
      <c r="G203" s="7">
        <f t="shared" si="97"/>
        <v>1080.8535976381481</v>
      </c>
      <c r="H203" s="7">
        <f t="shared" si="101"/>
        <v>1214.442244537245</v>
      </c>
      <c r="I203" s="18">
        <f t="shared" si="102"/>
        <v>27.093637069779785</v>
      </c>
      <c r="J203" s="7">
        <f t="shared" si="103"/>
        <v>648.43546697529052</v>
      </c>
      <c r="K203" s="7">
        <f t="shared" si="104"/>
        <v>4.7714236028481443</v>
      </c>
      <c r="L203" s="7">
        <f t="shared" si="105"/>
        <v>133.58864689909683</v>
      </c>
      <c r="M203" s="7">
        <f t="shared" si="106"/>
        <v>786.79553747723548</v>
      </c>
    </row>
    <row r="204" spans="1:13">
      <c r="A204" s="11">
        <v>45</v>
      </c>
      <c r="B204" s="11">
        <f t="shared" si="96"/>
        <v>76.800000000000011</v>
      </c>
      <c r="C204" s="11">
        <v>175</v>
      </c>
      <c r="D204" s="11">
        <f t="shared" si="98"/>
        <v>13440.000000000002</v>
      </c>
      <c r="E204" s="7">
        <f t="shared" si="99"/>
        <v>154.3619425490576</v>
      </c>
      <c r="F204" s="7">
        <f t="shared" si="100"/>
        <v>11113.693787089271</v>
      </c>
      <c r="G204" s="7">
        <f t="shared" si="97"/>
        <v>2326.3062129107311</v>
      </c>
      <c r="H204" s="7">
        <f t="shared" si="101"/>
        <v>2613.8272055176753</v>
      </c>
      <c r="I204" s="18">
        <f t="shared" si="102"/>
        <v>58.580739449818857</v>
      </c>
      <c r="J204" s="7">
        <f t="shared" si="103"/>
        <v>741.30340067835527</v>
      </c>
      <c r="K204" s="7">
        <f t="shared" si="104"/>
        <v>22.306069724169163</v>
      </c>
      <c r="L204" s="7">
        <f t="shared" si="105"/>
        <v>287.52099260694422</v>
      </c>
      <c r="M204" s="7">
        <f t="shared" si="106"/>
        <v>1051.1304630094687</v>
      </c>
    </row>
    <row r="205" spans="1:13">
      <c r="A205" s="11">
        <v>45</v>
      </c>
      <c r="B205" s="11">
        <f t="shared" si="96"/>
        <v>76.800000000000011</v>
      </c>
      <c r="C205" s="11">
        <v>200</v>
      </c>
      <c r="D205" s="11">
        <f t="shared" si="98"/>
        <v>15360.000000000002</v>
      </c>
      <c r="E205" s="7">
        <f t="shared" si="99"/>
        <v>164.44765526063702</v>
      </c>
      <c r="F205" s="7">
        <f t="shared" si="100"/>
        <v>11788.241171816706</v>
      </c>
      <c r="G205" s="7">
        <f t="shared" si="97"/>
        <v>3571.7588281832959</v>
      </c>
      <c r="H205" s="7">
        <f t="shared" si="101"/>
        <v>4013.212166498085</v>
      </c>
      <c r="I205" s="18">
        <f t="shared" si="102"/>
        <v>90.361921467363644</v>
      </c>
      <c r="J205" s="7">
        <f t="shared" si="103"/>
        <v>841.33875220021889</v>
      </c>
      <c r="K205" s="7">
        <f t="shared" si="104"/>
        <v>53.074299533280964</v>
      </c>
      <c r="L205" s="7">
        <f t="shared" si="105"/>
        <v>441.45333831478911</v>
      </c>
      <c r="M205" s="7">
        <f t="shared" si="106"/>
        <v>1335.8663900482888</v>
      </c>
    </row>
    <row r="206" spans="1:13">
      <c r="A206" s="11">
        <v>45</v>
      </c>
      <c r="B206" s="11">
        <f t="shared" si="96"/>
        <v>76.800000000000011</v>
      </c>
      <c r="C206" s="11">
        <v>225</v>
      </c>
      <c r="D206" s="11">
        <f t="shared" si="98"/>
        <v>17280.000000000004</v>
      </c>
      <c r="E206" s="7">
        <f t="shared" si="99"/>
        <v>174.62935851976911</v>
      </c>
      <c r="F206" s="7">
        <f t="shared" si="100"/>
        <v>12462.788556544125</v>
      </c>
      <c r="G206" s="7">
        <f t="shared" si="97"/>
        <v>4817.2114434558789</v>
      </c>
      <c r="H206" s="7">
        <f t="shared" si="101"/>
        <v>5412.5971274785152</v>
      </c>
      <c r="I206" s="18">
        <f t="shared" si="102"/>
        <v>122.44558018149777</v>
      </c>
      <c r="J206" s="7">
        <f t="shared" si="103"/>
        <v>948.74617777414414</v>
      </c>
      <c r="K206" s="7">
        <f t="shared" si="104"/>
        <v>97.453980688893409</v>
      </c>
      <c r="L206" s="7">
        <f t="shared" si="105"/>
        <v>595.38568402263627</v>
      </c>
      <c r="M206" s="7">
        <f t="shared" si="106"/>
        <v>1641.5858424856738</v>
      </c>
    </row>
    <row r="207" spans="1:13">
      <c r="A207" s="11">
        <v>45</v>
      </c>
      <c r="B207" s="11">
        <f t="shared" si="96"/>
        <v>76.800000000000011</v>
      </c>
      <c r="C207" s="11">
        <v>250</v>
      </c>
      <c r="D207" s="11">
        <f t="shared" si="98"/>
        <v>19200.000000000004</v>
      </c>
      <c r="E207" s="7">
        <f t="shared" si="99"/>
        <v>184.90984640434294</v>
      </c>
      <c r="F207" s="7">
        <f t="shared" si="100"/>
        <v>13137.335941271567</v>
      </c>
      <c r="G207" s="7">
        <f t="shared" si="97"/>
        <v>6062.6640587284364</v>
      </c>
      <c r="H207" s="7">
        <f t="shared" si="101"/>
        <v>6811.9820884589171</v>
      </c>
      <c r="I207" s="18">
        <f t="shared" si="102"/>
        <v>154.84052003673392</v>
      </c>
      <c r="J207" s="7">
        <f t="shared" si="103"/>
        <v>1063.740262581973</v>
      </c>
      <c r="K207" s="7">
        <f t="shared" si="104"/>
        <v>155.84131319410028</v>
      </c>
      <c r="L207" s="7">
        <f t="shared" si="105"/>
        <v>749.3180297304807</v>
      </c>
      <c r="M207" s="7">
        <f t="shared" si="106"/>
        <v>1968.8996055065541</v>
      </c>
    </row>
    <row r="208" spans="1:13">
      <c r="A208" s="11">
        <v>45</v>
      </c>
      <c r="B208" s="11">
        <f t="shared" si="96"/>
        <v>76.800000000000011</v>
      </c>
      <c r="C208" s="11">
        <v>275</v>
      </c>
      <c r="D208" s="11">
        <f t="shared" si="98"/>
        <v>21120.000000000004</v>
      </c>
      <c r="E208" s="7">
        <f t="shared" si="99"/>
        <v>195.29205123073712</v>
      </c>
      <c r="F208" s="7">
        <f t="shared" si="100"/>
        <v>13811.883325999002</v>
      </c>
      <c r="G208" s="7">
        <f t="shared" si="97"/>
        <v>7308.1166740010012</v>
      </c>
      <c r="H208" s="7">
        <f t="shared" si="101"/>
        <v>8211.3670494393264</v>
      </c>
      <c r="I208" s="18">
        <f t="shared" si="102"/>
        <v>187.55598108216276</v>
      </c>
      <c r="J208" s="7">
        <f t="shared" si="103"/>
        <v>1186.5462085216088</v>
      </c>
      <c r="K208" s="7">
        <f t="shared" si="104"/>
        <v>228.65209925800187</v>
      </c>
      <c r="L208" s="7">
        <f t="shared" si="105"/>
        <v>903.25037543832514</v>
      </c>
      <c r="M208" s="7">
        <f t="shared" si="106"/>
        <v>2318.4486832179359</v>
      </c>
    </row>
    <row r="209" spans="1:13">
      <c r="A209" s="11">
        <v>45</v>
      </c>
      <c r="B209" s="11">
        <f t="shared" si="96"/>
        <v>76.800000000000011</v>
      </c>
      <c r="C209" s="11">
        <v>300</v>
      </c>
      <c r="D209" s="11">
        <f t="shared" si="98"/>
        <v>23040.000000000004</v>
      </c>
      <c r="E209" s="7">
        <f t="shared" si="99"/>
        <v>205.77905332283166</v>
      </c>
      <c r="F209" s="7">
        <f t="shared" si="100"/>
        <v>14486.430710726427</v>
      </c>
      <c r="G209" s="7">
        <f t="shared" si="97"/>
        <v>8553.5692892735769</v>
      </c>
      <c r="H209" s="7">
        <f t="shared" si="101"/>
        <v>9610.7520104197483</v>
      </c>
      <c r="I209" s="18">
        <f t="shared" si="102"/>
        <v>220.60166975467374</v>
      </c>
      <c r="J209" s="7">
        <f t="shared" si="103"/>
        <v>1317.4005844670469</v>
      </c>
      <c r="K209" s="7">
        <f t="shared" si="104"/>
        <v>316.32312854057585</v>
      </c>
      <c r="L209" s="7">
        <f t="shared" si="105"/>
        <v>1057.1827211461714</v>
      </c>
      <c r="M209" s="7">
        <f t="shared" si="106"/>
        <v>2690.9064341537942</v>
      </c>
    </row>
    <row r="210" spans="1:13">
      <c r="A210" s="11">
        <v>45</v>
      </c>
      <c r="B210" s="11">
        <f t="shared" si="96"/>
        <v>76.800000000000011</v>
      </c>
      <c r="C210" s="11">
        <v>325</v>
      </c>
      <c r="D210" s="11">
        <f t="shared" si="98"/>
        <v>24960.000000000004</v>
      </c>
      <c r="E210" s="7">
        <f t="shared" si="99"/>
        <v>216.37409168695638</v>
      </c>
      <c r="F210" s="7">
        <f t="shared" si="100"/>
        <v>15160.978095453862</v>
      </c>
      <c r="G210" s="7">
        <f t="shared" si="97"/>
        <v>9799.0219045461417</v>
      </c>
      <c r="H210" s="7">
        <f t="shared" si="101"/>
        <v>11010.136971400159</v>
      </c>
      <c r="I210" s="18">
        <f t="shared" si="102"/>
        <v>253.98779251687878</v>
      </c>
      <c r="J210" s="7">
        <f t="shared" si="103"/>
        <v>1456.5521461043904</v>
      </c>
      <c r="K210" s="7">
        <f t="shared" si="104"/>
        <v>419.31369185938092</v>
      </c>
      <c r="L210" s="7">
        <f t="shared" si="105"/>
        <v>1211.1150668540176</v>
      </c>
      <c r="M210" s="7">
        <f t="shared" si="106"/>
        <v>3086.980904817789</v>
      </c>
    </row>
    <row r="211" spans="1:13">
      <c r="A211" s="11">
        <v>45</v>
      </c>
      <c r="B211" s="11">
        <f t="shared" si="96"/>
        <v>76.800000000000011</v>
      </c>
      <c r="C211" s="11">
        <v>350</v>
      </c>
      <c r="D211" s="11">
        <f t="shared" si="98"/>
        <v>26880.000000000004</v>
      </c>
      <c r="E211" s="7">
        <f t="shared" si="99"/>
        <v>227.08057569762394</v>
      </c>
      <c r="F211" s="7">
        <f t="shared" si="100"/>
        <v>15835.525480181299</v>
      </c>
      <c r="G211" s="7">
        <f t="shared" si="97"/>
        <v>11044.474519818705</v>
      </c>
      <c r="H211" s="7">
        <f t="shared" si="101"/>
        <v>12409.521932380567</v>
      </c>
      <c r="I211" s="18">
        <f t="shared" si="102"/>
        <v>287.72509268013874</v>
      </c>
      <c r="J211" s="7">
        <f t="shared" si="103"/>
        <v>1604.2627333962234</v>
      </c>
      <c r="K211" s="7">
        <f t="shared" si="104"/>
        <v>538.10723822566376</v>
      </c>
      <c r="L211" s="7">
        <f t="shared" si="105"/>
        <v>1365.0474125618621</v>
      </c>
      <c r="M211" s="7">
        <f t="shared" si="106"/>
        <v>3507.4173841837492</v>
      </c>
    </row>
    <row r="212" spans="1:13">
      <c r="A212" s="11">
        <v>45</v>
      </c>
      <c r="B212" s="11">
        <f t="shared" si="96"/>
        <v>76.800000000000011</v>
      </c>
      <c r="C212" s="11">
        <v>375</v>
      </c>
      <c r="D212" s="11">
        <f t="shared" si="98"/>
        <v>28800.000000000004</v>
      </c>
      <c r="E212" s="7">
        <f t="shared" si="99"/>
        <v>237.90209791354965</v>
      </c>
      <c r="F212" s="7">
        <f t="shared" si="100"/>
        <v>16510.072864908718</v>
      </c>
      <c r="G212" s="7">
        <f t="shared" si="97"/>
        <v>12289.927135091286</v>
      </c>
      <c r="H212" s="7">
        <f t="shared" si="101"/>
        <v>13808.906893360996</v>
      </c>
      <c r="I212" s="18">
        <f t="shared" si="102"/>
        <v>321.82489078923959</v>
      </c>
      <c r="J212" s="7">
        <f t="shared" si="103"/>
        <v>1760.8082548518987</v>
      </c>
      <c r="K212" s="7">
        <f t="shared" si="104"/>
        <v>673.21319215478889</v>
      </c>
      <c r="L212" s="7">
        <f t="shared" si="105"/>
        <v>1518.9797582697101</v>
      </c>
      <c r="M212" s="7">
        <f t="shared" si="106"/>
        <v>3953.0012052763977</v>
      </c>
    </row>
    <row r="213" spans="1:13">
      <c r="A213" s="11">
        <v>45</v>
      </c>
      <c r="B213" s="11">
        <f t="shared" si="96"/>
        <v>76.800000000000011</v>
      </c>
      <c r="C213" s="11">
        <v>400</v>
      </c>
      <c r="D213" s="11">
        <f t="shared" si="98"/>
        <v>30720.000000000004</v>
      </c>
      <c r="E213" s="7">
        <f t="shared" si="99"/>
        <v>248.84244816051947</v>
      </c>
      <c r="F213" s="7">
        <f t="shared" si="100"/>
        <v>17184.62024963614</v>
      </c>
      <c r="G213" s="7">
        <f t="shared" si="97"/>
        <v>13535.379750363863</v>
      </c>
      <c r="H213" s="7">
        <f t="shared" si="101"/>
        <v>15208.29185434142</v>
      </c>
      <c r="I213" s="18">
        <f t="shared" si="102"/>
        <v>356.29912899904508</v>
      </c>
      <c r="J213" s="7">
        <f t="shared" si="103"/>
        <v>1926.479769091759</v>
      </c>
      <c r="K213" s="7">
        <f t="shared" si="104"/>
        <v>825.16895061560808</v>
      </c>
      <c r="L213" s="7">
        <f t="shared" si="105"/>
        <v>1672.9121039775564</v>
      </c>
      <c r="M213" s="7">
        <f t="shared" si="106"/>
        <v>4424.5608236849239</v>
      </c>
    </row>
    <row r="214" spans="1:13">
      <c r="A214" s="11">
        <v>45</v>
      </c>
      <c r="B214" s="11">
        <f t="shared" si="96"/>
        <v>76.800000000000011</v>
      </c>
      <c r="C214" s="11">
        <v>425</v>
      </c>
      <c r="D214" s="11">
        <f t="shared" si="98"/>
        <v>32640.000000000004</v>
      </c>
      <c r="E214" s="7">
        <f t="shared" si="99"/>
        <v>259.90562903760662</v>
      </c>
      <c r="F214" s="7">
        <f t="shared" si="100"/>
        <v>17859.167634363577</v>
      </c>
      <c r="G214" s="7">
        <f t="shared" si="97"/>
        <v>14780.832365636426</v>
      </c>
      <c r="H214" s="7">
        <f t="shared" si="101"/>
        <v>16607.676815321825</v>
      </c>
      <c r="I214" s="18">
        <f t="shared" si="102"/>
        <v>391.16041993627869</v>
      </c>
      <c r="J214" s="7">
        <f t="shared" si="103"/>
        <v>2101.5846757246127</v>
      </c>
      <c r="K214" s="7">
        <f t="shared" si="104"/>
        <v>994.54208181071817</v>
      </c>
      <c r="L214" s="7">
        <f t="shared" si="105"/>
        <v>1826.844449685399</v>
      </c>
      <c r="M214" s="7">
        <f t="shared" si="106"/>
        <v>4922.9712072207294</v>
      </c>
    </row>
    <row r="215" spans="1:13">
      <c r="A215" s="11">
        <v>45</v>
      </c>
      <c r="B215" s="11">
        <f t="shared" si="96"/>
        <v>76.800000000000011</v>
      </c>
      <c r="C215" s="11">
        <v>450</v>
      </c>
      <c r="D215" s="11">
        <f t="shared" si="98"/>
        <v>34560.000000000007</v>
      </c>
      <c r="E215" s="7">
        <f t="shared" si="99"/>
        <v>271.09587302661544</v>
      </c>
      <c r="F215" s="7">
        <f t="shared" si="100"/>
        <v>18533.715019091003</v>
      </c>
      <c r="G215" s="7">
        <f t="shared" si="97"/>
        <v>16026.284980909004</v>
      </c>
      <c r="H215" s="7">
        <f t="shared" si="101"/>
        <v>18007.061776302253</v>
      </c>
      <c r="I215" s="18">
        <f t="shared" si="102"/>
        <v>426.42210061325545</v>
      </c>
      <c r="J215" s="7">
        <f t="shared" si="103"/>
        <v>2286.4480293530651</v>
      </c>
      <c r="K215" s="7">
        <f t="shared" si="104"/>
        <v>1181.9327512942389</v>
      </c>
      <c r="L215" s="7">
        <f t="shared" si="105"/>
        <v>1980.7767953932489</v>
      </c>
      <c r="M215" s="7">
        <f t="shared" si="106"/>
        <v>5449.1575760405531</v>
      </c>
    </row>
    <row r="216" spans="1:13">
      <c r="A216" s="11">
        <v>45</v>
      </c>
      <c r="B216" s="11">
        <f t="shared" si="96"/>
        <v>76.800000000000011</v>
      </c>
      <c r="C216" s="11">
        <v>475</v>
      </c>
      <c r="D216" s="11">
        <f t="shared" si="98"/>
        <v>36480.000000000007</v>
      </c>
      <c r="E216" s="7">
        <f t="shared" si="99"/>
        <v>282.41766141213122</v>
      </c>
      <c r="F216" s="7">
        <f t="shared" si="100"/>
        <v>19208.262403818433</v>
      </c>
      <c r="G216" s="7">
        <f t="shared" si="97"/>
        <v>17271.737596181574</v>
      </c>
      <c r="H216" s="7">
        <f t="shared" si="101"/>
        <v>19406.446737282666</v>
      </c>
      <c r="I216" s="18">
        <f t="shared" si="102"/>
        <v>462.09829204701475</v>
      </c>
      <c r="J216" s="7">
        <f t="shared" si="103"/>
        <v>2481.4139926332459</v>
      </c>
      <c r="K216" s="7">
        <f t="shared" si="104"/>
        <v>1387.9764048329928</v>
      </c>
      <c r="L216" s="7">
        <f t="shared" si="105"/>
        <v>2134.7091411010915</v>
      </c>
      <c r="M216" s="7">
        <f t="shared" si="106"/>
        <v>6004.0995385673305</v>
      </c>
    </row>
    <row r="217" spans="1:13">
      <c r="A217" s="11">
        <v>45</v>
      </c>
      <c r="B217" s="11">
        <f t="shared" si="96"/>
        <v>76.800000000000011</v>
      </c>
      <c r="C217" s="11">
        <v>500</v>
      </c>
      <c r="D217" s="11">
        <f t="shared" si="98"/>
        <v>38400.000000000007</v>
      </c>
      <c r="E217" s="7">
        <f t="shared" si="99"/>
        <v>293.87574525201438</v>
      </c>
      <c r="F217" s="7">
        <f t="shared" si="100"/>
        <v>19882.809788545874</v>
      </c>
      <c r="G217" s="7">
        <f t="shared" si="97"/>
        <v>18517.190211454134</v>
      </c>
      <c r="H217" s="7">
        <f t="shared" si="101"/>
        <v>20805.831698263071</v>
      </c>
      <c r="I217" s="18">
        <f t="shared" si="102"/>
        <v>498.20396533964515</v>
      </c>
      <c r="J217" s="7">
        <f t="shared" si="103"/>
        <v>2686.8474468088357</v>
      </c>
      <c r="K217" s="7">
        <f t="shared" si="104"/>
        <v>1613.3467420209513</v>
      </c>
      <c r="L217" s="7">
        <f t="shared" si="105"/>
        <v>2288.6414868089378</v>
      </c>
      <c r="M217" s="7">
        <f t="shared" si="106"/>
        <v>6588.8356756387248</v>
      </c>
    </row>
    <row r="218" spans="1:13">
      <c r="A218" s="11">
        <v>50</v>
      </c>
      <c r="B218" s="11">
        <f>$C$22</f>
        <v>76.800000000000011</v>
      </c>
      <c r="C218" s="11">
        <v>0</v>
      </c>
      <c r="D218" s="11">
        <f>C218*B218</f>
        <v>0</v>
      </c>
      <c r="E218" s="7">
        <f>($C$23*B218*A218^2+$C$24*$C$25*B218^3-B218*(($C$24*($C$25*$C$24*B218^2+$C$23*A218^2)*($C$25*B218^2+$C$23*$C$24*A218^2-4*D218*$C$23*$C$25)))^0.5)/(2*($C$23^2*A218^2+$C$24*$C$25*$C$23*B218^2))</f>
        <v>92.658291312752056</v>
      </c>
      <c r="F218" s="7">
        <f>B218*E218-E218^2*C$23</f>
        <v>6849.0504944060622</v>
      </c>
      <c r="G218" s="7">
        <f>D218-F218</f>
        <v>-6849.0504944060622</v>
      </c>
      <c r="H218" s="7">
        <f>G218/C$24</f>
        <v>-7695.562353265238</v>
      </c>
      <c r="I218" s="18">
        <f>(A218-(A218^2-4*C$25*H218)^0.5)/(2*C$25)</f>
        <v>-150.94911449366978</v>
      </c>
      <c r="J218" s="7">
        <f>E218^2*C$23</f>
        <v>267.10627841329676</v>
      </c>
      <c r="K218" s="7">
        <f>I218^2*C$25</f>
        <v>148.10662858174967</v>
      </c>
      <c r="L218" s="7">
        <f>H218-G218</f>
        <v>-846.51185885917585</v>
      </c>
      <c r="M218" s="7">
        <f>SUM(J218:L218)</f>
        <v>-431.29895186412944</v>
      </c>
    </row>
    <row r="219" spans="1:13">
      <c r="A219" s="11">
        <v>50</v>
      </c>
      <c r="B219" s="11">
        <f t="shared" si="96"/>
        <v>76.800000000000011</v>
      </c>
      <c r="C219" s="11">
        <v>25</v>
      </c>
      <c r="D219" s="11">
        <f>C219*B219</f>
        <v>1920.0000000000002</v>
      </c>
      <c r="E219" s="7">
        <f>($C$23*B219*A219^2+$C$24*$C$25*B219^3-B219*(($C$24*($C$25*$C$24*B219^2+$C$23*A219^2)*($C$25*B219^2+$C$23*$C$24*A219^2-4*D219*$C$23*$C$25)))^0.5)/(2*($C$23^2*A219^2+$C$24*$C$25*$C$23*B219^2))</f>
        <v>100.93022018847064</v>
      </c>
      <c r="F219" s="7">
        <f>B219*E219-E219^2*C$23</f>
        <v>7434.5148418920926</v>
      </c>
      <c r="G219" s="7">
        <f t="shared" ref="G219:G238" si="107">D219-F219</f>
        <v>-5514.5148418920926</v>
      </c>
      <c r="H219" s="7">
        <f>G219/C$24</f>
        <v>-6196.084092013587</v>
      </c>
      <c r="I219" s="18">
        <f>(A219-(A219^2-4*C$25*H219)^0.5)/(2*C$25)</f>
        <v>-121.9871688237788</v>
      </c>
      <c r="J219" s="7">
        <f>E219^2*C$23</f>
        <v>316.92606858245409</v>
      </c>
      <c r="K219" s="7">
        <f>I219^2*C$25</f>
        <v>96.725650824667227</v>
      </c>
      <c r="L219" s="7">
        <f>H219-G219</f>
        <v>-681.56925012149441</v>
      </c>
      <c r="M219" s="7">
        <f>SUM(J219:L219)</f>
        <v>-267.91753071437307</v>
      </c>
    </row>
    <row r="220" spans="1:13">
      <c r="A220" s="11">
        <v>50</v>
      </c>
      <c r="B220" s="11">
        <f t="shared" si="96"/>
        <v>76.800000000000011</v>
      </c>
      <c r="C220" s="11">
        <v>50</v>
      </c>
      <c r="D220" s="11">
        <f t="shared" ref="D220:D238" si="108">C220*B220</f>
        <v>3840.0000000000005</v>
      </c>
      <c r="E220" s="7">
        <f>($C$23*B220*A220^2+$C$24*$C$25*B220^3-B220*(($C$24*($C$25*$C$24*B220^2+$C$23*A220^2)*($C$25*B220^2+$C$23*$C$24*A220^2-4*D220*$C$23*$C$25)))^0.5)/(2*($C$23^2*A220^2+$C$24*$C$25*$C$23*B220^2))</f>
        <v>109.26296824147219</v>
      </c>
      <c r="F220" s="7">
        <f>B220*E220-E220^2*C$23</f>
        <v>8019.9791893781376</v>
      </c>
      <c r="G220" s="7">
        <f t="shared" si="107"/>
        <v>-4179.9791893781367</v>
      </c>
      <c r="H220" s="7">
        <f>G220/C$24</f>
        <v>-4696.6058307619514</v>
      </c>
      <c r="I220" s="18">
        <f>(A220-(A220^2-4*C$25*H220)^0.5)/(2*C$25)</f>
        <v>-92.812281077786892</v>
      </c>
      <c r="J220" s="7">
        <f>E220^2*C$23</f>
        <v>371.41677156692771</v>
      </c>
      <c r="K220" s="7">
        <f>I220^2*C$25</f>
        <v>55.991776872603772</v>
      </c>
      <c r="L220" s="7">
        <f>H220-G220</f>
        <v>-516.62664138381479</v>
      </c>
      <c r="M220" s="7">
        <f>SUM(J220:L220)</f>
        <v>-89.218092944283285</v>
      </c>
    </row>
    <row r="221" spans="1:13">
      <c r="A221" s="11">
        <v>50</v>
      </c>
      <c r="B221" s="11">
        <f t="shared" si="96"/>
        <v>76.800000000000011</v>
      </c>
      <c r="C221" s="11">
        <v>75</v>
      </c>
      <c r="D221" s="11">
        <f t="shared" si="108"/>
        <v>5760.0000000000009</v>
      </c>
      <c r="E221" s="7">
        <f>($C$23*B221*A221^2+$C$24*$C$25*B221^3-B221*(($C$24*($C$25*$C$24*B221^2+$C$23*A221^2)*($C$25*B221^2+$C$23*$C$24*A221^2-4*D221*$C$23*$C$25)))^0.5)/(2*($C$23^2*A221^2+$C$24*$C$25*$C$23*B221^2))</f>
        <v>117.65789704603637</v>
      </c>
      <c r="F221" s="7">
        <f>B221*E221-E221^2*C$23</f>
        <v>8605.4435368641734</v>
      </c>
      <c r="G221" s="7">
        <f t="shared" si="107"/>
        <v>-2845.4435368641725</v>
      </c>
      <c r="H221" s="7">
        <f>G221/C$24</f>
        <v>-3197.1275695103063</v>
      </c>
      <c r="I221" s="18">
        <f>(A221-(A221^2-4*C$25*H221)^0.5)/(2*C$25)</f>
        <v>-63.419684067664683</v>
      </c>
      <c r="J221" s="7">
        <f>E221^2*C$23</f>
        <v>430.68295627142157</v>
      </c>
      <c r="K221" s="7">
        <f>I221^2*C$25</f>
        <v>26.143366127075609</v>
      </c>
      <c r="L221" s="7">
        <f>H221-G221</f>
        <v>-351.6840326461338</v>
      </c>
      <c r="M221" s="7">
        <f>SUM(J221:L221)</f>
        <v>105.14228975236335</v>
      </c>
    </row>
    <row r="222" spans="1:13">
      <c r="A222" s="11">
        <v>50</v>
      </c>
      <c r="B222" s="11">
        <f t="shared" si="96"/>
        <v>76.800000000000011</v>
      </c>
      <c r="C222" s="11">
        <v>100</v>
      </c>
      <c r="D222" s="11">
        <f t="shared" si="108"/>
        <v>7680.0000000000009</v>
      </c>
      <c r="E222" s="7">
        <f>($C$23*B222*A222^2+$C$24*$C$25*B222^3-B222*(($C$24*($C$25*$C$24*B222^2+$C$23*A222^2)*($C$25*B222^2+$C$23*$C$24*A222^2-4*D222*$C$23*$C$25)))^0.5)/(2*($C$23^2*A222^2+$C$24*$C$25*$C$23*B222^2))</f>
        <v>126.11641975081902</v>
      </c>
      <c r="F222" s="7">
        <f>B222*E222-E222^2*C$23</f>
        <v>9190.9078843502211</v>
      </c>
      <c r="G222" s="7">
        <f t="shared" si="107"/>
        <v>-1510.9078843502202</v>
      </c>
      <c r="H222" s="7">
        <f>G222/C$24</f>
        <v>-1697.6493082586744</v>
      </c>
      <c r="I222" s="18">
        <f>(A222-(A222^2-4*C$25*H222)^0.5)/(2*C$25)</f>
        <v>-33.804430031505191</v>
      </c>
      <c r="J222" s="7">
        <f>E222^2*C$23</f>
        <v>494.83315251268186</v>
      </c>
      <c r="K222" s="7">
        <f>I222^2*C$25</f>
        <v>7.4278066834070442</v>
      </c>
      <c r="L222" s="7">
        <f>H222-G222</f>
        <v>-186.74142390845418</v>
      </c>
      <c r="M222" s="7">
        <f>SUM(J222:L222)</f>
        <v>315.51953528763471</v>
      </c>
    </row>
    <row r="223" spans="1:13">
      <c r="A223" s="11">
        <v>50</v>
      </c>
      <c r="B223" s="11">
        <f t="shared" si="96"/>
        <v>76.800000000000011</v>
      </c>
      <c r="C223" s="11">
        <v>125</v>
      </c>
      <c r="D223" s="11">
        <f t="shared" si="108"/>
        <v>9600.0000000000018</v>
      </c>
      <c r="E223" s="7">
        <f t="shared" ref="E223:E238" si="109">($C$23*B223*A223^2+$C$24*$C$25*B223^3-B223*(($C$24*($C$25*$C$24*B223^2+$C$23*A223^2)*($C$25*B223^2+$C$23*$C$24*A223^2-4*D223*$C$23*$C$25)))^0.5)/(2*($C$23^2*A223^2+$C$24*$C$25*$C$23*B223^2))</f>
        <v>134.64000385599223</v>
      </c>
      <c r="F223" s="7">
        <f t="shared" ref="F223:F238" si="110">B223*E223-E223^2*C$23</f>
        <v>9776.3722318362434</v>
      </c>
      <c r="G223" s="7">
        <f t="shared" si="107"/>
        <v>-176.37223183624155</v>
      </c>
      <c r="H223" s="7">
        <f t="shared" ref="H223:H238" si="111">G223/C$24</f>
        <v>-198.17104700701299</v>
      </c>
      <c r="I223" s="18">
        <f t="shared" ref="I223:I238" si="112">(A223-(A223^2-4*C$25*H223)^0.5)/(2*C$25)</f>
        <v>-3.9613809101072008</v>
      </c>
      <c r="J223" s="7">
        <f t="shared" ref="J223:J238" si="113">E223^2*C$23</f>
        <v>563.98006430396106</v>
      </c>
      <c r="K223" s="7">
        <f t="shared" ref="K223:K238" si="114">I223^2*C$25</f>
        <v>0.1020015016472514</v>
      </c>
      <c r="L223" s="7">
        <f t="shared" ref="L223:L238" si="115">H223-G223</f>
        <v>-21.798815170771434</v>
      </c>
      <c r="M223" s="7">
        <f t="shared" ref="M223:M238" si="116">SUM(J223:L223)</f>
        <v>542.2832506348368</v>
      </c>
    </row>
    <row r="224" spans="1:13">
      <c r="A224" s="11">
        <v>50</v>
      </c>
      <c r="B224" s="11">
        <f t="shared" si="96"/>
        <v>76.800000000000011</v>
      </c>
      <c r="C224" s="11">
        <v>150</v>
      </c>
      <c r="D224" s="11">
        <f t="shared" si="108"/>
        <v>11520.000000000002</v>
      </c>
      <c r="E224" s="7">
        <f t="shared" si="109"/>
        <v>143.23017418566593</v>
      </c>
      <c r="F224" s="7">
        <f t="shared" si="110"/>
        <v>10361.836579322286</v>
      </c>
      <c r="G224" s="7">
        <f t="shared" si="107"/>
        <v>1158.1634206777162</v>
      </c>
      <c r="H224" s="7">
        <f t="shared" si="111"/>
        <v>1301.3072142446249</v>
      </c>
      <c r="I224" s="18">
        <f t="shared" si="112"/>
        <v>26.114802060155615</v>
      </c>
      <c r="J224" s="7">
        <f t="shared" si="113"/>
        <v>638.24079813685967</v>
      </c>
      <c r="K224" s="7">
        <f t="shared" si="114"/>
        <v>4.4328887631672016</v>
      </c>
      <c r="L224" s="7">
        <f t="shared" si="115"/>
        <v>143.1437935669087</v>
      </c>
      <c r="M224" s="7">
        <f t="shared" si="116"/>
        <v>785.81748046693554</v>
      </c>
    </row>
    <row r="225" spans="1:13">
      <c r="A225" s="11">
        <v>50</v>
      </c>
      <c r="B225" s="11">
        <f t="shared" si="96"/>
        <v>76.800000000000011</v>
      </c>
      <c r="C225" s="11">
        <v>175</v>
      </c>
      <c r="D225" s="11">
        <f t="shared" si="108"/>
        <v>13440.000000000002</v>
      </c>
      <c r="E225" s="7">
        <f t="shared" si="109"/>
        <v>151.88851607263294</v>
      </c>
      <c r="F225" s="7">
        <f t="shared" si="110"/>
        <v>10947.300926808321</v>
      </c>
      <c r="G225" s="7">
        <f t="shared" si="107"/>
        <v>2492.6990731916812</v>
      </c>
      <c r="H225" s="7">
        <f t="shared" si="111"/>
        <v>2800.7854754962709</v>
      </c>
      <c r="I225" s="18">
        <f t="shared" si="112"/>
        <v>56.429669497878571</v>
      </c>
      <c r="J225" s="7">
        <f t="shared" si="113"/>
        <v>717.73710756989033</v>
      </c>
      <c r="K225" s="7">
        <f t="shared" si="114"/>
        <v>20.697999397658744</v>
      </c>
      <c r="L225" s="7">
        <f t="shared" si="115"/>
        <v>308.08640230458968</v>
      </c>
      <c r="M225" s="7">
        <f t="shared" si="116"/>
        <v>1046.5215092721387</v>
      </c>
    </row>
    <row r="226" spans="1:13">
      <c r="A226" s="11">
        <v>50</v>
      </c>
      <c r="B226" s="11">
        <f t="shared" si="96"/>
        <v>76.800000000000011</v>
      </c>
      <c r="C226" s="11">
        <v>200</v>
      </c>
      <c r="D226" s="11">
        <f t="shared" si="108"/>
        <v>15360.000000000002</v>
      </c>
      <c r="E226" s="7">
        <f t="shared" si="109"/>
        <v>160.61667877428226</v>
      </c>
      <c r="F226" s="7">
        <f t="shared" si="110"/>
        <v>11532.765274294359</v>
      </c>
      <c r="G226" s="7">
        <f t="shared" si="107"/>
        <v>3827.2347257056426</v>
      </c>
      <c r="H226" s="7">
        <f t="shared" si="111"/>
        <v>4300.2637367479128</v>
      </c>
      <c r="I226" s="18">
        <f t="shared" si="112"/>
        <v>86.988995836522292</v>
      </c>
      <c r="J226" s="7">
        <f t="shared" si="113"/>
        <v>802.59565557051928</v>
      </c>
      <c r="K226" s="7">
        <f t="shared" si="114"/>
        <v>49.186055078202202</v>
      </c>
      <c r="L226" s="7">
        <f t="shared" si="115"/>
        <v>473.02901104227021</v>
      </c>
      <c r="M226" s="7">
        <f t="shared" si="116"/>
        <v>1324.8107216909916</v>
      </c>
    </row>
    <row r="227" spans="1:13">
      <c r="A227" s="11">
        <v>50</v>
      </c>
      <c r="B227" s="11">
        <f t="shared" si="96"/>
        <v>76.800000000000011</v>
      </c>
      <c r="C227" s="11">
        <v>225</v>
      </c>
      <c r="D227" s="11">
        <f t="shared" si="108"/>
        <v>17280.000000000004</v>
      </c>
      <c r="E227" s="7">
        <f t="shared" si="109"/>
        <v>169.41637914051958</v>
      </c>
      <c r="F227" s="7">
        <f t="shared" si="110"/>
        <v>12118.229621780394</v>
      </c>
      <c r="G227" s="7">
        <f t="shared" si="107"/>
        <v>5161.7703782196095</v>
      </c>
      <c r="H227" s="7">
        <f t="shared" si="111"/>
        <v>5799.7419979995611</v>
      </c>
      <c r="I227" s="18">
        <f t="shared" si="112"/>
        <v>117.79879216666154</v>
      </c>
      <c r="J227" s="7">
        <f t="shared" si="113"/>
        <v>892.94829621151098</v>
      </c>
      <c r="K227" s="7">
        <f t="shared" si="114"/>
        <v>90.197610333508081</v>
      </c>
      <c r="L227" s="7">
        <f t="shared" si="115"/>
        <v>637.97161977995165</v>
      </c>
      <c r="M227" s="7">
        <f t="shared" si="116"/>
        <v>1621.1175263249706</v>
      </c>
    </row>
    <row r="228" spans="1:13">
      <c r="A228" s="11">
        <v>50</v>
      </c>
      <c r="B228" s="11">
        <f t="shared" si="96"/>
        <v>76.800000000000011</v>
      </c>
      <c r="C228" s="11">
        <v>250</v>
      </c>
      <c r="D228" s="11">
        <f t="shared" si="108"/>
        <v>19200.000000000004</v>
      </c>
      <c r="E228" s="7">
        <f t="shared" si="109"/>
        <v>178.28940555680157</v>
      </c>
      <c r="F228" s="7">
        <f t="shared" si="110"/>
        <v>12703.693969266436</v>
      </c>
      <c r="G228" s="7">
        <f t="shared" si="107"/>
        <v>6496.3060307335672</v>
      </c>
      <c r="H228" s="7">
        <f t="shared" si="111"/>
        <v>7299.2202592511994</v>
      </c>
      <c r="I228" s="18">
        <f t="shared" si="112"/>
        <v>148.86532004146002</v>
      </c>
      <c r="J228" s="7">
        <f t="shared" si="113"/>
        <v>988.93237749592743</v>
      </c>
      <c r="K228" s="7">
        <f t="shared" si="114"/>
        <v>144.04574282180107</v>
      </c>
      <c r="L228" s="7">
        <f t="shared" si="115"/>
        <v>802.91422851763218</v>
      </c>
      <c r="M228" s="7">
        <f t="shared" si="116"/>
        <v>1935.8923488353607</v>
      </c>
    </row>
    <row r="229" spans="1:13">
      <c r="A229" s="11">
        <v>50</v>
      </c>
      <c r="B229" s="11">
        <f t="shared" si="96"/>
        <v>76.800000000000011</v>
      </c>
      <c r="C229" s="11">
        <v>275</v>
      </c>
      <c r="D229" s="11">
        <f t="shared" si="108"/>
        <v>21120.000000000004</v>
      </c>
      <c r="E229" s="7">
        <f t="shared" si="109"/>
        <v>187.23762218793047</v>
      </c>
      <c r="F229" s="7">
        <f t="shared" si="110"/>
        <v>13289.158316752479</v>
      </c>
      <c r="G229" s="7">
        <f t="shared" si="107"/>
        <v>7830.841683247525</v>
      </c>
      <c r="H229" s="7">
        <f t="shared" si="111"/>
        <v>8798.6985205028377</v>
      </c>
      <c r="I229" s="18">
        <f t="shared" si="112"/>
        <v>180.19510633518638</v>
      </c>
      <c r="J229" s="7">
        <f t="shared" si="113"/>
        <v>1090.6910672805839</v>
      </c>
      <c r="K229" s="7">
        <f t="shared" si="114"/>
        <v>211.05679625646931</v>
      </c>
      <c r="L229" s="7">
        <f t="shared" si="115"/>
        <v>967.85683725531271</v>
      </c>
      <c r="M229" s="7">
        <f t="shared" si="116"/>
        <v>2269.6047007923662</v>
      </c>
    </row>
    <row r="230" spans="1:13">
      <c r="A230" s="11">
        <v>50</v>
      </c>
      <c r="B230" s="11">
        <f t="shared" si="96"/>
        <v>76.800000000000011</v>
      </c>
      <c r="C230" s="11">
        <v>300</v>
      </c>
      <c r="D230" s="11">
        <f t="shared" si="108"/>
        <v>23040.000000000004</v>
      </c>
      <c r="E230" s="7">
        <f t="shared" si="109"/>
        <v>196.26297355113408</v>
      </c>
      <c r="F230" s="7">
        <f t="shared" si="110"/>
        <v>13874.622664238512</v>
      </c>
      <c r="G230" s="7">
        <f t="shared" si="107"/>
        <v>9165.3773357614918</v>
      </c>
      <c r="H230" s="7">
        <f t="shared" si="111"/>
        <v>10298.176781754484</v>
      </c>
      <c r="I230" s="18">
        <f t="shared" si="112"/>
        <v>211.79495925462697</v>
      </c>
      <c r="J230" s="7">
        <f t="shared" si="113"/>
        <v>1198.3737044885872</v>
      </c>
      <c r="K230" s="7">
        <f t="shared" si="114"/>
        <v>291.57118097684912</v>
      </c>
      <c r="L230" s="7">
        <f t="shared" si="115"/>
        <v>1132.7994459929923</v>
      </c>
      <c r="M230" s="7">
        <f t="shared" si="116"/>
        <v>2622.7443314584289</v>
      </c>
    </row>
    <row r="231" spans="1:13">
      <c r="A231" s="11">
        <v>50</v>
      </c>
      <c r="B231" s="11">
        <f t="shared" si="96"/>
        <v>76.800000000000011</v>
      </c>
      <c r="C231" s="11">
        <v>325</v>
      </c>
      <c r="D231" s="11">
        <f t="shared" si="108"/>
        <v>24960.000000000004</v>
      </c>
      <c r="E231" s="7">
        <f t="shared" si="109"/>
        <v>205.3674894502079</v>
      </c>
      <c r="F231" s="7">
        <f t="shared" si="110"/>
        <v>14460.087011724552</v>
      </c>
      <c r="G231" s="7">
        <f t="shared" si="107"/>
        <v>10499.912988275451</v>
      </c>
      <c r="H231" s="7">
        <f t="shared" si="111"/>
        <v>11797.655043006125</v>
      </c>
      <c r="I231" s="18">
        <f t="shared" si="112"/>
        <v>243.67198561466373</v>
      </c>
      <c r="J231" s="7">
        <f t="shared" si="113"/>
        <v>1312.1361780514169</v>
      </c>
      <c r="K231" s="7">
        <f t="shared" si="114"/>
        <v>385.94423772705375</v>
      </c>
      <c r="L231" s="7">
        <f t="shared" si="115"/>
        <v>1297.7420547306738</v>
      </c>
      <c r="M231" s="7">
        <f t="shared" si="116"/>
        <v>2995.8224705091443</v>
      </c>
    </row>
    <row r="232" spans="1:13">
      <c r="A232" s="11">
        <v>50</v>
      </c>
      <c r="B232" s="11">
        <f t="shared" si="96"/>
        <v>76.800000000000011</v>
      </c>
      <c r="C232" s="11">
        <v>350</v>
      </c>
      <c r="D232" s="11">
        <f t="shared" si="108"/>
        <v>26880.000000000004</v>
      </c>
      <c r="E232" s="7">
        <f t="shared" si="109"/>
        <v>214.55329030618327</v>
      </c>
      <c r="F232" s="7">
        <f t="shared" si="110"/>
        <v>15045.551359210585</v>
      </c>
      <c r="G232" s="7">
        <f t="shared" si="107"/>
        <v>11834.448640789418</v>
      </c>
      <c r="H232" s="7">
        <f t="shared" si="111"/>
        <v>13297.133304257773</v>
      </c>
      <c r="I232" s="18">
        <f t="shared" si="112"/>
        <v>275.83360950218605</v>
      </c>
      <c r="J232" s="7">
        <f t="shared" si="113"/>
        <v>1432.1413363042911</v>
      </c>
      <c r="K232" s="7">
        <f t="shared" si="114"/>
        <v>494.54717085152902</v>
      </c>
      <c r="L232" s="7">
        <f t="shared" si="115"/>
        <v>1462.6846634683552</v>
      </c>
      <c r="M232" s="7">
        <f t="shared" si="116"/>
        <v>3389.3731706241751</v>
      </c>
    </row>
    <row r="233" spans="1:13">
      <c r="A233" s="11">
        <v>50</v>
      </c>
      <c r="B233" s="11">
        <f t="shared" si="96"/>
        <v>76.800000000000011</v>
      </c>
      <c r="C233" s="11">
        <v>375</v>
      </c>
      <c r="D233" s="11">
        <f t="shared" si="108"/>
        <v>28800.000000000004</v>
      </c>
      <c r="E233" s="7">
        <f t="shared" si="109"/>
        <v>223.82259292418223</v>
      </c>
      <c r="F233" s="7">
        <f t="shared" si="110"/>
        <v>15631.015706696622</v>
      </c>
      <c r="G233" s="7">
        <f t="shared" si="107"/>
        <v>13168.984293303381</v>
      </c>
      <c r="H233" s="7">
        <f t="shared" si="111"/>
        <v>14796.611565509416</v>
      </c>
      <c r="I233" s="18">
        <f t="shared" si="112"/>
        <v>308.28759246718602</v>
      </c>
      <c r="J233" s="7">
        <f t="shared" si="113"/>
        <v>1558.559429880575</v>
      </c>
      <c r="K233" s="7">
        <f t="shared" si="114"/>
        <v>617.76805784988949</v>
      </c>
      <c r="L233" s="7">
        <f t="shared" si="115"/>
        <v>1627.6272722060348</v>
      </c>
      <c r="M233" s="7">
        <f t="shared" si="116"/>
        <v>3803.9547599364992</v>
      </c>
    </row>
    <row r="234" spans="1:13">
      <c r="A234" s="11">
        <v>50</v>
      </c>
      <c r="B234" s="11">
        <f t="shared" si="96"/>
        <v>76.800000000000011</v>
      </c>
      <c r="C234" s="11">
        <v>400</v>
      </c>
      <c r="D234" s="11">
        <f t="shared" si="108"/>
        <v>30720.000000000004</v>
      </c>
      <c r="E234" s="7">
        <f t="shared" si="109"/>
        <v>233.17771674088871</v>
      </c>
      <c r="F234" s="7">
        <f t="shared" si="110"/>
        <v>16216.480054182659</v>
      </c>
      <c r="G234" s="7">
        <f t="shared" si="107"/>
        <v>14503.519945817345</v>
      </c>
      <c r="H234" s="7">
        <f t="shared" si="111"/>
        <v>16296.089826761061</v>
      </c>
      <c r="I234" s="18">
        <f t="shared" si="112"/>
        <v>341.04205539661012</v>
      </c>
      <c r="J234" s="7">
        <f t="shared" si="113"/>
        <v>1691.5685915175955</v>
      </c>
      <c r="K234" s="7">
        <f t="shared" si="114"/>
        <v>756.01294306943919</v>
      </c>
      <c r="L234" s="7">
        <f t="shared" si="115"/>
        <v>1792.5698809437163</v>
      </c>
      <c r="M234" s="7">
        <f t="shared" si="116"/>
        <v>4240.1514155307505</v>
      </c>
    </row>
    <row r="235" spans="1:13">
      <c r="A235" s="11">
        <v>50</v>
      </c>
      <c r="B235" s="11">
        <f t="shared" si="96"/>
        <v>76.800000000000011</v>
      </c>
      <c r="C235" s="11">
        <v>425</v>
      </c>
      <c r="D235" s="11">
        <f t="shared" si="108"/>
        <v>32640.000000000004</v>
      </c>
      <c r="E235" s="7">
        <f t="shared" si="109"/>
        <v>242.62109060252027</v>
      </c>
      <c r="F235" s="7">
        <f t="shared" si="110"/>
        <v>16801.944401668694</v>
      </c>
      <c r="G235" s="7">
        <f t="shared" si="107"/>
        <v>15838.05559833131</v>
      </c>
      <c r="H235" s="7">
        <f t="shared" si="111"/>
        <v>17795.568088012707</v>
      </c>
      <c r="I235" s="18">
        <f t="shared" si="112"/>
        <v>374.10550224561126</v>
      </c>
      <c r="J235" s="7">
        <f t="shared" si="113"/>
        <v>1831.3553566048643</v>
      </c>
      <c r="K235" s="7">
        <f t="shared" si="114"/>
        <v>909.7070242678667</v>
      </c>
      <c r="L235" s="7">
        <f t="shared" si="115"/>
        <v>1957.5124896813977</v>
      </c>
      <c r="M235" s="7">
        <f t="shared" si="116"/>
        <v>4698.5748705541282</v>
      </c>
    </row>
    <row r="236" spans="1:13">
      <c r="A236" s="11">
        <v>50</v>
      </c>
      <c r="B236" s="11">
        <f t="shared" si="96"/>
        <v>76.800000000000011</v>
      </c>
      <c r="C236" s="11">
        <v>450</v>
      </c>
      <c r="D236" s="11">
        <f t="shared" si="108"/>
        <v>34560.000000000007</v>
      </c>
      <c r="E236" s="7">
        <f t="shared" si="109"/>
        <v>252.15526012941902</v>
      </c>
      <c r="F236" s="7">
        <f t="shared" si="110"/>
        <v>17387.40874915474</v>
      </c>
      <c r="G236" s="7">
        <f t="shared" si="107"/>
        <v>17172.591250845267</v>
      </c>
      <c r="H236" s="7">
        <f t="shared" si="111"/>
        <v>19295.046349264347</v>
      </c>
      <c r="I236" s="18">
        <f t="shared" si="112"/>
        <v>407.4868458226959</v>
      </c>
      <c r="J236" s="7">
        <f t="shared" si="113"/>
        <v>1978.1152287846439</v>
      </c>
      <c r="K236" s="7">
        <f t="shared" si="114"/>
        <v>1079.295941870442</v>
      </c>
      <c r="L236" s="7">
        <f t="shared" si="115"/>
        <v>2122.4550984190791</v>
      </c>
      <c r="M236" s="7">
        <f t="shared" si="116"/>
        <v>5179.8662690741648</v>
      </c>
    </row>
    <row r="237" spans="1:13">
      <c r="A237" s="11">
        <v>50</v>
      </c>
      <c r="B237" s="11">
        <f t="shared" si="96"/>
        <v>76.800000000000011</v>
      </c>
      <c r="C237" s="11">
        <v>475</v>
      </c>
      <c r="D237" s="11">
        <f t="shared" si="108"/>
        <v>36480.000000000007</v>
      </c>
      <c r="E237" s="7">
        <f t="shared" si="109"/>
        <v>261.78289573053348</v>
      </c>
      <c r="F237" s="7">
        <f t="shared" si="110"/>
        <v>17972.873096640782</v>
      </c>
      <c r="G237" s="7">
        <f t="shared" si="107"/>
        <v>18507.126903359225</v>
      </c>
      <c r="H237" s="7">
        <f t="shared" si="111"/>
        <v>20794.524610515982</v>
      </c>
      <c r="I237" s="18">
        <f t="shared" si="112"/>
        <v>441.19543585028583</v>
      </c>
      <c r="J237" s="7">
        <f t="shared" si="113"/>
        <v>2132.0532954641935</v>
      </c>
      <c r="K237" s="7">
        <f t="shared" si="114"/>
        <v>1265.2471819983039</v>
      </c>
      <c r="L237" s="7">
        <f t="shared" si="115"/>
        <v>2287.397707156757</v>
      </c>
      <c r="M237" s="7">
        <f t="shared" si="116"/>
        <v>5684.6981846192539</v>
      </c>
    </row>
    <row r="238" spans="1:13">
      <c r="A238" s="11">
        <v>50</v>
      </c>
      <c r="B238" s="11">
        <f t="shared" si="96"/>
        <v>76.800000000000011</v>
      </c>
      <c r="C238" s="11">
        <v>500</v>
      </c>
      <c r="D238" s="11">
        <f t="shared" si="108"/>
        <v>38400.000000000007</v>
      </c>
      <c r="E238" s="7">
        <f t="shared" si="109"/>
        <v>271.50680133929382</v>
      </c>
      <c r="F238" s="7">
        <f t="shared" si="110"/>
        <v>18558.337444126817</v>
      </c>
      <c r="G238" s="7">
        <f t="shared" si="107"/>
        <v>19841.66255587319</v>
      </c>
      <c r="H238" s="7">
        <f t="shared" si="111"/>
        <v>22294.002871767629</v>
      </c>
      <c r="I238" s="18">
        <f t="shared" si="112"/>
        <v>475.24108955104958</v>
      </c>
      <c r="J238" s="7">
        <f t="shared" si="113"/>
        <v>2293.3848987309484</v>
      </c>
      <c r="K238" s="7">
        <f t="shared" si="114"/>
        <v>1468.0516057848467</v>
      </c>
      <c r="L238" s="7">
        <f t="shared" si="115"/>
        <v>2452.3403158944384</v>
      </c>
      <c r="M238" s="7">
        <f t="shared" si="116"/>
        <v>6213.776820410234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Q238"/>
  <sheetViews>
    <sheetView topLeftCell="A9" zoomScale="85" zoomScaleNormal="85" workbookViewId="0">
      <selection activeCell="C24" sqref="C24"/>
    </sheetView>
  </sheetViews>
  <sheetFormatPr defaultRowHeight="15"/>
  <sheetData>
    <row r="2" spans="6:17">
      <c r="G2" s="22" t="s">
        <v>50</v>
      </c>
    </row>
    <row r="3" spans="6:17">
      <c r="H3" s="23" t="s">
        <v>48</v>
      </c>
      <c r="I3" s="23"/>
      <c r="J3" s="23"/>
      <c r="K3" s="23"/>
      <c r="L3" s="23"/>
      <c r="M3" s="23"/>
      <c r="N3" s="23"/>
      <c r="O3" s="23"/>
      <c r="P3" s="23"/>
      <c r="Q3" s="23"/>
    </row>
    <row r="4" spans="6:17" ht="30">
      <c r="F4" t="s">
        <v>51</v>
      </c>
      <c r="G4" s="3" t="s">
        <v>49</v>
      </c>
      <c r="H4" s="23">
        <f>5</f>
        <v>5</v>
      </c>
      <c r="I4" s="23">
        <v>10</v>
      </c>
      <c r="J4" s="23">
        <v>15</v>
      </c>
      <c r="K4" s="23">
        <v>20</v>
      </c>
      <c r="L4" s="23">
        <v>25</v>
      </c>
      <c r="M4" s="23">
        <v>30</v>
      </c>
      <c r="N4" s="23">
        <v>35</v>
      </c>
      <c r="O4" s="23">
        <v>40</v>
      </c>
      <c r="P4" s="23">
        <v>45</v>
      </c>
      <c r="Q4" s="23">
        <v>50</v>
      </c>
    </row>
    <row r="5" spans="6:17">
      <c r="F5">
        <f>C29</f>
        <v>0</v>
      </c>
      <c r="G5" s="2">
        <f>D29</f>
        <v>0</v>
      </c>
      <c r="H5" s="6">
        <f>I29</f>
        <v>-45.953116184004756</v>
      </c>
      <c r="I5" s="6">
        <f>I50</f>
        <v>-83.558501128826535</v>
      </c>
      <c r="J5" s="6">
        <f>I71</f>
        <v>-108.86696264956989</v>
      </c>
      <c r="K5" s="6">
        <f>I92</f>
        <v>-122.61178743677586</v>
      </c>
      <c r="L5" s="6">
        <f>I113</f>
        <v>-127.76475639096729</v>
      </c>
      <c r="M5" s="6">
        <f>I134</f>
        <v>-127.41683370133107</v>
      </c>
      <c r="N5" s="6">
        <f>I155</f>
        <v>-123.91880725249612</v>
      </c>
      <c r="O5" s="6">
        <f>I176</f>
        <v>-118.81469767852283</v>
      </c>
      <c r="P5" s="6">
        <f>I197</f>
        <v>-113.03816313940565</v>
      </c>
      <c r="Q5" s="6">
        <f>I218</f>
        <v>-107.12264289868429</v>
      </c>
    </row>
    <row r="6" spans="6:17">
      <c r="F6">
        <f t="shared" ref="F6:G21" si="0">C30</f>
        <v>25</v>
      </c>
      <c r="G6" s="2">
        <f t="shared" si="0"/>
        <v>1920.0000000000002</v>
      </c>
      <c r="H6" s="6">
        <f t="shared" ref="H6:H25" si="1">I30</f>
        <v>-32.170706312575831</v>
      </c>
      <c r="I6" s="6">
        <f t="shared" ref="I6:I25" si="2">I51</f>
        <v>-58.413873163874982</v>
      </c>
      <c r="J6" s="6">
        <f t="shared" ref="J6:J25" si="3">I72</f>
        <v>-75.960995872509628</v>
      </c>
      <c r="K6" s="6">
        <f t="shared" ref="K6:K25" si="4">I93</f>
        <v>-85.379925350715368</v>
      </c>
      <c r="L6" s="6">
        <f t="shared" ref="L6:L25" si="5">I114</f>
        <v>-88.803521409888262</v>
      </c>
      <c r="M6" s="6">
        <f t="shared" ref="M6:M25" si="6">I135</f>
        <v>-88.420429392262292</v>
      </c>
      <c r="N6" s="6">
        <f t="shared" ref="N6:N25" si="7">I156</f>
        <v>-85.878980401355093</v>
      </c>
      <c r="O6" s="6">
        <f t="shared" ref="O6:O25" si="8">I177</f>
        <v>-82.252513245101426</v>
      </c>
      <c r="P6" s="6">
        <f t="shared" ref="P6:P25" si="9">I198</f>
        <v>-78.184722408917764</v>
      </c>
      <c r="Q6" s="6">
        <f t="shared" ref="Q6:Q25" si="10">I219</f>
        <v>-74.040186286173736</v>
      </c>
    </row>
    <row r="7" spans="6:17">
      <c r="F7">
        <f t="shared" si="0"/>
        <v>50</v>
      </c>
      <c r="G7" s="2">
        <f t="shared" si="0"/>
        <v>3840.0000000000005</v>
      </c>
      <c r="H7" s="6">
        <f t="shared" si="1"/>
        <v>-17.916672867478805</v>
      </c>
      <c r="I7" s="6">
        <f t="shared" si="2"/>
        <v>-32.481004743307253</v>
      </c>
      <c r="J7" s="6">
        <f t="shared" si="3"/>
        <v>-42.150015222938002</v>
      </c>
      <c r="K7" s="6">
        <f t="shared" si="4"/>
        <v>-47.274128407614207</v>
      </c>
      <c r="L7" s="6">
        <f t="shared" si="5"/>
        <v>-49.072729351669921</v>
      </c>
      <c r="M7" s="6">
        <f t="shared" si="6"/>
        <v>-48.778775758316279</v>
      </c>
      <c r="N7" s="6">
        <f t="shared" si="7"/>
        <v>-47.311018391171118</v>
      </c>
      <c r="O7" s="6">
        <f t="shared" si="8"/>
        <v>-45.26219865128175</v>
      </c>
      <c r="P7" s="6">
        <f t="shared" si="9"/>
        <v>-42.984671821586701</v>
      </c>
      <c r="Q7" s="6">
        <f t="shared" si="10"/>
        <v>-40.676161070702662</v>
      </c>
    </row>
    <row r="8" spans="6:17">
      <c r="F8">
        <f t="shared" si="0"/>
        <v>75</v>
      </c>
      <c r="G8" s="2">
        <f t="shared" si="0"/>
        <v>5760.0000000000009</v>
      </c>
      <c r="H8" s="6">
        <f t="shared" si="1"/>
        <v>-3.1390080248088545</v>
      </c>
      <c r="I8" s="6">
        <f t="shared" si="2"/>
        <v>-5.6807631216442793</v>
      </c>
      <c r="J8" s="6">
        <f t="shared" si="3"/>
        <v>-7.3549688525557526</v>
      </c>
      <c r="K8" s="6">
        <f t="shared" si="4"/>
        <v>-8.2298046208458917</v>
      </c>
      <c r="L8" s="6">
        <f t="shared" si="5"/>
        <v>-8.5248941307514663</v>
      </c>
      <c r="M8" s="6">
        <f t="shared" si="6"/>
        <v>-8.4587421010788528</v>
      </c>
      <c r="N8" s="6">
        <f t="shared" si="7"/>
        <v>-8.1922931772983638</v>
      </c>
      <c r="O8" s="6">
        <f t="shared" si="8"/>
        <v>-7.8283523678161027</v>
      </c>
      <c r="P8" s="6">
        <f t="shared" si="9"/>
        <v>-7.4274601069051789</v>
      </c>
      <c r="Q8" s="6">
        <f t="shared" si="10"/>
        <v>-7.0232530908831761</v>
      </c>
    </row>
    <row r="9" spans="6:17">
      <c r="F9">
        <f t="shared" si="0"/>
        <v>100</v>
      </c>
      <c r="G9" s="2">
        <f t="shared" si="0"/>
        <v>7680.0000000000009</v>
      </c>
      <c r="H9" s="6">
        <f t="shared" si="1"/>
        <v>12.224621139513085</v>
      </c>
      <c r="I9" s="6">
        <f t="shared" si="2"/>
        <v>22.080183728176277</v>
      </c>
      <c r="J9" s="6">
        <f t="shared" si="3"/>
        <v>28.515421001119197</v>
      </c>
      <c r="K9" s="6">
        <f t="shared" si="4"/>
        <v>31.826009758254408</v>
      </c>
      <c r="L9" s="6">
        <f t="shared" si="5"/>
        <v>32.892564633080212</v>
      </c>
      <c r="M9" s="6">
        <f t="shared" si="6"/>
        <v>32.575738419635719</v>
      </c>
      <c r="N9" s="6">
        <f t="shared" si="7"/>
        <v>31.501486813280184</v>
      </c>
      <c r="O9" s="6">
        <f t="shared" si="8"/>
        <v>30.065373319070197</v>
      </c>
      <c r="P9" s="6">
        <f t="shared" si="9"/>
        <v>28.498010448779191</v>
      </c>
      <c r="Q9" s="6">
        <f t="shared" si="10"/>
        <v>26.926174067922442</v>
      </c>
    </row>
    <row r="10" spans="6:17">
      <c r="F10">
        <f t="shared" si="0"/>
        <v>125</v>
      </c>
      <c r="G10" s="2">
        <f t="shared" si="0"/>
        <v>9600.0000000000018</v>
      </c>
      <c r="H10" s="6">
        <f t="shared" si="1"/>
        <v>28.249992871855387</v>
      </c>
      <c r="I10" s="6">
        <f t="shared" si="2"/>
        <v>50.913212810927533</v>
      </c>
      <c r="J10" s="6">
        <f t="shared" si="3"/>
        <v>65.567481256112686</v>
      </c>
      <c r="K10" s="6">
        <f t="shared" si="4"/>
        <v>72.976252989160074</v>
      </c>
      <c r="L10" s="6">
        <f t="shared" si="5"/>
        <v>75.238121240698888</v>
      </c>
      <c r="M10" s="6">
        <f t="shared" si="6"/>
        <v>74.364046531602398</v>
      </c>
      <c r="N10" s="6">
        <f t="shared" si="7"/>
        <v>71.796453104413388</v>
      </c>
      <c r="O10" s="6">
        <f t="shared" si="8"/>
        <v>68.436355744145558</v>
      </c>
      <c r="P10" s="6">
        <f t="shared" si="9"/>
        <v>64.803424462533272</v>
      </c>
      <c r="Q10" s="6">
        <f t="shared" si="10"/>
        <v>61.180099308339976</v>
      </c>
    </row>
    <row r="11" spans="6:17">
      <c r="F11">
        <f t="shared" si="0"/>
        <v>150</v>
      </c>
      <c r="G11" s="2">
        <f t="shared" si="0"/>
        <v>11520.000000000002</v>
      </c>
      <c r="H11" s="6">
        <f t="shared" si="1"/>
        <v>45.030779335791621</v>
      </c>
      <c r="I11" s="6">
        <f t="shared" si="2"/>
        <v>80.953044540309889</v>
      </c>
      <c r="J11" s="6">
        <f t="shared" si="3"/>
        <v>103.92630921841149</v>
      </c>
      <c r="K11" s="6">
        <f t="shared" si="4"/>
        <v>115.31585810372911</v>
      </c>
      <c r="L11" s="6">
        <f t="shared" si="5"/>
        <v>118.57711253736379</v>
      </c>
      <c r="M11" s="6">
        <f t="shared" si="6"/>
        <v>116.94931947594721</v>
      </c>
      <c r="N11" s="6">
        <f t="shared" si="7"/>
        <v>112.72077840387159</v>
      </c>
      <c r="O11" s="6">
        <f t="shared" si="8"/>
        <v>107.30309500471199</v>
      </c>
      <c r="P11" s="6">
        <f t="shared" si="9"/>
        <v>101.50109785031812</v>
      </c>
      <c r="Q11" s="6">
        <f t="shared" si="10"/>
        <v>95.746865919227716</v>
      </c>
    </row>
    <row r="12" spans="6:17">
      <c r="F12">
        <f t="shared" si="0"/>
        <v>175</v>
      </c>
      <c r="G12" s="2">
        <f t="shared" si="0"/>
        <v>13440.000000000002</v>
      </c>
      <c r="H12" s="6">
        <f t="shared" si="1"/>
        <v>62.685088039753644</v>
      </c>
      <c r="I12" s="6">
        <f t="shared" si="2"/>
        <v>112.36522686370357</v>
      </c>
      <c r="J12" s="6">
        <f t="shared" si="3"/>
        <v>143.74076772451659</v>
      </c>
      <c r="K12" s="6">
        <f t="shared" si="4"/>
        <v>158.95433184530378</v>
      </c>
      <c r="L12" s="6">
        <f t="shared" si="5"/>
        <v>162.98292135341416</v>
      </c>
      <c r="M12" s="6">
        <f t="shared" si="6"/>
        <v>160.37897267592146</v>
      </c>
      <c r="N12" s="6">
        <f t="shared" si="7"/>
        <v>154.30490704977018</v>
      </c>
      <c r="O12" s="6">
        <f t="shared" si="8"/>
        <v>146.68531822367308</v>
      </c>
      <c r="P12" s="6">
        <f t="shared" si="9"/>
        <v>138.60402663585185</v>
      </c>
      <c r="Q12" s="6">
        <f t="shared" si="10"/>
        <v>130.63520530767374</v>
      </c>
    </row>
    <row r="13" spans="6:17">
      <c r="F13">
        <f t="shared" si="0"/>
        <v>200</v>
      </c>
      <c r="G13" s="2">
        <f t="shared" si="0"/>
        <v>15360.000000000002</v>
      </c>
      <c r="H13" s="6">
        <f t="shared" si="1"/>
        <v>81.36544221860251</v>
      </c>
      <c r="I13" s="6">
        <f t="shared" si="2"/>
        <v>145.35701982846962</v>
      </c>
      <c r="J13" s="6">
        <f t="shared" si="3"/>
        <v>185.19033158484055</v>
      </c>
      <c r="K13" s="6">
        <f t="shared" si="4"/>
        <v>204.01909358384285</v>
      </c>
      <c r="L13" s="6">
        <f t="shared" si="5"/>
        <v>208.53843602892235</v>
      </c>
      <c r="M13" s="6">
        <f t="shared" si="6"/>
        <v>204.70531841747075</v>
      </c>
      <c r="N13" s="6">
        <f t="shared" si="7"/>
        <v>196.58182002722342</v>
      </c>
      <c r="O13" s="6">
        <f t="shared" si="8"/>
        <v>186.60409660160036</v>
      </c>
      <c r="P13" s="6">
        <f t="shared" si="9"/>
        <v>176.12594072122243</v>
      </c>
      <c r="Q13" s="6">
        <f t="shared" si="10"/>
        <v>165.85426275601762</v>
      </c>
    </row>
    <row r="14" spans="6:17">
      <c r="F14">
        <f t="shared" si="0"/>
        <v>225</v>
      </c>
      <c r="G14" s="2">
        <f t="shared" si="0"/>
        <v>17280.000000000004</v>
      </c>
      <c r="H14" s="6">
        <f t="shared" si="1"/>
        <v>101.27470756030783</v>
      </c>
      <c r="I14" s="6">
        <f t="shared" si="2"/>
        <v>180.1937842821269</v>
      </c>
      <c r="J14" s="6">
        <f t="shared" si="3"/>
        <v>228.49470011111939</v>
      </c>
      <c r="K14" s="6">
        <f t="shared" si="4"/>
        <v>250.65986728845175</v>
      </c>
      <c r="L14" s="6">
        <f t="shared" si="5"/>
        <v>255.33786907758173</v>
      </c>
      <c r="M14" s="6">
        <f t="shared" si="6"/>
        <v>249.98630454722979</v>
      </c>
      <c r="N14" s="6">
        <f t="shared" si="7"/>
        <v>239.58734111328047</v>
      </c>
      <c r="O14" s="6">
        <f t="shared" si="8"/>
        <v>227.0819772290163</v>
      </c>
      <c r="P14" s="6">
        <f t="shared" si="9"/>
        <v>214.08136325004153</v>
      </c>
      <c r="Q14" s="6">
        <f t="shared" si="10"/>
        <v>201.41362541916791</v>
      </c>
    </row>
    <row r="15" spans="6:17">
      <c r="F15">
        <f t="shared" si="0"/>
        <v>250</v>
      </c>
      <c r="G15" s="2">
        <f t="shared" si="0"/>
        <v>19200.000000000004</v>
      </c>
      <c r="H15" s="6">
        <f t="shared" si="1"/>
        <v>122.69297056036854</v>
      </c>
      <c r="I15" s="6">
        <f t="shared" si="2"/>
        <v>217.22471484233077</v>
      </c>
      <c r="J15" s="6">
        <f t="shared" si="3"/>
        <v>273.92767815744509</v>
      </c>
      <c r="K15" s="6">
        <f t="shared" si="4"/>
        <v>299.05456338788275</v>
      </c>
      <c r="L15" s="6">
        <f t="shared" si="5"/>
        <v>303.48904929532762</v>
      </c>
      <c r="M15" s="6">
        <f t="shared" si="6"/>
        <v>296.28640293331597</v>
      </c>
      <c r="N15" s="6">
        <f t="shared" si="7"/>
        <v>283.36049223119932</v>
      </c>
      <c r="O15" s="6">
        <f t="shared" si="8"/>
        <v>268.14313199960031</v>
      </c>
      <c r="P15" s="6">
        <f t="shared" si="9"/>
        <v>252.48567629091997</v>
      </c>
      <c r="Q15" s="6">
        <f t="shared" si="10"/>
        <v>237.32335280507812</v>
      </c>
    </row>
    <row r="16" spans="6:17">
      <c r="F16">
        <f t="shared" si="0"/>
        <v>275</v>
      </c>
      <c r="G16" s="2">
        <f t="shared" si="0"/>
        <v>21120.000000000004</v>
      </c>
      <c r="H16" s="6">
        <f t="shared" si="1"/>
        <v>146.0262761154714</v>
      </c>
      <c r="I16" s="6">
        <f t="shared" si="2"/>
        <v>256.92539298961123</v>
      </c>
      <c r="J16" s="6">
        <f t="shared" si="3"/>
        <v>321.83789980828641</v>
      </c>
      <c r="K16" s="6">
        <f t="shared" si="4"/>
        <v>349.41731916342343</v>
      </c>
      <c r="L16" s="6">
        <f t="shared" si="5"/>
        <v>353.1163472769573</v>
      </c>
      <c r="M16" s="6">
        <f t="shared" si="6"/>
        <v>343.6776865605338</v>
      </c>
      <c r="N16" s="6">
        <f t="shared" si="7"/>
        <v>327.94390804150891</v>
      </c>
      <c r="O16" s="6">
        <f t="shared" si="8"/>
        <v>309.81352641677245</v>
      </c>
      <c r="P16" s="6">
        <f t="shared" si="9"/>
        <v>291.35519368372087</v>
      </c>
      <c r="Q16" s="6">
        <f t="shared" si="10"/>
        <v>273.59401001299398</v>
      </c>
    </row>
    <row r="17" spans="1:17">
      <c r="F17">
        <f t="shared" si="0"/>
        <v>300</v>
      </c>
      <c r="G17" s="2">
        <f t="shared" si="0"/>
        <v>23040.000000000004</v>
      </c>
      <c r="H17" s="6">
        <f t="shared" si="1"/>
        <v>171.90390301375285</v>
      </c>
      <c r="I17" s="6">
        <f t="shared" si="2"/>
        <v>299.97293714940787</v>
      </c>
      <c r="J17" s="6">
        <f t="shared" si="3"/>
        <v>372.68103319883465</v>
      </c>
      <c r="K17" s="6">
        <f t="shared" si="4"/>
        <v>402.0097528448768</v>
      </c>
      <c r="L17" s="6">
        <f t="shared" si="5"/>
        <v>404.36446239454244</v>
      </c>
      <c r="M17" s="6">
        <f t="shared" si="6"/>
        <v>392.24114664971069</v>
      </c>
      <c r="N17" s="6">
        <f t="shared" si="7"/>
        <v>373.38432230543145</v>
      </c>
      <c r="O17" s="6">
        <f t="shared" si="8"/>
        <v>352.12111164154874</v>
      </c>
      <c r="P17" s="6">
        <f t="shared" si="9"/>
        <v>330.70724202704804</v>
      </c>
      <c r="Q17" s="6">
        <f t="shared" si="10"/>
        <v>310.23670404070077</v>
      </c>
    </row>
    <row r="18" spans="1:17">
      <c r="F18">
        <f t="shared" si="0"/>
        <v>325</v>
      </c>
      <c r="G18" s="2">
        <f t="shared" si="0"/>
        <v>24960.000000000004</v>
      </c>
      <c r="H18" s="6">
        <f t="shared" si="1"/>
        <v>201.40079426969723</v>
      </c>
      <c r="I18" s="6">
        <f t="shared" si="2"/>
        <v>347.39071966956192</v>
      </c>
      <c r="J18" s="6">
        <f t="shared" si="3"/>
        <v>427.07235365469074</v>
      </c>
      <c r="K18" s="6">
        <f t="shared" si="4"/>
        <v>457.15715642272824</v>
      </c>
      <c r="L18" s="6">
        <f t="shared" si="5"/>
        <v>457.40340319000671</v>
      </c>
      <c r="M18" s="6">
        <f t="shared" si="6"/>
        <v>442.06831860461358</v>
      </c>
      <c r="N18" s="6">
        <f t="shared" si="7"/>
        <v>419.73314181748316</v>
      </c>
      <c r="O18" s="6">
        <f t="shared" si="8"/>
        <v>395.09604381655043</v>
      </c>
      <c r="P18" s="6">
        <f t="shared" si="9"/>
        <v>370.56025094743848</v>
      </c>
      <c r="Q18" s="6">
        <f t="shared" si="10"/>
        <v>347.26312351439287</v>
      </c>
    </row>
    <row r="19" spans="1:17">
      <c r="F19">
        <f t="shared" si="0"/>
        <v>350</v>
      </c>
      <c r="G19" s="2">
        <f t="shared" si="0"/>
        <v>26880.000000000004</v>
      </c>
      <c r="H19" s="6">
        <f t="shared" si="1"/>
        <v>236.66607631718617</v>
      </c>
      <c r="I19" s="6">
        <f t="shared" si="2"/>
        <v>400.86255418242212</v>
      </c>
      <c r="J19" s="6">
        <f t="shared" si="3"/>
        <v>485.87806510722316</v>
      </c>
      <c r="K19" s="6">
        <f t="shared" si="4"/>
        <v>515.27256656955876</v>
      </c>
      <c r="L19" s="6">
        <f t="shared" si="5"/>
        <v>512.43515580804149</v>
      </c>
      <c r="M19" s="6">
        <f t="shared" si="6"/>
        <v>493.26331018936673</v>
      </c>
      <c r="N19" s="6">
        <f t="shared" si="7"/>
        <v>467.04712798518818</v>
      </c>
      <c r="O19" s="6">
        <f t="shared" si="8"/>
        <v>438.77093555597486</v>
      </c>
      <c r="P19" s="6">
        <f t="shared" si="9"/>
        <v>410.93385398447043</v>
      </c>
      <c r="Q19" s="6">
        <f t="shared" si="10"/>
        <v>384.68558224396622</v>
      </c>
    </row>
    <row r="20" spans="1:17">
      <c r="F20">
        <f t="shared" si="0"/>
        <v>375</v>
      </c>
      <c r="G20" s="2">
        <f t="shared" si="0"/>
        <v>28800.000000000004</v>
      </c>
      <c r="H20" s="6">
        <f t="shared" si="1"/>
        <v>283.56881348952226</v>
      </c>
      <c r="I20" s="6">
        <f t="shared" si="2"/>
        <v>463.54914351209595</v>
      </c>
      <c r="J20" s="6">
        <f t="shared" si="3"/>
        <v>550.38730810575021</v>
      </c>
      <c r="K20" s="6">
        <f t="shared" si="4"/>
        <v>576.89397568375773</v>
      </c>
      <c r="L20" s="6">
        <f t="shared" si="5"/>
        <v>569.70279733443454</v>
      </c>
      <c r="M20" s="6">
        <f t="shared" si="6"/>
        <v>545.94536068216007</v>
      </c>
      <c r="N20" s="6">
        <f t="shared" si="7"/>
        <v>515.38921181237401</v>
      </c>
      <c r="O20" s="6">
        <f t="shared" si="8"/>
        <v>483.18114556238305</v>
      </c>
      <c r="P20" s="6">
        <f t="shared" si="9"/>
        <v>451.84900165878781</v>
      </c>
      <c r="Q20" s="6">
        <f t="shared" si="10"/>
        <v>422.51706706379201</v>
      </c>
    </row>
    <row r="21" spans="1:17">
      <c r="B21" s="15" t="s">
        <v>29</v>
      </c>
      <c r="F21">
        <f t="shared" si="0"/>
        <v>400</v>
      </c>
      <c r="G21" s="2">
        <f t="shared" si="0"/>
        <v>30720.000000000004</v>
      </c>
      <c r="H21" s="6" t="e">
        <f t="shared" si="1"/>
        <v>#NUM!</v>
      </c>
      <c r="I21" s="6">
        <f t="shared" si="2"/>
        <v>542.98450794428254</v>
      </c>
      <c r="J21" s="6">
        <f t="shared" si="3"/>
        <v>622.67406362384259</v>
      </c>
      <c r="K21" s="6">
        <f t="shared" si="4"/>
        <v>642.7446839972298</v>
      </c>
      <c r="L21" s="6">
        <f t="shared" si="5"/>
        <v>629.50324798337965</v>
      </c>
      <c r="M21" s="6">
        <f t="shared" si="6"/>
        <v>600.25211148641347</v>
      </c>
      <c r="N21" s="6">
        <f t="shared" si="7"/>
        <v>564.82947565888776</v>
      </c>
      <c r="O21" s="6">
        <f t="shared" si="8"/>
        <v>528.36511368237859</v>
      </c>
      <c r="P21" s="6">
        <f t="shared" si="9"/>
        <v>493.32808857094574</v>
      </c>
      <c r="Q21" s="6">
        <f t="shared" si="10"/>
        <v>460.77129048588171</v>
      </c>
    </row>
    <row r="22" spans="1:17">
      <c r="B22" s="1" t="s">
        <v>0</v>
      </c>
      <c r="C22">
        <f>3.2*24</f>
        <v>76.800000000000011</v>
      </c>
      <c r="D22" t="s">
        <v>18</v>
      </c>
      <c r="F22">
        <f t="shared" ref="F22:G25" si="11">C46</f>
        <v>425</v>
      </c>
      <c r="G22" s="2">
        <f t="shared" si="11"/>
        <v>32640.000000000004</v>
      </c>
      <c r="H22" s="6" t="e">
        <f t="shared" si="1"/>
        <v>#NUM!</v>
      </c>
      <c r="I22" s="6">
        <f t="shared" si="2"/>
        <v>674.71365337222608</v>
      </c>
      <c r="J22" s="6">
        <f t="shared" si="3"/>
        <v>706.49282552508396</v>
      </c>
      <c r="K22" s="6">
        <f t="shared" si="4"/>
        <v>713.83726707700691</v>
      </c>
      <c r="L22" s="6">
        <f t="shared" si="5"/>
        <v>692.20561316642375</v>
      </c>
      <c r="M22" s="6">
        <f t="shared" si="6"/>
        <v>656.34384599814746</v>
      </c>
      <c r="N22" s="6">
        <f t="shared" si="7"/>
        <v>615.44634548929844</v>
      </c>
      <c r="O22" s="6">
        <f t="shared" si="8"/>
        <v>574.36475043067446</v>
      </c>
      <c r="P22" s="6">
        <f t="shared" si="9"/>
        <v>535.39509671965664</v>
      </c>
      <c r="Q22" s="6">
        <f t="shared" si="10"/>
        <v>499.46274877067128</v>
      </c>
    </row>
    <row r="23" spans="1:17">
      <c r="B23" s="1" t="s">
        <v>1</v>
      </c>
      <c r="C23" s="24">
        <f>0.14*24/108*1.6</f>
        <v>4.9777777777777782E-2</v>
      </c>
      <c r="D23" t="s">
        <v>5</v>
      </c>
      <c r="F23">
        <f t="shared" si="11"/>
        <v>450</v>
      </c>
      <c r="G23" s="2">
        <f t="shared" si="11"/>
        <v>34560.000000000007</v>
      </c>
      <c r="H23" s="6" t="e">
        <f t="shared" si="1"/>
        <v>#NUM!</v>
      </c>
      <c r="I23" s="6" t="e">
        <f t="shared" si="2"/>
        <v>#NUM!</v>
      </c>
      <c r="J23" s="6">
        <f t="shared" si="3"/>
        <v>810.18031136433376</v>
      </c>
      <c r="K23" s="6">
        <f t="shared" si="4"/>
        <v>791.66725986702227</v>
      </c>
      <c r="L23" s="6">
        <f t="shared" si="5"/>
        <v>758.27843826224978</v>
      </c>
      <c r="M23" s="6">
        <f t="shared" si="6"/>
        <v>714.40907478620647</v>
      </c>
      <c r="N23" s="6">
        <f t="shared" si="7"/>
        <v>667.32805154548316</v>
      </c>
      <c r="O23" s="6">
        <f t="shared" si="8"/>
        <v>621.22589221252565</v>
      </c>
      <c r="P23" s="6">
        <f t="shared" si="9"/>
        <v>578.07575764332057</v>
      </c>
      <c r="Q23" s="6">
        <f t="shared" si="10"/>
        <v>538.60678611272851</v>
      </c>
    </row>
    <row r="24" spans="1:17">
      <c r="B24" s="1" t="s">
        <v>2</v>
      </c>
      <c r="C24" s="12">
        <v>0.89</v>
      </c>
      <c r="F24">
        <f t="shared" si="11"/>
        <v>475</v>
      </c>
      <c r="G24" s="2">
        <f t="shared" si="11"/>
        <v>36480.000000000007</v>
      </c>
      <c r="H24" s="6" t="e">
        <f t="shared" si="1"/>
        <v>#NUM!</v>
      </c>
      <c r="I24" s="6" t="e">
        <f t="shared" si="2"/>
        <v>#NUM!</v>
      </c>
      <c r="J24" s="6">
        <f t="shared" si="3"/>
        <v>963.8792561572676</v>
      </c>
      <c r="K24" s="6">
        <f>I111</f>
        <v>878.61443486363794</v>
      </c>
      <c r="L24" s="6">
        <f t="shared" si="5"/>
        <v>828.33182083059205</v>
      </c>
      <c r="M24" s="6">
        <f t="shared" si="6"/>
        <v>774.67202779390914</v>
      </c>
      <c r="N24" s="6">
        <f t="shared" si="7"/>
        <v>720.57443522280425</v>
      </c>
      <c r="O24" s="6">
        <f t="shared" si="8"/>
        <v>668.99883631786201</v>
      </c>
      <c r="P24" s="6">
        <f t="shared" si="9"/>
        <v>621.39773649763447</v>
      </c>
      <c r="Q24" s="6">
        <f t="shared" si="10"/>
        <v>578.21966574728822</v>
      </c>
    </row>
    <row r="25" spans="1:17">
      <c r="B25" s="1" t="s">
        <v>4</v>
      </c>
      <c r="C25">
        <v>6.4999999999999997E-3</v>
      </c>
      <c r="D25" t="s">
        <v>5</v>
      </c>
      <c r="F25">
        <f t="shared" si="11"/>
        <v>500</v>
      </c>
      <c r="G25" s="2">
        <f t="shared" si="11"/>
        <v>38400.000000000007</v>
      </c>
      <c r="H25" s="6" t="e">
        <f t="shared" si="1"/>
        <v>#NUM!</v>
      </c>
      <c r="I25" s="6" t="e">
        <f t="shared" si="2"/>
        <v>#NUM!</v>
      </c>
      <c r="J25" s="6" t="e">
        <f t="shared" si="3"/>
        <v>#NUM!</v>
      </c>
      <c r="K25" s="6">
        <f t="shared" si="4"/>
        <v>978.9128759561479</v>
      </c>
      <c r="L25" s="6">
        <f t="shared" si="5"/>
        <v>903.18567026704579</v>
      </c>
      <c r="M25" s="6">
        <f t="shared" si="6"/>
        <v>837.40291546375306</v>
      </c>
      <c r="N25" s="6">
        <f t="shared" si="7"/>
        <v>775.29920805737106</v>
      </c>
      <c r="O25" s="6">
        <f t="shared" si="8"/>
        <v>717.73897346843682</v>
      </c>
      <c r="P25" s="6">
        <f t="shared" si="9"/>
        <v>665.39084180938244</v>
      </c>
      <c r="Q25" s="6">
        <f t="shared" si="10"/>
        <v>618.31864891215275</v>
      </c>
    </row>
    <row r="26" spans="1:17">
      <c r="B26" s="1"/>
    </row>
    <row r="27" spans="1:17">
      <c r="D27" s="2" t="s">
        <v>6</v>
      </c>
    </row>
    <row r="28" spans="1:17" ht="48.75">
      <c r="A28" s="16" t="s">
        <v>35</v>
      </c>
      <c r="B28" s="16" t="s">
        <v>30</v>
      </c>
      <c r="C28" s="16" t="s">
        <v>47</v>
      </c>
      <c r="D28" s="16" t="s">
        <v>34</v>
      </c>
      <c r="E28" s="16" t="s">
        <v>36</v>
      </c>
      <c r="F28" s="16" t="s">
        <v>9</v>
      </c>
      <c r="G28" s="16" t="s">
        <v>10</v>
      </c>
      <c r="H28" s="16" t="s">
        <v>11</v>
      </c>
      <c r="I28" s="17" t="s">
        <v>37</v>
      </c>
      <c r="J28" s="16" t="s">
        <v>13</v>
      </c>
      <c r="K28" s="16" t="s">
        <v>14</v>
      </c>
      <c r="L28" s="16" t="s">
        <v>15</v>
      </c>
      <c r="M28" s="16" t="s">
        <v>16</v>
      </c>
    </row>
    <row r="29" spans="1:17">
      <c r="A29" s="11">
        <v>5</v>
      </c>
      <c r="B29" s="11">
        <f>$C$22</f>
        <v>76.800000000000011</v>
      </c>
      <c r="C29" s="11">
        <v>0</v>
      </c>
      <c r="D29" s="11">
        <f>C29*B29</f>
        <v>0</v>
      </c>
      <c r="E29" s="7">
        <f>($C$23*B29*A29^2+$C$24*$C$25*B29^3-B29*(($C$24*($C$25*$C$24*B29^2+$C$23*A29^2)*($C$25*B29^2+$C$23*$C$24*A29^2-4*D29*$C$23*$C$25)))^0.5)/(2*($C$23^2*A29^2+$C$24*$C$25*$C$23*B29^2))</f>
        <v>2.8268916301641402</v>
      </c>
      <c r="F29" s="7">
        <f>B29*E29-E29^2*C$23</f>
        <v>216.70748723023556</v>
      </c>
      <c r="G29" s="7">
        <f>D29-F29</f>
        <v>-216.70748723023556</v>
      </c>
      <c r="H29" s="7">
        <f>G29/C$24</f>
        <v>-243.49155868565794</v>
      </c>
      <c r="I29" s="18">
        <f>(A29-(A29^2-4*C$25*H29)^0.5)/(2*C$25)</f>
        <v>-45.953116184004756</v>
      </c>
      <c r="J29" s="7">
        <f>E29^2*C$23</f>
        <v>0.39778996637044978</v>
      </c>
      <c r="K29" s="7">
        <f>I29^2*C$25</f>
        <v>13.725977765634159</v>
      </c>
      <c r="L29" s="7">
        <f>H29-G29</f>
        <v>-26.784071455422378</v>
      </c>
      <c r="M29" s="7">
        <f>SUM(J29:L29)</f>
        <v>-12.660303723417769</v>
      </c>
    </row>
    <row r="30" spans="1:17">
      <c r="A30" s="11">
        <v>5</v>
      </c>
      <c r="B30" s="11">
        <f t="shared" ref="B30:B93" si="12">$C$22</f>
        <v>76.800000000000011</v>
      </c>
      <c r="C30" s="11">
        <v>25</v>
      </c>
      <c r="D30" s="11">
        <f>C30*B30</f>
        <v>1920.0000000000002</v>
      </c>
      <c r="E30" s="7">
        <f>($C$23*B30*A30^2+$C$24*$C$25*B30^3-B30*(($C$24*($C$25*$C$24*B30^2+$C$23*A30^2)*($C$25*B30^2+$C$23*$C$24*A30^2-4*D30*$C$23*$C$25)))^0.5)/(2*($C$23^2*A30^2+$C$24*$C$25*$C$23*B30^2))</f>
        <v>27.429674600080087</v>
      </c>
      <c r="F30" s="7">
        <f>B30*E30-E30^2*C$23</f>
        <v>2069.146853974763</v>
      </c>
      <c r="G30" s="7">
        <f t="shared" ref="G30:G49" si="13">D30-F30</f>
        <v>-149.14685397476273</v>
      </c>
      <c r="H30" s="7">
        <f>G30/C$24</f>
        <v>-167.58073480310421</v>
      </c>
      <c r="I30" s="18">
        <f>(A30-(A30^2-4*C$25*H30)^0.5)/(2*C$25)</f>
        <v>-32.170706312575831</v>
      </c>
      <c r="J30" s="7">
        <f>E30^2*C$23</f>
        <v>37.452155311388097</v>
      </c>
      <c r="K30" s="7">
        <f>I30^2*C$25</f>
        <v>6.7272032402250419</v>
      </c>
      <c r="L30" s="7">
        <f>H30-G30</f>
        <v>-18.433880828341472</v>
      </c>
      <c r="M30" s="7">
        <f>SUM(J30:L30)</f>
        <v>25.745477723271669</v>
      </c>
    </row>
    <row r="31" spans="1:17">
      <c r="A31" s="11">
        <v>5</v>
      </c>
      <c r="B31" s="11">
        <f t="shared" si="12"/>
        <v>76.800000000000011</v>
      </c>
      <c r="C31" s="11">
        <v>50</v>
      </c>
      <c r="D31" s="11">
        <f t="shared" ref="D31:D49" si="14">C31*B31</f>
        <v>3840.0000000000005</v>
      </c>
      <c r="E31" s="7">
        <f>($C$23*B31*A31^2+$C$24*$C$25*B31^3-B31*(($C$24*($C$25*$C$24*B31^2+$C$23*A31^2)*($C$25*B31^2+$C$23*$C$24*A31^2-4*D31*$C$23*$C$25)))^0.5)/(2*($C$23^2*A31^2+$C$24*$C$25*$C$23*B31^2))</f>
        <v>52.874346073873021</v>
      </c>
      <c r="F31" s="7">
        <f>B31*E31-E31^2*C$23</f>
        <v>3921.5862207192949</v>
      </c>
      <c r="G31" s="7">
        <f t="shared" si="13"/>
        <v>-81.586220719294488</v>
      </c>
      <c r="H31" s="7">
        <f>G31/C$24</f>
        <v>-91.669910920555608</v>
      </c>
      <c r="I31" s="18">
        <f>(A31-(A31^2-4*C$25*H31)^0.5)/(2*C$25)</f>
        <v>-17.916672867478805</v>
      </c>
      <c r="J31" s="7">
        <f>E31^2*C$23</f>
        <v>139.16355775415354</v>
      </c>
      <c r="K31" s="7">
        <f>I31^2*C$25</f>
        <v>2.0865465831616326</v>
      </c>
      <c r="L31" s="7">
        <f>H31-G31</f>
        <v>-10.08369020126112</v>
      </c>
      <c r="M31" s="7">
        <f>SUM(J31:L31)</f>
        <v>131.16641413605407</v>
      </c>
    </row>
    <row r="32" spans="1:17">
      <c r="A32" s="11">
        <v>5</v>
      </c>
      <c r="B32" s="11">
        <f t="shared" si="12"/>
        <v>76.800000000000011</v>
      </c>
      <c r="C32" s="11">
        <v>75</v>
      </c>
      <c r="D32" s="11">
        <f t="shared" si="14"/>
        <v>5760.0000000000009</v>
      </c>
      <c r="E32" s="7">
        <f>($C$23*B32*A32^2+$C$24*$C$25*B32^3-B32*(($C$24*($C$25*$C$24*B32^2+$C$23*A32^2)*($C$25*B32^2+$C$23*$C$24*A32^2-4*D32*$C$23*$C$25)))^0.5)/(2*($C$23^2*A32^2+$C$24*$C$25*$C$23*B32^2))</f>
        <v>79.253744475026977</v>
      </c>
      <c r="F32" s="7">
        <f>B32*E32-E32^2*C$23</f>
        <v>5774.0255874638324</v>
      </c>
      <c r="G32" s="7">
        <f t="shared" si="13"/>
        <v>-14.025587463831471</v>
      </c>
      <c r="H32" s="7">
        <f>G32/C$24</f>
        <v>-15.759087038012888</v>
      </c>
      <c r="I32" s="18">
        <f>(A32-(A32^2-4*C$25*H32)^0.5)/(2*C$25)</f>
        <v>-3.1390080248088545</v>
      </c>
      <c r="J32" s="7">
        <f>E32^2*C$23</f>
        <v>312.66198821824059</v>
      </c>
      <c r="K32" s="7">
        <f>I32^2*C$25</f>
        <v>6.4046913968793515E-2</v>
      </c>
      <c r="L32" s="7">
        <f>H32-G32</f>
        <v>-1.7334995741814172</v>
      </c>
      <c r="M32" s="7">
        <f>SUM(J32:L32)</f>
        <v>310.99253555802801</v>
      </c>
    </row>
    <row r="33" spans="1:13">
      <c r="A33" s="11">
        <v>5</v>
      </c>
      <c r="B33" s="11">
        <f t="shared" si="12"/>
        <v>76.800000000000011</v>
      </c>
      <c r="C33" s="11">
        <v>100</v>
      </c>
      <c r="D33" s="11">
        <f t="shared" si="14"/>
        <v>7680.0000000000009</v>
      </c>
      <c r="E33" s="7">
        <f>($C$23*B33*A33^2+$C$24*$C$25*B33^3-B33*(($C$24*($C$25*$C$24*B33^2+$C$23*A33^2)*($C$25*B33^2+$C$23*$C$24*A33^2-4*D33*$C$23*$C$25)))^0.5)/(2*($C$23^2*A33^2+$C$24*$C$25*$C$23*B33^2))</f>
        <v>106.67913941584094</v>
      </c>
      <c r="F33" s="7">
        <f>B33*E33-E33^2*C$23</f>
        <v>7626.4649542083644</v>
      </c>
      <c r="G33" s="7">
        <f t="shared" si="13"/>
        <v>53.535045791636549</v>
      </c>
      <c r="H33" s="7">
        <f>G33/C$24</f>
        <v>60.151736844535449</v>
      </c>
      <c r="I33" s="18">
        <f>(A33-(A33^2-4*C$25*H33)^0.5)/(2*C$25)</f>
        <v>12.224621139513085</v>
      </c>
      <c r="J33" s="7">
        <f>E33^2*C$23</f>
        <v>566.49295292822035</v>
      </c>
      <c r="K33" s="7">
        <f>I33^2*C$25</f>
        <v>0.97136885303009612</v>
      </c>
      <c r="L33" s="7">
        <f>H33-G33</f>
        <v>6.6166910528989007</v>
      </c>
      <c r="M33" s="7">
        <f>SUM(J33:L33)</f>
        <v>574.08101283414931</v>
      </c>
    </row>
    <row r="34" spans="1:13">
      <c r="A34" s="11">
        <v>5</v>
      </c>
      <c r="B34" s="11">
        <f t="shared" si="12"/>
        <v>76.800000000000011</v>
      </c>
      <c r="C34" s="11">
        <v>125</v>
      </c>
      <c r="D34" s="11">
        <f t="shared" si="14"/>
        <v>9600.0000000000018</v>
      </c>
      <c r="E34" s="7">
        <f t="shared" ref="E34:E49" si="15">($C$23*B34*A34^2+$C$24*$C$25*B34^3-B34*(($C$24*($C$25*$C$24*B34^2+$C$23*A34^2)*($C$25*B34^2+$C$23*$C$24*A34^2-4*D34*$C$23*$C$25)))^0.5)/(2*($C$23^2*A34^2+$C$24*$C$25*$C$23*B34^2))</f>
        <v>135.28580156136113</v>
      </c>
      <c r="F34" s="7">
        <f t="shared" ref="F34:F49" si="16">B34*E34-E34^2*C$23</f>
        <v>9478.9043209528936</v>
      </c>
      <c r="G34" s="7">
        <f t="shared" si="13"/>
        <v>121.09567904710821</v>
      </c>
      <c r="H34" s="7">
        <f t="shared" ref="H34:H49" si="17">G34/C$24</f>
        <v>136.06256072708786</v>
      </c>
      <c r="I34" s="18">
        <f t="shared" ref="I34:I49" si="18">(A34-(A34^2-4*C$25*H34)^0.5)/(2*C$25)</f>
        <v>28.249992871855387</v>
      </c>
      <c r="J34" s="7">
        <f t="shared" ref="J34:J49" si="19">E34^2*C$23</f>
        <v>911.0452389596436</v>
      </c>
      <c r="K34" s="7">
        <f t="shared" ref="K34:K49" si="20">I34^2*C$25</f>
        <v>5.1874036321892207</v>
      </c>
      <c r="L34" s="7">
        <f t="shared" ref="L34:L49" si="21">H34-G34</f>
        <v>14.96688167997965</v>
      </c>
      <c r="M34" s="7">
        <f t="shared" ref="M34:M49" si="22">SUM(J34:L34)</f>
        <v>931.19952427181249</v>
      </c>
    </row>
    <row r="35" spans="1:13">
      <c r="A35" s="11">
        <v>5</v>
      </c>
      <c r="B35" s="11">
        <f t="shared" si="12"/>
        <v>76.800000000000011</v>
      </c>
      <c r="C35" s="11">
        <v>150</v>
      </c>
      <c r="D35" s="11">
        <f t="shared" si="14"/>
        <v>11520.000000000002</v>
      </c>
      <c r="E35" s="7">
        <f t="shared" si="15"/>
        <v>165.24094375261419</v>
      </c>
      <c r="F35" s="7">
        <f t="shared" si="16"/>
        <v>11331.34368769743</v>
      </c>
      <c r="G35" s="7">
        <f t="shared" si="13"/>
        <v>188.65631230257168</v>
      </c>
      <c r="H35" s="7">
        <f t="shared" si="17"/>
        <v>211.9733846096311</v>
      </c>
      <c r="I35" s="18">
        <f t="shared" si="18"/>
        <v>45.030779335791621</v>
      </c>
      <c r="J35" s="7">
        <f t="shared" si="19"/>
        <v>1359.1607925033404</v>
      </c>
      <c r="K35" s="7">
        <f t="shared" si="20"/>
        <v>13.180512069326923</v>
      </c>
      <c r="L35" s="7">
        <f t="shared" si="21"/>
        <v>23.317072307059419</v>
      </c>
      <c r="M35" s="7">
        <f t="shared" si="22"/>
        <v>1395.6583768797266</v>
      </c>
    </row>
    <row r="36" spans="1:13">
      <c r="A36" s="11">
        <v>5</v>
      </c>
      <c r="B36" s="11">
        <f t="shared" si="12"/>
        <v>76.800000000000011</v>
      </c>
      <c r="C36" s="11">
        <v>175</v>
      </c>
      <c r="D36" s="11">
        <f t="shared" si="14"/>
        <v>13440.000000000002</v>
      </c>
      <c r="E36" s="7">
        <f t="shared" si="15"/>
        <v>196.7553980156448</v>
      </c>
      <c r="F36" s="7">
        <f t="shared" si="16"/>
        <v>13183.783054441959</v>
      </c>
      <c r="G36" s="7">
        <f t="shared" si="13"/>
        <v>256.21694555804243</v>
      </c>
      <c r="H36" s="7">
        <f t="shared" si="17"/>
        <v>287.88420849218249</v>
      </c>
      <c r="I36" s="18">
        <f t="shared" si="18"/>
        <v>62.685088039753644</v>
      </c>
      <c r="J36" s="7">
        <f t="shared" si="19"/>
        <v>1927.0315131595637</v>
      </c>
      <c r="K36" s="7">
        <f t="shared" si="20"/>
        <v>25.541231706585826</v>
      </c>
      <c r="L36" s="7">
        <f t="shared" si="21"/>
        <v>31.667262934140069</v>
      </c>
      <c r="M36" s="7">
        <f t="shared" si="22"/>
        <v>1984.2400078002897</v>
      </c>
    </row>
    <row r="37" spans="1:13">
      <c r="A37" s="11">
        <v>5</v>
      </c>
      <c r="B37" s="11">
        <f t="shared" si="12"/>
        <v>76.800000000000011</v>
      </c>
      <c r="C37" s="11">
        <v>200</v>
      </c>
      <c r="D37" s="11">
        <f t="shared" si="14"/>
        <v>15360.000000000002</v>
      </c>
      <c r="E37" s="7">
        <f t="shared" si="15"/>
        <v>230.10143139810688</v>
      </c>
      <c r="F37" s="7">
        <f t="shared" si="16"/>
        <v>15036.222421186496</v>
      </c>
      <c r="G37" s="7">
        <f t="shared" si="13"/>
        <v>323.7775788135059</v>
      </c>
      <c r="H37" s="7">
        <f t="shared" si="17"/>
        <v>363.79503237472574</v>
      </c>
      <c r="I37" s="18">
        <f t="shared" si="18"/>
        <v>81.36544221860251</v>
      </c>
      <c r="J37" s="7">
        <f t="shared" si="19"/>
        <v>2635.5675101881161</v>
      </c>
      <c r="K37" s="7">
        <f t="shared" si="20"/>
        <v>43.032178718286829</v>
      </c>
      <c r="L37" s="7">
        <f t="shared" si="21"/>
        <v>40.017453561219838</v>
      </c>
      <c r="M37" s="7">
        <f t="shared" si="22"/>
        <v>2718.6171424676231</v>
      </c>
    </row>
    <row r="38" spans="1:13">
      <c r="A38" s="11">
        <v>5</v>
      </c>
      <c r="B38" s="11">
        <f t="shared" si="12"/>
        <v>76.800000000000011</v>
      </c>
      <c r="C38" s="11">
        <v>225</v>
      </c>
      <c r="D38" s="11">
        <f t="shared" si="14"/>
        <v>17280.000000000004</v>
      </c>
      <c r="E38" s="7">
        <f t="shared" si="15"/>
        <v>265.64117654150954</v>
      </c>
      <c r="F38" s="7">
        <f t="shared" si="16"/>
        <v>16888.661787931032</v>
      </c>
      <c r="G38" s="7">
        <f t="shared" si="13"/>
        <v>391.33821206897119</v>
      </c>
      <c r="H38" s="7">
        <f t="shared" si="17"/>
        <v>439.70585625727097</v>
      </c>
      <c r="I38" s="18">
        <f t="shared" si="18"/>
        <v>101.27470756030783</v>
      </c>
      <c r="J38" s="7">
        <f t="shared" si="19"/>
        <v>3512.5805704569034</v>
      </c>
      <c r="K38" s="7">
        <f t="shared" si="20"/>
        <v>66.667681544268177</v>
      </c>
      <c r="L38" s="7">
        <f t="shared" si="21"/>
        <v>48.367644188299778</v>
      </c>
      <c r="M38" s="7">
        <f t="shared" si="22"/>
        <v>3627.6158961894716</v>
      </c>
    </row>
    <row r="39" spans="1:13">
      <c r="A39" s="11">
        <v>5</v>
      </c>
      <c r="B39" s="11">
        <f t="shared" si="12"/>
        <v>76.800000000000011</v>
      </c>
      <c r="C39" s="11">
        <v>250</v>
      </c>
      <c r="D39" s="11">
        <f t="shared" si="14"/>
        <v>19200.000000000004</v>
      </c>
      <c r="E39" s="7">
        <f t="shared" si="15"/>
        <v>303.87461184773417</v>
      </c>
      <c r="F39" s="7">
        <f t="shared" si="16"/>
        <v>18741.101154675569</v>
      </c>
      <c r="G39" s="7">
        <f t="shared" si="13"/>
        <v>458.89884532443466</v>
      </c>
      <c r="H39" s="7">
        <f t="shared" si="17"/>
        <v>515.61668013981421</v>
      </c>
      <c r="I39" s="18">
        <f t="shared" si="18"/>
        <v>122.69297056036854</v>
      </c>
      <c r="J39" s="7">
        <f t="shared" si="19"/>
        <v>4596.4690352304196</v>
      </c>
      <c r="K39" s="7">
        <f t="shared" si="20"/>
        <v>97.848172662028489</v>
      </c>
      <c r="L39" s="7">
        <f t="shared" si="21"/>
        <v>56.717834815379547</v>
      </c>
      <c r="M39" s="7">
        <f t="shared" si="22"/>
        <v>4751.0350427078274</v>
      </c>
    </row>
    <row r="40" spans="1:13">
      <c r="A40" s="11">
        <v>5</v>
      </c>
      <c r="B40" s="11">
        <f t="shared" si="12"/>
        <v>76.800000000000011</v>
      </c>
      <c r="C40" s="11">
        <v>275</v>
      </c>
      <c r="D40" s="11">
        <f t="shared" si="14"/>
        <v>21120.000000000004</v>
      </c>
      <c r="E40" s="7">
        <f t="shared" si="15"/>
        <v>345.52656226120689</v>
      </c>
      <c r="F40" s="7">
        <f t="shared" si="16"/>
        <v>20593.540521420095</v>
      </c>
      <c r="G40" s="7">
        <f t="shared" si="13"/>
        <v>526.45947857990905</v>
      </c>
      <c r="H40" s="7">
        <f t="shared" si="17"/>
        <v>591.52750402236973</v>
      </c>
      <c r="I40" s="18">
        <f t="shared" si="18"/>
        <v>146.0262761154714</v>
      </c>
      <c r="J40" s="7">
        <f t="shared" si="19"/>
        <v>5942.8994602405965</v>
      </c>
      <c r="K40" s="7">
        <f t="shared" si="20"/>
        <v>138.60387655498729</v>
      </c>
      <c r="L40" s="7">
        <f t="shared" si="21"/>
        <v>65.06802544246068</v>
      </c>
      <c r="M40" s="7">
        <f t="shared" si="22"/>
        <v>6146.5713622380445</v>
      </c>
    </row>
    <row r="41" spans="1:13">
      <c r="A41" s="11">
        <v>5</v>
      </c>
      <c r="B41" s="11">
        <f t="shared" si="12"/>
        <v>76.800000000000011</v>
      </c>
      <c r="C41" s="11">
        <v>300</v>
      </c>
      <c r="D41" s="11">
        <f t="shared" si="14"/>
        <v>23040.000000000004</v>
      </c>
      <c r="E41" s="7">
        <f t="shared" si="15"/>
        <v>391.72034435694684</v>
      </c>
      <c r="F41" s="7">
        <f t="shared" si="16"/>
        <v>22445.979888164631</v>
      </c>
      <c r="G41" s="7">
        <f t="shared" si="13"/>
        <v>594.02011183537252</v>
      </c>
      <c r="H41" s="7">
        <f t="shared" si="17"/>
        <v>667.43832790491297</v>
      </c>
      <c r="I41" s="18">
        <f t="shared" si="18"/>
        <v>171.90390301375285</v>
      </c>
      <c r="J41" s="7">
        <f t="shared" si="19"/>
        <v>7638.1425584488898</v>
      </c>
      <c r="K41" s="7">
        <f t="shared" si="20"/>
        <v>192.08118716385135</v>
      </c>
      <c r="L41" s="7">
        <f t="shared" si="21"/>
        <v>73.418216069540449</v>
      </c>
      <c r="M41" s="7">
        <f t="shared" si="22"/>
        <v>7903.6419616822823</v>
      </c>
    </row>
    <row r="42" spans="1:13">
      <c r="A42" s="11">
        <v>5</v>
      </c>
      <c r="B42" s="11">
        <f t="shared" si="12"/>
        <v>76.800000000000011</v>
      </c>
      <c r="C42" s="11">
        <v>325</v>
      </c>
      <c r="D42" s="11">
        <f t="shared" si="14"/>
        <v>24960.000000000004</v>
      </c>
      <c r="E42" s="7">
        <f t="shared" si="15"/>
        <v>444.37482355376875</v>
      </c>
      <c r="F42" s="7">
        <f t="shared" si="16"/>
        <v>24298.41925490916</v>
      </c>
      <c r="G42" s="7">
        <f t="shared" si="13"/>
        <v>661.58074509084327</v>
      </c>
      <c r="H42" s="7">
        <f t="shared" si="17"/>
        <v>743.34915178746428</v>
      </c>
      <c r="I42" s="18">
        <f t="shared" si="18"/>
        <v>201.40079426969723</v>
      </c>
      <c r="J42" s="7">
        <f t="shared" si="19"/>
        <v>9829.5671940202792</v>
      </c>
      <c r="K42" s="7">
        <f t="shared" si="20"/>
        <v>263.6548195610219</v>
      </c>
      <c r="L42" s="7">
        <f t="shared" si="21"/>
        <v>81.768406696621014</v>
      </c>
      <c r="M42" s="7">
        <f t="shared" si="22"/>
        <v>10174.990420277922</v>
      </c>
    </row>
    <row r="43" spans="1:13">
      <c r="A43" s="11">
        <v>5</v>
      </c>
      <c r="B43" s="11">
        <f t="shared" si="12"/>
        <v>76.800000000000011</v>
      </c>
      <c r="C43" s="11">
        <v>350</v>
      </c>
      <c r="D43" s="11">
        <f t="shared" si="14"/>
        <v>26880.000000000004</v>
      </c>
      <c r="E43" s="7">
        <f t="shared" si="15"/>
        <v>507.32637474699578</v>
      </c>
      <c r="F43" s="7">
        <f t="shared" si="16"/>
        <v>26150.858621653693</v>
      </c>
      <c r="G43" s="7">
        <f t="shared" si="13"/>
        <v>729.14137834631038</v>
      </c>
      <c r="H43" s="7">
        <f t="shared" si="17"/>
        <v>819.25997567001161</v>
      </c>
      <c r="I43" s="18">
        <f t="shared" si="18"/>
        <v>236.66607631718617</v>
      </c>
      <c r="J43" s="7">
        <f t="shared" si="19"/>
        <v>12811.806958915588</v>
      </c>
      <c r="K43" s="7">
        <f t="shared" si="20"/>
        <v>364.0704059159192</v>
      </c>
      <c r="L43" s="7">
        <f t="shared" si="21"/>
        <v>90.118597323701238</v>
      </c>
      <c r="M43" s="7">
        <f t="shared" si="22"/>
        <v>13265.995962155208</v>
      </c>
    </row>
    <row r="44" spans="1:13">
      <c r="A44" s="11">
        <v>5</v>
      </c>
      <c r="B44" s="11">
        <f t="shared" si="12"/>
        <v>76.800000000000011</v>
      </c>
      <c r="C44" s="11">
        <v>375</v>
      </c>
      <c r="D44" s="11">
        <f t="shared" si="14"/>
        <v>28800.000000000004</v>
      </c>
      <c r="E44" s="7">
        <f t="shared" si="15"/>
        <v>591.05178083423777</v>
      </c>
      <c r="F44" s="7">
        <f t="shared" si="16"/>
        <v>28003.297988398233</v>
      </c>
      <c r="G44" s="7">
        <f t="shared" si="13"/>
        <v>796.70201160177021</v>
      </c>
      <c r="H44" s="7">
        <f t="shared" si="17"/>
        <v>895.17079955255076</v>
      </c>
      <c r="I44" s="18">
        <f t="shared" si="18"/>
        <v>283.56881348952226</v>
      </c>
      <c r="J44" s="7">
        <f t="shared" si="19"/>
        <v>17389.478779671233</v>
      </c>
      <c r="K44" s="7">
        <f t="shared" si="20"/>
        <v>522.67326789506046</v>
      </c>
      <c r="L44" s="7">
        <f t="shared" si="21"/>
        <v>98.468787950780552</v>
      </c>
      <c r="M44" s="7">
        <f t="shared" si="22"/>
        <v>18010.620835517075</v>
      </c>
    </row>
    <row r="45" spans="1:13">
      <c r="A45" s="11">
        <v>5</v>
      </c>
      <c r="B45" s="11">
        <f t="shared" si="12"/>
        <v>76.800000000000011</v>
      </c>
      <c r="C45" s="11">
        <v>400</v>
      </c>
      <c r="D45" s="11">
        <f t="shared" si="14"/>
        <v>30720.000000000004</v>
      </c>
      <c r="E45" s="7" t="e">
        <f t="shared" si="15"/>
        <v>#NUM!</v>
      </c>
      <c r="F45" s="7" t="e">
        <f t="shared" si="16"/>
        <v>#NUM!</v>
      </c>
      <c r="G45" s="7" t="e">
        <f t="shared" si="13"/>
        <v>#NUM!</v>
      </c>
      <c r="H45" s="7" t="e">
        <f t="shared" si="17"/>
        <v>#NUM!</v>
      </c>
      <c r="I45" s="18" t="e">
        <f t="shared" si="18"/>
        <v>#NUM!</v>
      </c>
      <c r="J45" s="7" t="e">
        <f t="shared" si="19"/>
        <v>#NUM!</v>
      </c>
      <c r="K45" s="7" t="e">
        <f t="shared" si="20"/>
        <v>#NUM!</v>
      </c>
      <c r="L45" s="7" t="e">
        <f t="shared" si="21"/>
        <v>#NUM!</v>
      </c>
      <c r="M45" s="7" t="e">
        <f t="shared" si="22"/>
        <v>#NUM!</v>
      </c>
    </row>
    <row r="46" spans="1:13">
      <c r="A46" s="11">
        <v>5</v>
      </c>
      <c r="B46" s="11">
        <f t="shared" si="12"/>
        <v>76.800000000000011</v>
      </c>
      <c r="C46" s="11">
        <v>425</v>
      </c>
      <c r="D46" s="11">
        <f t="shared" si="14"/>
        <v>32640.000000000004</v>
      </c>
      <c r="E46" s="7" t="e">
        <f t="shared" si="15"/>
        <v>#NUM!</v>
      </c>
      <c r="F46" s="7" t="e">
        <f t="shared" si="16"/>
        <v>#NUM!</v>
      </c>
      <c r="G46" s="7" t="e">
        <f t="shared" si="13"/>
        <v>#NUM!</v>
      </c>
      <c r="H46" s="7" t="e">
        <f t="shared" si="17"/>
        <v>#NUM!</v>
      </c>
      <c r="I46" s="18" t="e">
        <f t="shared" si="18"/>
        <v>#NUM!</v>
      </c>
      <c r="J46" s="7" t="e">
        <f t="shared" si="19"/>
        <v>#NUM!</v>
      </c>
      <c r="K46" s="7" t="e">
        <f t="shared" si="20"/>
        <v>#NUM!</v>
      </c>
      <c r="L46" s="7" t="e">
        <f t="shared" si="21"/>
        <v>#NUM!</v>
      </c>
      <c r="M46" s="7" t="e">
        <f t="shared" si="22"/>
        <v>#NUM!</v>
      </c>
    </row>
    <row r="47" spans="1:13">
      <c r="A47" s="11">
        <v>5</v>
      </c>
      <c r="B47" s="11">
        <f t="shared" si="12"/>
        <v>76.800000000000011</v>
      </c>
      <c r="C47" s="11">
        <v>450</v>
      </c>
      <c r="D47" s="11">
        <f t="shared" si="14"/>
        <v>34560.000000000007</v>
      </c>
      <c r="E47" s="7" t="e">
        <f t="shared" si="15"/>
        <v>#NUM!</v>
      </c>
      <c r="F47" s="7" t="e">
        <f t="shared" si="16"/>
        <v>#NUM!</v>
      </c>
      <c r="G47" s="7" t="e">
        <f t="shared" si="13"/>
        <v>#NUM!</v>
      </c>
      <c r="H47" s="7" t="e">
        <f t="shared" si="17"/>
        <v>#NUM!</v>
      </c>
      <c r="I47" s="18" t="e">
        <f t="shared" si="18"/>
        <v>#NUM!</v>
      </c>
      <c r="J47" s="7" t="e">
        <f t="shared" si="19"/>
        <v>#NUM!</v>
      </c>
      <c r="K47" s="7" t="e">
        <f t="shared" si="20"/>
        <v>#NUM!</v>
      </c>
      <c r="L47" s="7" t="e">
        <f t="shared" si="21"/>
        <v>#NUM!</v>
      </c>
      <c r="M47" s="7" t="e">
        <f t="shared" si="22"/>
        <v>#NUM!</v>
      </c>
    </row>
    <row r="48" spans="1:13">
      <c r="A48" s="11">
        <v>5</v>
      </c>
      <c r="B48" s="11">
        <f t="shared" si="12"/>
        <v>76.800000000000011</v>
      </c>
      <c r="C48" s="11">
        <v>475</v>
      </c>
      <c r="D48" s="11">
        <f t="shared" si="14"/>
        <v>36480.000000000007</v>
      </c>
      <c r="E48" s="7" t="e">
        <f t="shared" si="15"/>
        <v>#NUM!</v>
      </c>
      <c r="F48" s="7" t="e">
        <f t="shared" si="16"/>
        <v>#NUM!</v>
      </c>
      <c r="G48" s="7" t="e">
        <f t="shared" si="13"/>
        <v>#NUM!</v>
      </c>
      <c r="H48" s="7" t="e">
        <f t="shared" si="17"/>
        <v>#NUM!</v>
      </c>
      <c r="I48" s="18" t="e">
        <f t="shared" si="18"/>
        <v>#NUM!</v>
      </c>
      <c r="J48" s="7" t="e">
        <f t="shared" si="19"/>
        <v>#NUM!</v>
      </c>
      <c r="K48" s="7" t="e">
        <f t="shared" si="20"/>
        <v>#NUM!</v>
      </c>
      <c r="L48" s="7" t="e">
        <f t="shared" si="21"/>
        <v>#NUM!</v>
      </c>
      <c r="M48" s="7" t="e">
        <f t="shared" si="22"/>
        <v>#NUM!</v>
      </c>
    </row>
    <row r="49" spans="1:13">
      <c r="A49" s="11">
        <v>5</v>
      </c>
      <c r="B49" s="11">
        <f t="shared" si="12"/>
        <v>76.800000000000011</v>
      </c>
      <c r="C49" s="11">
        <v>500</v>
      </c>
      <c r="D49" s="11">
        <f t="shared" si="14"/>
        <v>38400.000000000007</v>
      </c>
      <c r="E49" s="7" t="e">
        <f t="shared" si="15"/>
        <v>#NUM!</v>
      </c>
      <c r="F49" s="7" t="e">
        <f t="shared" si="16"/>
        <v>#NUM!</v>
      </c>
      <c r="G49" s="7" t="e">
        <f t="shared" si="13"/>
        <v>#NUM!</v>
      </c>
      <c r="H49" s="7" t="e">
        <f t="shared" si="17"/>
        <v>#NUM!</v>
      </c>
      <c r="I49" s="18" t="e">
        <f t="shared" si="18"/>
        <v>#NUM!</v>
      </c>
      <c r="J49" s="7" t="e">
        <f t="shared" si="19"/>
        <v>#NUM!</v>
      </c>
      <c r="K49" s="7" t="e">
        <f t="shared" si="20"/>
        <v>#NUM!</v>
      </c>
      <c r="L49" s="7" t="e">
        <f t="shared" si="21"/>
        <v>#NUM!</v>
      </c>
      <c r="M49" s="7" t="e">
        <f t="shared" si="22"/>
        <v>#NUM!</v>
      </c>
    </row>
    <row r="50" spans="1:13">
      <c r="A50" s="11">
        <v>10</v>
      </c>
      <c r="B50" s="11">
        <f>$C$22</f>
        <v>76.800000000000011</v>
      </c>
      <c r="C50" s="11">
        <v>0</v>
      </c>
      <c r="D50" s="11">
        <f>C50*B50</f>
        <v>0</v>
      </c>
      <c r="E50" s="7">
        <f>($C$23*B50*A50^2+$C$24*$C$25*B50^3-B50*(($C$24*($C$25*$C$24*B50^2+$C$23*A50^2)*($C$25*B50^2+$C$23*$C$24*A50^2-4*D50*$C$23*$C$25)))^0.5)/(2*($C$23^2*A50^2+$C$24*$C$25*$C$23*B50^2))</f>
        <v>10.277599521044156</v>
      </c>
      <c r="F50" s="7">
        <f>B50*E50-E50^2*C$23</f>
        <v>784.06166374309066</v>
      </c>
      <c r="G50" s="7">
        <f>D50-F50</f>
        <v>-784.06166374309066</v>
      </c>
      <c r="H50" s="7">
        <f>G50/C$24</f>
        <v>-880.96816150909058</v>
      </c>
      <c r="I50" s="18">
        <f>(A50-(A50^2-4*C$25*H50)^0.5)/(2*C$25)</f>
        <v>-83.558501128826535</v>
      </c>
      <c r="J50" s="7">
        <f>E50^2*C$23</f>
        <v>5.2579794731005833</v>
      </c>
      <c r="K50" s="7">
        <f>I50^2*C$25</f>
        <v>45.383150220824682</v>
      </c>
      <c r="L50" s="7">
        <f>H50-G50</f>
        <v>-96.906497765999916</v>
      </c>
      <c r="M50" s="7">
        <f>SUM(J50:L50)</f>
        <v>-46.265368072074651</v>
      </c>
    </row>
    <row r="51" spans="1:13">
      <c r="A51" s="11">
        <v>10</v>
      </c>
      <c r="B51" s="11">
        <f t="shared" si="12"/>
        <v>76.800000000000011</v>
      </c>
      <c r="C51" s="11">
        <v>25</v>
      </c>
      <c r="D51" s="11">
        <f>C51*B51</f>
        <v>1920.0000000000002</v>
      </c>
      <c r="E51" s="7">
        <f>($C$23*B51*A51^2+$C$24*$C$25*B51^3-B51*(($C$24*($C$25*$C$24*B51^2+$C$23*A51^2)*($C$25*B51^2+$C$23*$C$24*A51^2-4*D51*$C$23*$C$25)))^0.5)/(2*($C$23^2*A51^2+$C$24*$C$25*$C$23*B51^2))</f>
        <v>32.720257606678025</v>
      </c>
      <c r="F51" s="7">
        <f>B51*E51-E51^2*C$23</f>
        <v>2459.6229358022479</v>
      </c>
      <c r="G51" s="7">
        <f t="shared" ref="G51:G70" si="23">D51-F51</f>
        <v>-539.62293580224764</v>
      </c>
      <c r="H51" s="7">
        <f>G51/C$24</f>
        <v>-606.3179053957839</v>
      </c>
      <c r="I51" s="18">
        <f>(A51-(A51^2-4*C$25*H51)^0.5)/(2*C$25)</f>
        <v>-58.413873163874982</v>
      </c>
      <c r="J51" s="7">
        <f>E51^2*C$23</f>
        <v>53.292848390624698</v>
      </c>
      <c r="K51" s="7">
        <f>I51^2*C$25</f>
        <v>22.179173757034278</v>
      </c>
      <c r="L51" s="7">
        <f>H51-G51</f>
        <v>-66.694969593536257</v>
      </c>
      <c r="M51" s="7">
        <f>SUM(J51:L51)</f>
        <v>8.7770525541227187</v>
      </c>
    </row>
    <row r="52" spans="1:13">
      <c r="A52" s="11">
        <v>10</v>
      </c>
      <c r="B52" s="11">
        <f t="shared" si="12"/>
        <v>76.800000000000011</v>
      </c>
      <c r="C52" s="11">
        <v>50</v>
      </c>
      <c r="D52" s="11">
        <f t="shared" ref="D52:D70" si="24">C52*B52</f>
        <v>3840.0000000000005</v>
      </c>
      <c r="E52" s="7">
        <f>($C$23*B52*A52^2+$C$24*$C$25*B52^3-B52*(($C$24*($C$25*$C$24*B52^2+$C$23*A52^2)*($C$25*B52^2+$C$23*$C$24*A52^2-4*D52*$C$23*$C$25)))^0.5)/(2*($C$23^2*A52^2+$C$24*$C$25*$C$23*B52^2))</f>
        <v>55.866454080680334</v>
      </c>
      <c r="F52" s="7">
        <f>B52*E52-E52^2*C$23</f>
        <v>4135.184207861379</v>
      </c>
      <c r="G52" s="7">
        <f t="shared" si="23"/>
        <v>-295.18420786137858</v>
      </c>
      <c r="H52" s="7">
        <f>G52/C$24</f>
        <v>-331.66764928244783</v>
      </c>
      <c r="I52" s="18">
        <f>(A52-(A52^2-4*C$25*H52)^0.5)/(2*C$25)</f>
        <v>-32.481004743307253</v>
      </c>
      <c r="J52" s="7">
        <f>E52^2*C$23</f>
        <v>155.35946553487184</v>
      </c>
      <c r="K52" s="7">
        <f>I52^2*C$25</f>
        <v>6.8576018493758637</v>
      </c>
      <c r="L52" s="7">
        <f>H52-G52</f>
        <v>-36.483441421069244</v>
      </c>
      <c r="M52" s="7">
        <f>SUM(J52:L52)</f>
        <v>125.73362596317847</v>
      </c>
    </row>
    <row r="53" spans="1:13">
      <c r="A53" s="11">
        <v>10</v>
      </c>
      <c r="B53" s="11">
        <f t="shared" si="12"/>
        <v>76.800000000000011</v>
      </c>
      <c r="C53" s="11">
        <v>75</v>
      </c>
      <c r="D53" s="11">
        <f t="shared" si="24"/>
        <v>5760.0000000000009</v>
      </c>
      <c r="E53" s="7">
        <f>($C$23*B53*A53^2+$C$24*$C$25*B53^3-B53*(($C$24*($C$25*$C$24*B53^2+$C$23*A53^2)*($C$25*B53^2+$C$23*$C$24*A53^2-4*D53*$C$23*$C$25)))^0.5)/(2*($C$23^2*A53^2+$C$24*$C$25*$C$23*B53^2))</f>
        <v>79.786818309799088</v>
      </c>
      <c r="F53" s="7">
        <f>B53*E53-E53^2*C$23</f>
        <v>5810.7454799205261</v>
      </c>
      <c r="G53" s="7">
        <f t="shared" si="23"/>
        <v>-50.745479920525213</v>
      </c>
      <c r="H53" s="7">
        <f>G53/C$24</f>
        <v>-57.017393169129448</v>
      </c>
      <c r="I53" s="18">
        <f>(A53-(A53^2-4*C$25*H53)^0.5)/(2*C$25)</f>
        <v>-5.6807631216442793</v>
      </c>
      <c r="J53" s="7">
        <f>E53^2*C$23</f>
        <v>316.8821662720444</v>
      </c>
      <c r="K53" s="7">
        <f>I53^2*C$25</f>
        <v>0.20976195268751874</v>
      </c>
      <c r="L53" s="7">
        <f>H53-G53</f>
        <v>-6.2719132486042355</v>
      </c>
      <c r="M53" s="7">
        <f>SUM(J53:L53)</f>
        <v>310.82001497612771</v>
      </c>
    </row>
    <row r="54" spans="1:13">
      <c r="A54" s="11">
        <v>10</v>
      </c>
      <c r="B54" s="11">
        <f t="shared" si="12"/>
        <v>76.800000000000011</v>
      </c>
      <c r="C54" s="11">
        <v>100</v>
      </c>
      <c r="D54" s="11">
        <f t="shared" si="24"/>
        <v>7680.0000000000009</v>
      </c>
      <c r="E54" s="7">
        <f>($C$23*B54*A54^2+$C$24*$C$25*B54^3-B54*(($C$24*($C$25*$C$24*B54^2+$C$23*A54^2)*($C$25*B54^2+$C$23*$C$24*A54^2-4*D54*$C$23*$C$25)))^0.5)/(2*($C$23^2*A54^2+$C$24*$C$25*$C$23*B54^2))</f>
        <v>104.56465312812765</v>
      </c>
      <c r="F54" s="7">
        <f>B54*E54-E54^2*C$23</f>
        <v>7486.3067519796559</v>
      </c>
      <c r="G54" s="7">
        <f t="shared" si="23"/>
        <v>193.69324802034498</v>
      </c>
      <c r="H54" s="7">
        <f>G54/C$24</f>
        <v>217.63286294420783</v>
      </c>
      <c r="I54" s="18">
        <f>(A54-(A54^2-4*C$25*H54)^0.5)/(2*C$25)</f>
        <v>22.080183728176277</v>
      </c>
      <c r="J54" s="7">
        <f>E54^2*C$23</f>
        <v>544.25860826054816</v>
      </c>
      <c r="K54" s="7">
        <f>I54^2*C$25</f>
        <v>3.1689743375551322</v>
      </c>
      <c r="L54" s="7">
        <f>H54-G54</f>
        <v>23.939614923862848</v>
      </c>
      <c r="M54" s="7">
        <f>SUM(J54:L54)</f>
        <v>571.36719752196609</v>
      </c>
    </row>
    <row r="55" spans="1:13">
      <c r="A55" s="11">
        <v>10</v>
      </c>
      <c r="B55" s="11">
        <f t="shared" si="12"/>
        <v>76.800000000000011</v>
      </c>
      <c r="C55" s="11">
        <v>125</v>
      </c>
      <c r="D55" s="11">
        <f t="shared" si="24"/>
        <v>9600.0000000000018</v>
      </c>
      <c r="E55" s="7">
        <f t="shared" ref="E55:E70" si="25">($C$23*B55*A55^2+$C$24*$C$25*B55^3-B55*(($C$24*($C$25*$C$24*B55^2+$C$23*A55^2)*($C$25*B55^2+$C$23*$C$24*A55^2-4*D55*$C$23*$C$25)))^0.5)/(2*($C$23^2*A55^2+$C$24*$C$25*$C$23*B55^2))</f>
        <v>130.2993672857304</v>
      </c>
      <c r="F55" s="7">
        <f t="shared" ref="F55:F70" si="26">B55*E55-E55^2*C$23</f>
        <v>9161.8680240388039</v>
      </c>
      <c r="G55" s="7">
        <f t="shared" si="23"/>
        <v>438.1319759611979</v>
      </c>
      <c r="H55" s="7">
        <f t="shared" ref="H55:H70" si="27">G55/C$24</f>
        <v>492.28311905752571</v>
      </c>
      <c r="I55" s="18">
        <f t="shared" ref="I55:I70" si="28">(A55-(A55^2-4*C$25*H55)^0.5)/(2*C$25)</f>
        <v>50.913212810927533</v>
      </c>
      <c r="J55" s="7">
        <f t="shared" ref="J55:J70" si="29">E55^2*C$23</f>
        <v>845.12338350529205</v>
      </c>
      <c r="K55" s="7">
        <f t="shared" ref="K55:K70" si="30">I55^2*C$25</f>
        <v>16.849009051750169</v>
      </c>
      <c r="L55" s="7">
        <f t="shared" ref="L55:L70" si="31">H55-G55</f>
        <v>54.151143096327814</v>
      </c>
      <c r="M55" s="7">
        <f t="shared" ref="M55:M70" si="32">SUM(J55:L55)</f>
        <v>916.12353565337003</v>
      </c>
    </row>
    <row r="56" spans="1:13">
      <c r="A56" s="11">
        <v>10</v>
      </c>
      <c r="B56" s="11">
        <f t="shared" si="12"/>
        <v>76.800000000000011</v>
      </c>
      <c r="C56" s="11">
        <v>150</v>
      </c>
      <c r="D56" s="11">
        <f t="shared" si="24"/>
        <v>11520.000000000002</v>
      </c>
      <c r="E56" s="7">
        <f t="shared" si="25"/>
        <v>157.11120452556364</v>
      </c>
      <c r="F56" s="7">
        <f t="shared" si="26"/>
        <v>10837.429296097942</v>
      </c>
      <c r="G56" s="7">
        <f t="shared" si="23"/>
        <v>682.5707039020599</v>
      </c>
      <c r="H56" s="7">
        <f t="shared" si="27"/>
        <v>766.93337517085376</v>
      </c>
      <c r="I56" s="18">
        <f t="shared" si="28"/>
        <v>80.953044540309889</v>
      </c>
      <c r="J56" s="7">
        <f t="shared" si="29"/>
        <v>1228.7112114653471</v>
      </c>
      <c r="K56" s="7">
        <f t="shared" si="30"/>
        <v>42.59707023224508</v>
      </c>
      <c r="L56" s="7">
        <f t="shared" si="31"/>
        <v>84.362671268793861</v>
      </c>
      <c r="M56" s="7">
        <f t="shared" si="32"/>
        <v>1355.6709529663863</v>
      </c>
    </row>
    <row r="57" spans="1:13">
      <c r="A57" s="11">
        <v>10</v>
      </c>
      <c r="B57" s="11">
        <f t="shared" si="12"/>
        <v>76.800000000000011</v>
      </c>
      <c r="C57" s="11">
        <v>175</v>
      </c>
      <c r="D57" s="11">
        <f t="shared" si="24"/>
        <v>13440.000000000002</v>
      </c>
      <c r="E57" s="7">
        <f t="shared" si="25"/>
        <v>185.14792348557765</v>
      </c>
      <c r="F57" s="7">
        <f t="shared" si="26"/>
        <v>12512.990568157082</v>
      </c>
      <c r="G57" s="7">
        <f t="shared" si="23"/>
        <v>927.00943184292009</v>
      </c>
      <c r="H57" s="7">
        <f t="shared" si="27"/>
        <v>1041.5836312841798</v>
      </c>
      <c r="I57" s="18">
        <f t="shared" si="28"/>
        <v>112.36522686370357</v>
      </c>
      <c r="J57" s="7">
        <f t="shared" si="29"/>
        <v>1706.3699555352832</v>
      </c>
      <c r="K57" s="7">
        <f t="shared" si="30"/>
        <v>82.068637352855205</v>
      </c>
      <c r="L57" s="7">
        <f t="shared" si="31"/>
        <v>114.57419944125968</v>
      </c>
      <c r="M57" s="7">
        <f t="shared" si="32"/>
        <v>1903.0127923293981</v>
      </c>
    </row>
    <row r="58" spans="1:13">
      <c r="A58" s="11">
        <v>10</v>
      </c>
      <c r="B58" s="11">
        <f t="shared" si="12"/>
        <v>76.800000000000011</v>
      </c>
      <c r="C58" s="11">
        <v>200</v>
      </c>
      <c r="D58" s="11">
        <f t="shared" si="24"/>
        <v>15360.000000000002</v>
      </c>
      <c r="E58" s="7">
        <f t="shared" si="25"/>
        <v>214.5945126406157</v>
      </c>
      <c r="F58" s="7">
        <f t="shared" si="26"/>
        <v>14188.551840216223</v>
      </c>
      <c r="G58" s="7">
        <f t="shared" si="23"/>
        <v>1171.4481597837785</v>
      </c>
      <c r="H58" s="7">
        <f t="shared" si="27"/>
        <v>1316.2338873975038</v>
      </c>
      <c r="I58" s="18">
        <f t="shared" si="28"/>
        <v>145.35701982846962</v>
      </c>
      <c r="J58" s="7">
        <f t="shared" si="29"/>
        <v>2292.3067305830659</v>
      </c>
      <c r="K58" s="7">
        <f t="shared" si="30"/>
        <v>137.3363108871917</v>
      </c>
      <c r="L58" s="7">
        <f t="shared" si="31"/>
        <v>144.78572761372538</v>
      </c>
      <c r="M58" s="7">
        <f t="shared" si="32"/>
        <v>2574.4287690839828</v>
      </c>
    </row>
    <row r="59" spans="1:13">
      <c r="A59" s="11">
        <v>10</v>
      </c>
      <c r="B59" s="11">
        <f t="shared" si="12"/>
        <v>76.800000000000011</v>
      </c>
      <c r="C59" s="11">
        <v>225</v>
      </c>
      <c r="D59" s="11">
        <f t="shared" si="24"/>
        <v>17280.000000000004</v>
      </c>
      <c r="E59" s="7">
        <f t="shared" si="25"/>
        <v>245.6878179196957</v>
      </c>
      <c r="F59" s="7">
        <f t="shared" si="26"/>
        <v>15864.113112275365</v>
      </c>
      <c r="G59" s="7">
        <f t="shared" si="23"/>
        <v>1415.8868877246387</v>
      </c>
      <c r="H59" s="7">
        <f t="shared" si="27"/>
        <v>1590.88414351083</v>
      </c>
      <c r="I59" s="18">
        <f t="shared" si="28"/>
        <v>180.1937842821269</v>
      </c>
      <c r="J59" s="7">
        <f t="shared" si="29"/>
        <v>3004.7113039572682</v>
      </c>
      <c r="K59" s="7">
        <f t="shared" si="30"/>
        <v>211.05369931043893</v>
      </c>
      <c r="L59" s="7">
        <f t="shared" si="31"/>
        <v>174.99725578619132</v>
      </c>
      <c r="M59" s="7">
        <f t="shared" si="32"/>
        <v>3390.7622590538986</v>
      </c>
    </row>
    <row r="60" spans="1:13">
      <c r="A60" s="11">
        <v>10</v>
      </c>
      <c r="B60" s="11">
        <f t="shared" si="12"/>
        <v>76.800000000000011</v>
      </c>
      <c r="C60" s="11">
        <v>250</v>
      </c>
      <c r="D60" s="11">
        <f t="shared" si="24"/>
        <v>19200.000000000004</v>
      </c>
      <c r="E60" s="7">
        <f t="shared" si="25"/>
        <v>278.73951048455956</v>
      </c>
      <c r="F60" s="7">
        <f t="shared" si="26"/>
        <v>17539.67438433451</v>
      </c>
      <c r="G60" s="7">
        <f t="shared" si="23"/>
        <v>1660.3256156654934</v>
      </c>
      <c r="H60" s="7">
        <f t="shared" si="27"/>
        <v>1865.53439962415</v>
      </c>
      <c r="I60" s="18">
        <f t="shared" si="28"/>
        <v>217.22471484233077</v>
      </c>
      <c r="J60" s="7">
        <f t="shared" si="29"/>
        <v>3867.5200208796678</v>
      </c>
      <c r="K60" s="7">
        <f t="shared" si="30"/>
        <v>306.71274879915745</v>
      </c>
      <c r="L60" s="7">
        <f t="shared" si="31"/>
        <v>205.20878395865657</v>
      </c>
      <c r="M60" s="7">
        <f t="shared" si="32"/>
        <v>4379.4415536374818</v>
      </c>
    </row>
    <row r="61" spans="1:13">
      <c r="A61" s="11">
        <v>10</v>
      </c>
      <c r="B61" s="11">
        <f t="shared" si="12"/>
        <v>76.800000000000011</v>
      </c>
      <c r="C61" s="11">
        <v>275</v>
      </c>
      <c r="D61" s="11">
        <f t="shared" si="24"/>
        <v>21120.000000000004</v>
      </c>
      <c r="E61" s="7">
        <f t="shared" si="25"/>
        <v>314.17406718864135</v>
      </c>
      <c r="F61" s="7">
        <f t="shared" si="26"/>
        <v>19215.235656393645</v>
      </c>
      <c r="G61" s="7">
        <f t="shared" si="23"/>
        <v>1904.764343606359</v>
      </c>
      <c r="H61" s="7">
        <f t="shared" si="27"/>
        <v>2140.184655737482</v>
      </c>
      <c r="I61" s="18">
        <f t="shared" si="28"/>
        <v>256.92539298961123</v>
      </c>
      <c r="J61" s="7">
        <f t="shared" si="29"/>
        <v>4913.3327036940127</v>
      </c>
      <c r="K61" s="7">
        <f t="shared" si="30"/>
        <v>429.06927415863004</v>
      </c>
      <c r="L61" s="7">
        <f t="shared" si="31"/>
        <v>235.42031213112296</v>
      </c>
      <c r="M61" s="7">
        <f t="shared" si="32"/>
        <v>5577.8222899837656</v>
      </c>
    </row>
    <row r="62" spans="1:13">
      <c r="A62" s="11">
        <v>10</v>
      </c>
      <c r="B62" s="11">
        <f t="shared" si="12"/>
        <v>76.800000000000011</v>
      </c>
      <c r="C62" s="11">
        <v>300</v>
      </c>
      <c r="D62" s="11">
        <f t="shared" si="24"/>
        <v>23040.000000000004</v>
      </c>
      <c r="E62" s="7">
        <f t="shared" si="25"/>
        <v>352.59584524601041</v>
      </c>
      <c r="F62" s="7">
        <f t="shared" si="26"/>
        <v>20890.79692845279</v>
      </c>
      <c r="G62" s="7">
        <f t="shared" si="23"/>
        <v>2149.2030715472138</v>
      </c>
      <c r="H62" s="7">
        <f t="shared" si="27"/>
        <v>2414.8349118508017</v>
      </c>
      <c r="I62" s="18">
        <f t="shared" si="28"/>
        <v>299.97293714940787</v>
      </c>
      <c r="J62" s="7">
        <f t="shared" si="29"/>
        <v>6188.5639864408158</v>
      </c>
      <c r="K62" s="7">
        <f t="shared" si="30"/>
        <v>584.89445964327695</v>
      </c>
      <c r="L62" s="7">
        <f t="shared" si="31"/>
        <v>265.63184030358798</v>
      </c>
      <c r="M62" s="7">
        <f t="shared" si="32"/>
        <v>7039.09028638768</v>
      </c>
    </row>
    <row r="63" spans="1:13">
      <c r="A63" s="11">
        <v>10</v>
      </c>
      <c r="B63" s="11">
        <f t="shared" si="12"/>
        <v>76.800000000000011</v>
      </c>
      <c r="C63" s="11">
        <v>325</v>
      </c>
      <c r="D63" s="11">
        <f t="shared" si="24"/>
        <v>24960.000000000004</v>
      </c>
      <c r="E63" s="7">
        <f t="shared" si="25"/>
        <v>394.91824833592619</v>
      </c>
      <c r="F63" s="7">
        <f t="shared" si="26"/>
        <v>22566.358200511924</v>
      </c>
      <c r="G63" s="7">
        <f t="shared" si="23"/>
        <v>2393.6417994880794</v>
      </c>
      <c r="H63" s="7">
        <f t="shared" si="27"/>
        <v>2689.4851679641342</v>
      </c>
      <c r="I63" s="18">
        <f t="shared" si="28"/>
        <v>347.39071966956192</v>
      </c>
      <c r="J63" s="7">
        <f t="shared" si="29"/>
        <v>7763.3632716872107</v>
      </c>
      <c r="K63" s="7">
        <f t="shared" si="30"/>
        <v>784.42202873148494</v>
      </c>
      <c r="L63" s="7">
        <f t="shared" si="31"/>
        <v>295.84336847605482</v>
      </c>
      <c r="M63" s="7">
        <f t="shared" si="32"/>
        <v>8843.6286688947512</v>
      </c>
    </row>
    <row r="64" spans="1:13">
      <c r="A64" s="11">
        <v>10</v>
      </c>
      <c r="B64" s="11">
        <f t="shared" si="12"/>
        <v>76.800000000000011</v>
      </c>
      <c r="C64" s="11">
        <v>350</v>
      </c>
      <c r="D64" s="11">
        <f t="shared" si="24"/>
        <v>26880.000000000004</v>
      </c>
      <c r="E64" s="7">
        <f t="shared" si="25"/>
        <v>442.64415228870394</v>
      </c>
      <c r="F64" s="7">
        <f t="shared" si="26"/>
        <v>24241.919472571062</v>
      </c>
      <c r="G64" s="7">
        <f t="shared" si="23"/>
        <v>2638.0805274289414</v>
      </c>
      <c r="H64" s="7">
        <f t="shared" si="27"/>
        <v>2964.1354240774622</v>
      </c>
      <c r="I64" s="18">
        <f t="shared" si="28"/>
        <v>400.86255418242212</v>
      </c>
      <c r="J64" s="7">
        <f t="shared" si="29"/>
        <v>9753.1514232014033</v>
      </c>
      <c r="K64" s="7">
        <f t="shared" si="30"/>
        <v>1044.4901177467596</v>
      </c>
      <c r="L64" s="7">
        <f t="shared" si="31"/>
        <v>326.05489664852075</v>
      </c>
      <c r="M64" s="7">
        <f t="shared" si="32"/>
        <v>11123.696437596684</v>
      </c>
    </row>
    <row r="65" spans="1:13">
      <c r="A65" s="11">
        <v>10</v>
      </c>
      <c r="B65" s="11">
        <f t="shared" si="12"/>
        <v>76.800000000000011</v>
      </c>
      <c r="C65" s="11">
        <v>375</v>
      </c>
      <c r="D65" s="11">
        <f t="shared" si="24"/>
        <v>28800.000000000004</v>
      </c>
      <c r="E65" s="7">
        <f t="shared" si="25"/>
        <v>498.59461983355487</v>
      </c>
      <c r="F65" s="7">
        <f t="shared" si="26"/>
        <v>25917.480744630215</v>
      </c>
      <c r="G65" s="7">
        <f t="shared" si="23"/>
        <v>2882.5192553697889</v>
      </c>
      <c r="H65" s="7">
        <f t="shared" si="27"/>
        <v>3238.7856801907742</v>
      </c>
      <c r="I65" s="18">
        <f t="shared" si="28"/>
        <v>463.54914351209595</v>
      </c>
      <c r="J65" s="7">
        <f t="shared" si="29"/>
        <v>12374.586058586809</v>
      </c>
      <c r="K65" s="7">
        <f t="shared" si="30"/>
        <v>1396.7057549301851</v>
      </c>
      <c r="L65" s="7">
        <f t="shared" si="31"/>
        <v>356.26642482098532</v>
      </c>
      <c r="M65" s="7">
        <f t="shared" si="32"/>
        <v>14127.558238337979</v>
      </c>
    </row>
    <row r="66" spans="1:13">
      <c r="A66" s="11">
        <v>10</v>
      </c>
      <c r="B66" s="11">
        <f t="shared" si="12"/>
        <v>76.800000000000011</v>
      </c>
      <c r="C66" s="11">
        <v>400</v>
      </c>
      <c r="D66" s="11">
        <f t="shared" si="24"/>
        <v>30720.000000000004</v>
      </c>
      <c r="E66" s="7">
        <f t="shared" si="25"/>
        <v>569.49408696203989</v>
      </c>
      <c r="F66" s="7">
        <f t="shared" si="26"/>
        <v>27593.042016689345</v>
      </c>
      <c r="G66" s="7">
        <f t="shared" si="23"/>
        <v>3126.9579833106582</v>
      </c>
      <c r="H66" s="7">
        <f t="shared" si="27"/>
        <v>3513.4359363041103</v>
      </c>
      <c r="I66" s="18">
        <f t="shared" si="28"/>
        <v>542.98450794428254</v>
      </c>
      <c r="J66" s="7">
        <f t="shared" si="29"/>
        <v>16144.103861995323</v>
      </c>
      <c r="K66" s="7">
        <f t="shared" si="30"/>
        <v>1916.4091431387149</v>
      </c>
      <c r="L66" s="7">
        <f t="shared" si="31"/>
        <v>386.47795299345216</v>
      </c>
      <c r="M66" s="7">
        <f t="shared" si="32"/>
        <v>18446.990958127491</v>
      </c>
    </row>
    <row r="67" spans="1:13">
      <c r="A67" s="11">
        <v>10</v>
      </c>
      <c r="B67" s="11">
        <f t="shared" si="12"/>
        <v>76.800000000000011</v>
      </c>
      <c r="C67" s="11">
        <v>425</v>
      </c>
      <c r="D67" s="11">
        <f t="shared" si="24"/>
        <v>32640.000000000004</v>
      </c>
      <c r="E67" s="7">
        <f t="shared" si="25"/>
        <v>687.06799479128335</v>
      </c>
      <c r="F67" s="7">
        <f t="shared" si="26"/>
        <v>29268.603288748487</v>
      </c>
      <c r="G67" s="7">
        <f t="shared" si="23"/>
        <v>3371.3967112515165</v>
      </c>
      <c r="H67" s="7">
        <f t="shared" si="27"/>
        <v>3788.0861924174342</v>
      </c>
      <c r="I67" s="18">
        <f t="shared" si="28"/>
        <v>674.71365337222608</v>
      </c>
      <c r="J67" s="7">
        <f t="shared" si="29"/>
        <v>23498.218711222082</v>
      </c>
      <c r="K67" s="7">
        <f t="shared" si="30"/>
        <v>2959.0503413048268</v>
      </c>
      <c r="L67" s="7">
        <f t="shared" si="31"/>
        <v>416.68948116591764</v>
      </c>
      <c r="M67" s="7">
        <f t="shared" si="32"/>
        <v>26873.958533692828</v>
      </c>
    </row>
    <row r="68" spans="1:13">
      <c r="A68" s="11">
        <v>10</v>
      </c>
      <c r="B68" s="11">
        <f t="shared" si="12"/>
        <v>76.800000000000011</v>
      </c>
      <c r="C68" s="11">
        <v>450</v>
      </c>
      <c r="D68" s="11">
        <f t="shared" si="24"/>
        <v>34560.000000000007</v>
      </c>
      <c r="E68" s="7" t="e">
        <f t="shared" si="25"/>
        <v>#NUM!</v>
      </c>
      <c r="F68" s="7" t="e">
        <f t="shared" si="26"/>
        <v>#NUM!</v>
      </c>
      <c r="G68" s="7" t="e">
        <f t="shared" si="23"/>
        <v>#NUM!</v>
      </c>
      <c r="H68" s="7" t="e">
        <f t="shared" si="27"/>
        <v>#NUM!</v>
      </c>
      <c r="I68" s="18" t="e">
        <f t="shared" si="28"/>
        <v>#NUM!</v>
      </c>
      <c r="J68" s="7" t="e">
        <f t="shared" si="29"/>
        <v>#NUM!</v>
      </c>
      <c r="K68" s="7" t="e">
        <f t="shared" si="30"/>
        <v>#NUM!</v>
      </c>
      <c r="L68" s="7" t="e">
        <f t="shared" si="31"/>
        <v>#NUM!</v>
      </c>
      <c r="M68" s="7" t="e">
        <f t="shared" si="32"/>
        <v>#NUM!</v>
      </c>
    </row>
    <row r="69" spans="1:13">
      <c r="A69" s="11">
        <v>10</v>
      </c>
      <c r="B69" s="11">
        <f t="shared" si="12"/>
        <v>76.800000000000011</v>
      </c>
      <c r="C69" s="11">
        <v>475</v>
      </c>
      <c r="D69" s="11">
        <f t="shared" si="24"/>
        <v>36480.000000000007</v>
      </c>
      <c r="E69" s="7" t="e">
        <f t="shared" si="25"/>
        <v>#NUM!</v>
      </c>
      <c r="F69" s="7" t="e">
        <f t="shared" si="26"/>
        <v>#NUM!</v>
      </c>
      <c r="G69" s="7" t="e">
        <f t="shared" si="23"/>
        <v>#NUM!</v>
      </c>
      <c r="H69" s="7" t="e">
        <f t="shared" si="27"/>
        <v>#NUM!</v>
      </c>
      <c r="I69" s="18" t="e">
        <f t="shared" si="28"/>
        <v>#NUM!</v>
      </c>
      <c r="J69" s="7" t="e">
        <f t="shared" si="29"/>
        <v>#NUM!</v>
      </c>
      <c r="K69" s="7" t="e">
        <f t="shared" si="30"/>
        <v>#NUM!</v>
      </c>
      <c r="L69" s="7" t="e">
        <f t="shared" si="31"/>
        <v>#NUM!</v>
      </c>
      <c r="M69" s="7" t="e">
        <f t="shared" si="32"/>
        <v>#NUM!</v>
      </c>
    </row>
    <row r="70" spans="1:13">
      <c r="A70" s="11">
        <v>10</v>
      </c>
      <c r="B70" s="11">
        <f t="shared" si="12"/>
        <v>76.800000000000011</v>
      </c>
      <c r="C70" s="11">
        <v>500</v>
      </c>
      <c r="D70" s="11">
        <f t="shared" si="24"/>
        <v>38400.000000000007</v>
      </c>
      <c r="E70" s="7" t="e">
        <f t="shared" si="25"/>
        <v>#NUM!</v>
      </c>
      <c r="F70" s="7" t="e">
        <f t="shared" si="26"/>
        <v>#NUM!</v>
      </c>
      <c r="G70" s="7" t="e">
        <f t="shared" si="23"/>
        <v>#NUM!</v>
      </c>
      <c r="H70" s="7" t="e">
        <f t="shared" si="27"/>
        <v>#NUM!</v>
      </c>
      <c r="I70" s="18" t="e">
        <f t="shared" si="28"/>
        <v>#NUM!</v>
      </c>
      <c r="J70" s="7" t="e">
        <f t="shared" si="29"/>
        <v>#NUM!</v>
      </c>
      <c r="K70" s="7" t="e">
        <f t="shared" si="30"/>
        <v>#NUM!</v>
      </c>
      <c r="L70" s="7" t="e">
        <f t="shared" si="31"/>
        <v>#NUM!</v>
      </c>
      <c r="M70" s="7" t="e">
        <f t="shared" si="32"/>
        <v>#NUM!</v>
      </c>
    </row>
    <row r="71" spans="1:13">
      <c r="A71" s="11">
        <v>15</v>
      </c>
      <c r="B71" s="11">
        <f>$C$22</f>
        <v>76.800000000000011</v>
      </c>
      <c r="C71" s="11">
        <v>0</v>
      </c>
      <c r="D71" s="11">
        <f>C71*B71</f>
        <v>0</v>
      </c>
      <c r="E71" s="7">
        <f>($C$23*B71*A71^2+$C$24*$C$25*B71^3-B71*(($C$24*($C$25*$C$24*B71^2+$C$23*A71^2)*($C$25*B71^2+$C$23*$C$24*A71^2-4*D71*$C$23*$C$25)))^0.5)/(2*($C$23^2*A71^2+$C$24*$C$25*$C$23*B71^2))</f>
        <v>20.078189596001394</v>
      </c>
      <c r="F71" s="7">
        <f>B71*E71-E71^2*C$23</f>
        <v>1521.9378613663591</v>
      </c>
      <c r="G71" s="7">
        <f>D71-F71</f>
        <v>-1521.9378613663591</v>
      </c>
      <c r="H71" s="7">
        <f>G71/C$24</f>
        <v>-1710.0425408610777</v>
      </c>
      <c r="I71" s="18">
        <f>(A71-(A71^2-4*C$25*H71)^0.5)/(2*C$25)</f>
        <v>-108.86696264956989</v>
      </c>
      <c r="J71" s="7">
        <f>E71^2*C$23</f>
        <v>20.067099606548272</v>
      </c>
      <c r="K71" s="7">
        <f>I71^2*C$25</f>
        <v>77.038101117528484</v>
      </c>
      <c r="L71" s="7">
        <f>H71-G71</f>
        <v>-188.10467949471854</v>
      </c>
      <c r="M71" s="7">
        <f>SUM(J71:L71)</f>
        <v>-90.999478770641787</v>
      </c>
    </row>
    <row r="72" spans="1:13">
      <c r="A72" s="11">
        <v>15</v>
      </c>
      <c r="B72" s="11">
        <f t="shared" si="12"/>
        <v>76.800000000000011</v>
      </c>
      <c r="C72" s="11">
        <v>25</v>
      </c>
      <c r="D72" s="11">
        <f>C72*B72</f>
        <v>1920.0000000000002</v>
      </c>
      <c r="E72" s="7">
        <f>($C$23*B72*A72^2+$C$24*$C$25*B72^3-B72*(($C$24*($C$25*$C$24*B72^2+$C$23*A72^2)*($C$25*B72^2+$C$23*$C$24*A72^2-4*D72*$C$23*$C$25)))^0.5)/(2*($C$23^2*A72^2+$C$24*$C$25*$C$23*B72^2))</f>
        <v>39.658179998831642</v>
      </c>
      <c r="F72" s="7">
        <f>B72*E72-E72^2*C$23</f>
        <v>2967.4591665894663</v>
      </c>
      <c r="G72" s="7">
        <f t="shared" ref="G72:G91" si="33">D72-F72</f>
        <v>-1047.4591665894661</v>
      </c>
      <c r="H72" s="7">
        <f>G72/C$24</f>
        <v>-1176.9204118982766</v>
      </c>
      <c r="I72" s="18">
        <f>(A72-(A72^2-4*C$25*H72)^0.5)/(2*C$25)</f>
        <v>-75.960995872509628</v>
      </c>
      <c r="J72" s="7">
        <f>E72^2*C$23</f>
        <v>78.289057320804346</v>
      </c>
      <c r="K72" s="7">
        <f>I72^2*C$25</f>
        <v>37.50547381063226</v>
      </c>
      <c r="L72" s="7">
        <f>H72-G72</f>
        <v>-129.46124530881048</v>
      </c>
      <c r="M72" s="7">
        <f>SUM(J72:L72)</f>
        <v>-13.666714177373876</v>
      </c>
    </row>
    <row r="73" spans="1:13">
      <c r="A73" s="11">
        <v>15</v>
      </c>
      <c r="B73" s="11">
        <f t="shared" si="12"/>
        <v>76.800000000000011</v>
      </c>
      <c r="C73" s="11">
        <v>50</v>
      </c>
      <c r="D73" s="11">
        <f t="shared" ref="D73:D91" si="34">C73*B73</f>
        <v>3840.0000000000005</v>
      </c>
      <c r="E73" s="7">
        <f>($C$23*B73*A73^2+$C$24*$C$25*B73^3-B73*(($C$24*($C$25*$C$24*B73^2+$C$23*A73^2)*($C$25*B73^2+$C$23*$C$24*A73^2-4*D73*$C$23*$C$25)))^0.5)/(2*($C$23^2*A73^2+$C$24*$C$25*$C$23*B73^2))</f>
        <v>59.776679513345584</v>
      </c>
      <c r="F73" s="7">
        <f>B73*E73-E73^2*C$23</f>
        <v>4412.9804718125788</v>
      </c>
      <c r="G73" s="7">
        <f t="shared" si="33"/>
        <v>-572.98047181257834</v>
      </c>
      <c r="H73" s="7">
        <f>G73/C$24</f>
        <v>-643.79828293548132</v>
      </c>
      <c r="I73" s="18">
        <f>(A73-(A73^2-4*C$25*H73)^0.5)/(2*C$25)</f>
        <v>-42.150015222938002</v>
      </c>
      <c r="J73" s="7">
        <f>E73^2*C$23</f>
        <v>177.86851481236346</v>
      </c>
      <c r="K73" s="7">
        <f>I73^2*C$25</f>
        <v>11.548054591410384</v>
      </c>
      <c r="L73" s="7">
        <f>H73-G73</f>
        <v>-70.817811122902981</v>
      </c>
      <c r="M73" s="7">
        <f>SUM(J73:L73)</f>
        <v>118.59875828087087</v>
      </c>
    </row>
    <row r="74" spans="1:13">
      <c r="A74" s="11">
        <v>15</v>
      </c>
      <c r="B74" s="11">
        <f t="shared" si="12"/>
        <v>76.800000000000011</v>
      </c>
      <c r="C74" s="11">
        <v>75</v>
      </c>
      <c r="D74" s="11">
        <f t="shared" si="34"/>
        <v>5760.0000000000009</v>
      </c>
      <c r="E74" s="7">
        <f>($C$23*B74*A74^2+$C$24*$C$25*B74^3-B74*(($C$24*($C$25*$C$24*B74^2+$C$23*A74^2)*($C$25*B74^2+$C$23*$C$24*A74^2-4*D74*$C$23*$C$25)))^0.5)/(2*($C$23^2*A74^2+$C$24*$C$25*$C$23*B74^2))</f>
        <v>80.480726247905068</v>
      </c>
      <c r="F74" s="7">
        <f>B74*E74-E74^2*C$23</f>
        <v>5858.5017770356853</v>
      </c>
      <c r="G74" s="7">
        <f t="shared" si="33"/>
        <v>-98.501777035684427</v>
      </c>
      <c r="H74" s="7">
        <f>G74/C$24</f>
        <v>-110.67615397267913</v>
      </c>
      <c r="I74" s="18">
        <f>(A74-(A74^2-4*C$25*H74)^0.5)/(2*C$25)</f>
        <v>-7.3549688525557526</v>
      </c>
      <c r="J74" s="7">
        <f>E74^2*C$23</f>
        <v>322.41799880342506</v>
      </c>
      <c r="K74" s="7">
        <f>I74^2*C$25</f>
        <v>0.35162118434342438</v>
      </c>
      <c r="L74" s="7">
        <f>H74-G74</f>
        <v>-12.174376936994705</v>
      </c>
      <c r="M74" s="7">
        <f>SUM(J74:L74)</f>
        <v>310.59524305077377</v>
      </c>
    </row>
    <row r="75" spans="1:13">
      <c r="A75" s="11">
        <v>15</v>
      </c>
      <c r="B75" s="11">
        <f t="shared" si="12"/>
        <v>76.800000000000011</v>
      </c>
      <c r="C75" s="11">
        <v>100</v>
      </c>
      <c r="D75" s="11">
        <f t="shared" si="34"/>
        <v>7680.0000000000009</v>
      </c>
      <c r="E75" s="7">
        <f>($C$23*B75*A75^2+$C$24*$C$25*B75^3-B75*(($C$24*($C$25*$C$24*B75^2+$C$23*A75^2)*($C$25*B75^2+$C$23*$C$24*A75^2-4*D75*$C$23*$C$25)))^0.5)/(2*($C$23^2*A75^2+$C$24*$C$25*$C$23*B75^2))</f>
        <v>101.82463307912299</v>
      </c>
      <c r="F75" s="7">
        <f>B75*E75-E75^2*C$23</f>
        <v>7304.0230822587891</v>
      </c>
      <c r="G75" s="7">
        <f t="shared" si="33"/>
        <v>375.97691774121176</v>
      </c>
      <c r="H75" s="7">
        <f>G75/C$24</f>
        <v>422.44597499012559</v>
      </c>
      <c r="I75" s="18">
        <f>(A75-(A75^2-4*C$25*H75)^0.5)/(2*C$25)</f>
        <v>28.515421001119197</v>
      </c>
      <c r="J75" s="7">
        <f>E75^2*C$23</f>
        <v>516.10873821785742</v>
      </c>
      <c r="K75" s="7">
        <f>I75^2*C$25</f>
        <v>5.2853400266619532</v>
      </c>
      <c r="L75" s="7">
        <f>H75-G75</f>
        <v>46.469057248913828</v>
      </c>
      <c r="M75" s="7">
        <f>SUM(J75:L75)</f>
        <v>567.86313549343322</v>
      </c>
    </row>
    <row r="76" spans="1:13">
      <c r="A76" s="11">
        <v>15</v>
      </c>
      <c r="B76" s="11">
        <f t="shared" si="12"/>
        <v>76.800000000000011</v>
      </c>
      <c r="C76" s="11">
        <v>125</v>
      </c>
      <c r="D76" s="11">
        <f t="shared" si="34"/>
        <v>9600.0000000000018</v>
      </c>
      <c r="E76" s="7">
        <f t="shared" ref="E76:E91" si="35">($C$23*B76*A76^2+$C$24*$C$25*B76^3-B76*(($C$24*($C$25*$C$24*B76^2+$C$23*A76^2)*($C$25*B76^2+$C$23*$C$24*A76^2-4*D76*$C$23*$C$25)))^0.5)/(2*($C$23^2*A76^2+$C$24*$C$25*$C$23*B76^2))</f>
        <v>123.87166756113695</v>
      </c>
      <c r="F76" s="7">
        <f t="shared" ref="F76:F91" si="36">B76*E76-E76^2*C$23</f>
        <v>8749.5443874818939</v>
      </c>
      <c r="G76" s="7">
        <f t="shared" si="33"/>
        <v>850.45561251810796</v>
      </c>
      <c r="H76" s="7">
        <f t="shared" ref="H76:H91" si="37">G76/C$24</f>
        <v>955.5681039529303</v>
      </c>
      <c r="I76" s="18">
        <f t="shared" ref="I76:I91" si="38">(A76-(A76^2-4*C$25*H76)^0.5)/(2*C$25)</f>
        <v>65.567481256112686</v>
      </c>
      <c r="J76" s="7">
        <f t="shared" ref="J76:J91" si="39">E76^2*C$23</f>
        <v>763.79968121342438</v>
      </c>
      <c r="K76" s="7">
        <f t="shared" ref="K76:K91" si="40">I76^2*C$25</f>
        <v>27.944114888759472</v>
      </c>
      <c r="L76" s="7">
        <f t="shared" ref="L76:L91" si="41">H76-G76</f>
        <v>105.11249143482235</v>
      </c>
      <c r="M76" s="7">
        <f t="shared" ref="M76:M91" si="42">SUM(J76:L76)</f>
        <v>896.85628753700621</v>
      </c>
    </row>
    <row r="77" spans="1:13">
      <c r="A77" s="11">
        <v>15</v>
      </c>
      <c r="B77" s="11">
        <f t="shared" si="12"/>
        <v>76.800000000000011</v>
      </c>
      <c r="C77" s="11">
        <v>150</v>
      </c>
      <c r="D77" s="11">
        <f t="shared" si="34"/>
        <v>11520.000000000002</v>
      </c>
      <c r="E77" s="7">
        <f t="shared" si="35"/>
        <v>146.69626616521822</v>
      </c>
      <c r="F77" s="7">
        <f t="shared" si="36"/>
        <v>10195.065692705004</v>
      </c>
      <c r="G77" s="7">
        <f t="shared" si="33"/>
        <v>1324.9343072949978</v>
      </c>
      <c r="H77" s="7">
        <f t="shared" si="37"/>
        <v>1488.6902329157278</v>
      </c>
      <c r="I77" s="18">
        <f t="shared" si="38"/>
        <v>103.92630921841149</v>
      </c>
      <c r="J77" s="7">
        <f t="shared" si="39"/>
        <v>1071.2075487837571</v>
      </c>
      <c r="K77" s="7">
        <f t="shared" si="40"/>
        <v>70.204405360445719</v>
      </c>
      <c r="L77" s="7">
        <f t="shared" si="41"/>
        <v>163.75592562073007</v>
      </c>
      <c r="M77" s="7">
        <f t="shared" si="42"/>
        <v>1305.1678797649329</v>
      </c>
    </row>
    <row r="78" spans="1:13">
      <c r="A78" s="11">
        <v>15</v>
      </c>
      <c r="B78" s="11">
        <f t="shared" si="12"/>
        <v>76.800000000000011</v>
      </c>
      <c r="C78" s="11">
        <v>175</v>
      </c>
      <c r="D78" s="11">
        <f t="shared" si="34"/>
        <v>13440.000000000002</v>
      </c>
      <c r="E78" s="7">
        <f t="shared" si="35"/>
        <v>170.38700653230788</v>
      </c>
      <c r="F78" s="7">
        <f t="shared" si="36"/>
        <v>11640.586997928109</v>
      </c>
      <c r="G78" s="7">
        <f t="shared" si="33"/>
        <v>1799.4130020718931</v>
      </c>
      <c r="H78" s="7">
        <f t="shared" si="37"/>
        <v>2021.8123618785314</v>
      </c>
      <c r="I78" s="18">
        <f t="shared" si="38"/>
        <v>143.74076772451659</v>
      </c>
      <c r="J78" s="7">
        <f t="shared" si="39"/>
        <v>1445.1351037531385</v>
      </c>
      <c r="K78" s="7">
        <f t="shared" si="40"/>
        <v>134.2991539892173</v>
      </c>
      <c r="L78" s="7">
        <f t="shared" si="41"/>
        <v>222.39935980663836</v>
      </c>
      <c r="M78" s="7">
        <f t="shared" si="42"/>
        <v>1801.8336175489942</v>
      </c>
    </row>
    <row r="79" spans="1:13">
      <c r="A79" s="11">
        <v>15</v>
      </c>
      <c r="B79" s="11">
        <f t="shared" si="12"/>
        <v>76.800000000000011</v>
      </c>
      <c r="C79" s="11">
        <v>200</v>
      </c>
      <c r="D79" s="11">
        <f t="shared" si="34"/>
        <v>15360.000000000002</v>
      </c>
      <c r="E79" s="7">
        <f t="shared" si="35"/>
        <v>195.05068130245351</v>
      </c>
      <c r="F79" s="7">
        <f t="shared" si="36"/>
        <v>13086.108303151212</v>
      </c>
      <c r="G79" s="7">
        <f t="shared" si="33"/>
        <v>2273.8916968487902</v>
      </c>
      <c r="H79" s="7">
        <f t="shared" si="37"/>
        <v>2554.9344908413373</v>
      </c>
      <c r="I79" s="18">
        <f t="shared" si="38"/>
        <v>185.19033158484055</v>
      </c>
      <c r="J79" s="7">
        <f t="shared" si="39"/>
        <v>1893.7840208772197</v>
      </c>
      <c r="K79" s="7">
        <f t="shared" si="40"/>
        <v>222.92048293127075</v>
      </c>
      <c r="L79" s="7">
        <f t="shared" si="41"/>
        <v>281.0427939925471</v>
      </c>
      <c r="M79" s="7">
        <f t="shared" si="42"/>
        <v>2397.7472978010378</v>
      </c>
    </row>
    <row r="80" spans="1:13">
      <c r="A80" s="11">
        <v>15</v>
      </c>
      <c r="B80" s="11">
        <f t="shared" si="12"/>
        <v>76.800000000000011</v>
      </c>
      <c r="C80" s="11">
        <v>225</v>
      </c>
      <c r="D80" s="11">
        <f t="shared" si="34"/>
        <v>17280.000000000004</v>
      </c>
      <c r="E80" s="7">
        <f t="shared" si="35"/>
        <v>220.818017843262</v>
      </c>
      <c r="F80" s="7">
        <f t="shared" si="36"/>
        <v>14531.629608374325</v>
      </c>
      <c r="G80" s="7">
        <f t="shared" si="33"/>
        <v>2748.3703916256782</v>
      </c>
      <c r="H80" s="7">
        <f t="shared" si="37"/>
        <v>3088.0566198041329</v>
      </c>
      <c r="I80" s="18">
        <f t="shared" si="38"/>
        <v>228.49470011111939</v>
      </c>
      <c r="J80" s="7">
        <f t="shared" si="39"/>
        <v>2427.1941619881973</v>
      </c>
      <c r="K80" s="7">
        <f t="shared" si="40"/>
        <v>339.36388186265748</v>
      </c>
      <c r="L80" s="7">
        <f t="shared" si="41"/>
        <v>339.68622817845471</v>
      </c>
      <c r="M80" s="7">
        <f t="shared" si="42"/>
        <v>3106.2442720293093</v>
      </c>
    </row>
    <row r="81" spans="1:13">
      <c r="A81" s="11">
        <v>15</v>
      </c>
      <c r="B81" s="11">
        <f t="shared" si="12"/>
        <v>76.800000000000011</v>
      </c>
      <c r="C81" s="11">
        <v>250</v>
      </c>
      <c r="D81" s="11">
        <f t="shared" si="34"/>
        <v>19200.000000000004</v>
      </c>
      <c r="E81" s="7">
        <f t="shared" si="35"/>
        <v>247.8519378659125</v>
      </c>
      <c r="F81" s="7">
        <f t="shared" si="36"/>
        <v>15977.150913597428</v>
      </c>
      <c r="G81" s="7">
        <f t="shared" si="33"/>
        <v>3222.8490864025753</v>
      </c>
      <c r="H81" s="7">
        <f t="shared" si="37"/>
        <v>3621.1787487669385</v>
      </c>
      <c r="I81" s="18">
        <f t="shared" si="38"/>
        <v>273.92767815744509</v>
      </c>
      <c r="J81" s="7">
        <f t="shared" si="39"/>
        <v>3057.8779145046551</v>
      </c>
      <c r="K81" s="7">
        <f t="shared" si="40"/>
        <v>487.73642359473729</v>
      </c>
      <c r="L81" s="7">
        <f t="shared" si="41"/>
        <v>398.32966236436323</v>
      </c>
      <c r="M81" s="7">
        <f t="shared" si="42"/>
        <v>3943.9440004637559</v>
      </c>
    </row>
    <row r="82" spans="1:13">
      <c r="A82" s="11">
        <v>15</v>
      </c>
      <c r="B82" s="11">
        <f t="shared" si="12"/>
        <v>76.800000000000011</v>
      </c>
      <c r="C82" s="11">
        <v>275</v>
      </c>
      <c r="D82" s="11">
        <f t="shared" si="34"/>
        <v>21120.000000000004</v>
      </c>
      <c r="E82" s="7">
        <f t="shared" si="35"/>
        <v>276.35988861163884</v>
      </c>
      <c r="F82" s="7">
        <f t="shared" si="36"/>
        <v>17422.672218820535</v>
      </c>
      <c r="G82" s="7">
        <f t="shared" si="33"/>
        <v>3697.3277811794687</v>
      </c>
      <c r="H82" s="7">
        <f t="shared" si="37"/>
        <v>4154.30087772974</v>
      </c>
      <c r="I82" s="18">
        <f t="shared" si="38"/>
        <v>321.83789980828641</v>
      </c>
      <c r="J82" s="7">
        <f t="shared" si="39"/>
        <v>3801.7672265533297</v>
      </c>
      <c r="K82" s="7">
        <f t="shared" si="40"/>
        <v>673.26761939455594</v>
      </c>
      <c r="L82" s="7">
        <f t="shared" si="41"/>
        <v>456.97309655027129</v>
      </c>
      <c r="M82" s="7">
        <f t="shared" si="42"/>
        <v>4932.0079424981568</v>
      </c>
    </row>
    <row r="83" spans="1:13">
      <c r="A83" s="11">
        <v>15</v>
      </c>
      <c r="B83" s="11">
        <f t="shared" si="12"/>
        <v>76.800000000000011</v>
      </c>
      <c r="C83" s="11">
        <v>300</v>
      </c>
      <c r="D83" s="11">
        <f t="shared" si="34"/>
        <v>23040.000000000004</v>
      </c>
      <c r="E83" s="7">
        <f t="shared" si="35"/>
        <v>306.61300563996923</v>
      </c>
      <c r="F83" s="7">
        <f t="shared" si="36"/>
        <v>18868.193524043643</v>
      </c>
      <c r="G83" s="7">
        <f t="shared" si="33"/>
        <v>4171.8064759563604</v>
      </c>
      <c r="H83" s="7">
        <f t="shared" si="37"/>
        <v>4687.4230066925393</v>
      </c>
      <c r="I83" s="18">
        <f t="shared" si="38"/>
        <v>372.68103319883465</v>
      </c>
      <c r="J83" s="7">
        <f t="shared" si="39"/>
        <v>4679.6853091059957</v>
      </c>
      <c r="K83" s="7">
        <f t="shared" si="40"/>
        <v>902.79249128998072</v>
      </c>
      <c r="L83" s="7">
        <f t="shared" si="41"/>
        <v>515.6165307361789</v>
      </c>
      <c r="M83" s="7">
        <f t="shared" si="42"/>
        <v>6098.0943311321553</v>
      </c>
    </row>
    <row r="84" spans="1:13">
      <c r="A84" s="11">
        <v>15</v>
      </c>
      <c r="B84" s="11">
        <f t="shared" si="12"/>
        <v>76.800000000000011</v>
      </c>
      <c r="C84" s="11">
        <v>325</v>
      </c>
      <c r="D84" s="11">
        <f t="shared" si="34"/>
        <v>24960.000000000004</v>
      </c>
      <c r="E84" s="7">
        <f t="shared" si="35"/>
        <v>338.977395348931</v>
      </c>
      <c r="F84" s="7">
        <f t="shared" si="36"/>
        <v>20313.714829266752</v>
      </c>
      <c r="G84" s="7">
        <f t="shared" si="33"/>
        <v>4646.285170733252</v>
      </c>
      <c r="H84" s="7">
        <f t="shared" si="37"/>
        <v>5220.5451356553394</v>
      </c>
      <c r="I84" s="18">
        <f t="shared" si="38"/>
        <v>427.07235365469074</v>
      </c>
      <c r="J84" s="7">
        <f t="shared" si="39"/>
        <v>5719.7491335311524</v>
      </c>
      <c r="K84" s="7">
        <f t="shared" si="40"/>
        <v>1185.540169165022</v>
      </c>
      <c r="L84" s="7">
        <f t="shared" si="41"/>
        <v>574.25996492208742</v>
      </c>
      <c r="M84" s="7">
        <f t="shared" si="42"/>
        <v>7479.5492676182621</v>
      </c>
    </row>
    <row r="85" spans="1:13">
      <c r="A85" s="11">
        <v>15</v>
      </c>
      <c r="B85" s="11">
        <f t="shared" si="12"/>
        <v>76.800000000000011</v>
      </c>
      <c r="C85" s="11">
        <v>350</v>
      </c>
      <c r="D85" s="11">
        <f t="shared" si="34"/>
        <v>26880.000000000004</v>
      </c>
      <c r="E85" s="7">
        <f t="shared" si="35"/>
        <v>373.96847382637185</v>
      </c>
      <c r="F85" s="7">
        <f t="shared" si="36"/>
        <v>21759.236134489856</v>
      </c>
      <c r="G85" s="7">
        <f t="shared" si="33"/>
        <v>5120.7638655101473</v>
      </c>
      <c r="H85" s="7">
        <f t="shared" si="37"/>
        <v>5753.6672646181432</v>
      </c>
      <c r="I85" s="18">
        <f t="shared" si="38"/>
        <v>485.87806510722316</v>
      </c>
      <c r="J85" s="7">
        <f t="shared" si="39"/>
        <v>6961.542655375506</v>
      </c>
      <c r="K85" s="7">
        <f t="shared" si="40"/>
        <v>1534.5037119902033</v>
      </c>
      <c r="L85" s="7">
        <f t="shared" si="41"/>
        <v>632.90339910799594</v>
      </c>
      <c r="M85" s="7">
        <f t="shared" si="42"/>
        <v>9128.9497664737046</v>
      </c>
    </row>
    <row r="86" spans="1:13">
      <c r="A86" s="11">
        <v>15</v>
      </c>
      <c r="B86" s="11">
        <f t="shared" si="12"/>
        <v>76.800000000000011</v>
      </c>
      <c r="C86" s="11">
        <v>375</v>
      </c>
      <c r="D86" s="11">
        <f t="shared" si="34"/>
        <v>28800.000000000004</v>
      </c>
      <c r="E86" s="7">
        <f t="shared" si="35"/>
        <v>412.35331653172426</v>
      </c>
      <c r="F86" s="7">
        <f t="shared" si="36"/>
        <v>23204.757439712965</v>
      </c>
      <c r="G86" s="7">
        <f t="shared" si="33"/>
        <v>5595.2425602870389</v>
      </c>
      <c r="H86" s="7">
        <f t="shared" si="37"/>
        <v>6286.7893935809425</v>
      </c>
      <c r="I86" s="18">
        <f t="shared" si="38"/>
        <v>550.38730810575021</v>
      </c>
      <c r="J86" s="7">
        <f t="shared" si="39"/>
        <v>8463.9772699234618</v>
      </c>
      <c r="K86" s="7">
        <f t="shared" si="40"/>
        <v>1969.0202280053111</v>
      </c>
      <c r="L86" s="7">
        <f t="shared" si="41"/>
        <v>691.54683329390355</v>
      </c>
      <c r="M86" s="7">
        <f t="shared" si="42"/>
        <v>11124.544331222676</v>
      </c>
    </row>
    <row r="87" spans="1:13">
      <c r="A87" s="11">
        <v>15</v>
      </c>
      <c r="B87" s="11">
        <f t="shared" si="12"/>
        <v>76.800000000000011</v>
      </c>
      <c r="C87" s="11">
        <v>400</v>
      </c>
      <c r="D87" s="11">
        <f t="shared" si="34"/>
        <v>30720.000000000004</v>
      </c>
      <c r="E87" s="7">
        <f t="shared" si="35"/>
        <v>455.36600140086045</v>
      </c>
      <c r="F87" s="7">
        <f t="shared" si="36"/>
        <v>24650.278744936066</v>
      </c>
      <c r="G87" s="7">
        <f t="shared" si="33"/>
        <v>6069.7212550639379</v>
      </c>
      <c r="H87" s="7">
        <f t="shared" si="37"/>
        <v>6819.9115225437499</v>
      </c>
      <c r="I87" s="18">
        <f t="shared" si="38"/>
        <v>622.67406362384259</v>
      </c>
      <c r="J87" s="7">
        <f t="shared" si="39"/>
        <v>10321.830162650022</v>
      </c>
      <c r="K87" s="7">
        <f t="shared" si="40"/>
        <v>2520.1994318138895</v>
      </c>
      <c r="L87" s="7">
        <f t="shared" si="41"/>
        <v>750.19026747981206</v>
      </c>
      <c r="M87" s="7">
        <f t="shared" si="42"/>
        <v>13592.219861943722</v>
      </c>
    </row>
    <row r="88" spans="1:13">
      <c r="A88" s="11">
        <v>15</v>
      </c>
      <c r="B88" s="11">
        <f t="shared" si="12"/>
        <v>76.800000000000011</v>
      </c>
      <c r="C88" s="11">
        <v>425</v>
      </c>
      <c r="D88" s="11">
        <f t="shared" si="34"/>
        <v>32640.000000000004</v>
      </c>
      <c r="E88" s="7">
        <f t="shared" si="35"/>
        <v>505.24055955386763</v>
      </c>
      <c r="F88" s="7">
        <f t="shared" si="36"/>
        <v>26095.800050159174</v>
      </c>
      <c r="G88" s="7">
        <f t="shared" si="33"/>
        <v>6544.1999498408295</v>
      </c>
      <c r="H88" s="7">
        <f t="shared" si="37"/>
        <v>7353.0336515065501</v>
      </c>
      <c r="I88" s="18">
        <f t="shared" si="38"/>
        <v>706.49282552508396</v>
      </c>
      <c r="J88" s="7">
        <f t="shared" si="39"/>
        <v>12706.674923577863</v>
      </c>
      <c r="K88" s="7">
        <f t="shared" si="40"/>
        <v>3244.3587313697085</v>
      </c>
      <c r="L88" s="7">
        <f t="shared" si="41"/>
        <v>808.83370166572058</v>
      </c>
      <c r="M88" s="7">
        <f t="shared" si="42"/>
        <v>16759.867356613293</v>
      </c>
    </row>
    <row r="89" spans="1:13">
      <c r="A89" s="11">
        <v>15</v>
      </c>
      <c r="B89" s="11">
        <f t="shared" si="12"/>
        <v>76.800000000000011</v>
      </c>
      <c r="C89" s="11">
        <v>450</v>
      </c>
      <c r="D89" s="11">
        <f t="shared" si="34"/>
        <v>34560.000000000007</v>
      </c>
      <c r="E89" s="7">
        <f t="shared" si="35"/>
        <v>566.93757612781701</v>
      </c>
      <c r="F89" s="7">
        <f t="shared" si="36"/>
        <v>27541.321355382286</v>
      </c>
      <c r="G89" s="7">
        <f t="shared" si="33"/>
        <v>7018.6786446177211</v>
      </c>
      <c r="H89" s="7">
        <f t="shared" si="37"/>
        <v>7886.1557804693493</v>
      </c>
      <c r="I89" s="18">
        <f t="shared" si="38"/>
        <v>810.18031136433376</v>
      </c>
      <c r="J89" s="7">
        <f t="shared" si="39"/>
        <v>15999.484491234063</v>
      </c>
      <c r="K89" s="7">
        <f t="shared" si="40"/>
        <v>4266.5488899956572</v>
      </c>
      <c r="L89" s="7">
        <f t="shared" si="41"/>
        <v>867.47713585162819</v>
      </c>
      <c r="M89" s="7">
        <f t="shared" si="42"/>
        <v>21133.510517081348</v>
      </c>
    </row>
    <row r="90" spans="1:13">
      <c r="A90" s="11">
        <v>15</v>
      </c>
      <c r="B90" s="11">
        <f t="shared" si="12"/>
        <v>76.800000000000011</v>
      </c>
      <c r="C90" s="11">
        <v>475</v>
      </c>
      <c r="D90" s="11">
        <f t="shared" si="34"/>
        <v>36480.000000000007</v>
      </c>
      <c r="E90" s="7">
        <f t="shared" si="35"/>
        <v>658.39283967803613</v>
      </c>
      <c r="F90" s="7">
        <f t="shared" si="36"/>
        <v>28986.842660605398</v>
      </c>
      <c r="G90" s="7">
        <f t="shared" si="33"/>
        <v>7493.1573393946092</v>
      </c>
      <c r="H90" s="7">
        <f t="shared" si="37"/>
        <v>8419.277909432145</v>
      </c>
      <c r="I90" s="18">
        <f t="shared" si="38"/>
        <v>963.8792561572676</v>
      </c>
      <c r="J90" s="7">
        <f t="shared" si="39"/>
        <v>21577.727426667785</v>
      </c>
      <c r="K90" s="7">
        <f t="shared" si="40"/>
        <v>6038.9109329268686</v>
      </c>
      <c r="L90" s="7">
        <f t="shared" si="41"/>
        <v>926.1205700375358</v>
      </c>
      <c r="M90" s="7">
        <f t="shared" si="42"/>
        <v>28542.758929632189</v>
      </c>
    </row>
    <row r="91" spans="1:13">
      <c r="A91" s="11">
        <v>15</v>
      </c>
      <c r="B91" s="11">
        <f t="shared" si="12"/>
        <v>76.800000000000011</v>
      </c>
      <c r="C91" s="11">
        <v>500</v>
      </c>
      <c r="D91" s="11">
        <f t="shared" si="34"/>
        <v>38400.000000000007</v>
      </c>
      <c r="E91" s="7" t="e">
        <f t="shared" si="35"/>
        <v>#NUM!</v>
      </c>
      <c r="F91" s="7" t="e">
        <f t="shared" si="36"/>
        <v>#NUM!</v>
      </c>
      <c r="G91" s="7" t="e">
        <f t="shared" si="33"/>
        <v>#NUM!</v>
      </c>
      <c r="H91" s="7" t="e">
        <f t="shared" si="37"/>
        <v>#NUM!</v>
      </c>
      <c r="I91" s="18" t="e">
        <f t="shared" si="38"/>
        <v>#NUM!</v>
      </c>
      <c r="J91" s="7" t="e">
        <f t="shared" si="39"/>
        <v>#NUM!</v>
      </c>
      <c r="K91" s="7" t="e">
        <f t="shared" si="40"/>
        <v>#NUM!</v>
      </c>
      <c r="L91" s="7" t="e">
        <f t="shared" si="41"/>
        <v>#NUM!</v>
      </c>
      <c r="M91" s="7" t="e">
        <f t="shared" si="42"/>
        <v>#NUM!</v>
      </c>
    </row>
    <row r="92" spans="1:13">
      <c r="A92" s="11">
        <v>20</v>
      </c>
      <c r="B92" s="11">
        <f>$C$22</f>
        <v>76.800000000000011</v>
      </c>
      <c r="C92" s="11">
        <v>0</v>
      </c>
      <c r="D92" s="11">
        <f>C92*B92</f>
        <v>0</v>
      </c>
      <c r="E92" s="7">
        <f>($C$23*B92*A92^2+$C$24*$C$25*B92^3-B92*(($C$24*($C$25*$C$24*B92^2+$C$23*A92^2)*($C$25*B92^2+$C$23*$C$24*A92^2-4*D92*$C$23*$C$25)))^0.5)/(2*($C$23^2*A92^2+$C$24*$C$25*$C$23*B92^2))</f>
        <v>30.139005318036446</v>
      </c>
      <c r="F92" s="7">
        <f>B92*E92-E92^2*C$23</f>
        <v>2269.4594840452924</v>
      </c>
      <c r="G92" s="7">
        <f>D92-F92</f>
        <v>-2269.4594840452924</v>
      </c>
      <c r="H92" s="7">
        <f>G92/C$24</f>
        <v>-2549.9544764553848</v>
      </c>
      <c r="I92" s="18">
        <f>(A92-(A92^2-4*C$25*H92)^0.5)/(2*C$25)</f>
        <v>-122.61178743677586</v>
      </c>
      <c r="J92" s="7">
        <f>E92^2*C$23</f>
        <v>45.21612437990688</v>
      </c>
      <c r="K92" s="7">
        <f>I92^2*C$25</f>
        <v>97.718727719867189</v>
      </c>
      <c r="L92" s="7">
        <f>H92-G92</f>
        <v>-280.49499241009244</v>
      </c>
      <c r="M92" s="7">
        <f>SUM(J92:L92)</f>
        <v>-137.56014031031836</v>
      </c>
    </row>
    <row r="93" spans="1:13">
      <c r="A93" s="11">
        <v>20</v>
      </c>
      <c r="B93" s="11">
        <f t="shared" si="12"/>
        <v>76.800000000000011</v>
      </c>
      <c r="C93" s="11">
        <v>25</v>
      </c>
      <c r="D93" s="11">
        <f>C93*B93</f>
        <v>1920.0000000000002</v>
      </c>
      <c r="E93" s="7">
        <f>($C$23*B93*A93^2+$C$24*$C$25*B93^3-B93*(($C$24*($C$25*$C$24*B93^2+$C$23*A93^2)*($C$25*B93^2+$C$23*$C$24*A93^2-4*D93*$C$23*$C$25)))^0.5)/(2*($C$23^2*A93^2+$C$24*$C$25*$C$23*B93^2))</f>
        <v>46.754521599557371</v>
      </c>
      <c r="F93" s="7">
        <f>B93*E93-E93^2*C$23</f>
        <v>3481.9337688547225</v>
      </c>
      <c r="G93" s="7">
        <f t="shared" ref="G93:G112" si="43">D93-F93</f>
        <v>-1561.9337688547223</v>
      </c>
      <c r="H93" s="7">
        <f>G93/C$24</f>
        <v>-1754.9817627581149</v>
      </c>
      <c r="I93" s="18">
        <f>(A93-(A93^2-4*C$25*H93)^0.5)/(2*C$25)</f>
        <v>-85.379925350715368</v>
      </c>
      <c r="J93" s="7">
        <f>E93^2*C$23</f>
        <v>108.81348999128417</v>
      </c>
      <c r="K93" s="7">
        <f>I93^2*C$25</f>
        <v>47.383255743809237</v>
      </c>
      <c r="L93" s="7">
        <f>H93-G93</f>
        <v>-193.04799390339258</v>
      </c>
      <c r="M93" s="7">
        <f>SUM(J93:L93)</f>
        <v>-36.851248168299179</v>
      </c>
    </row>
    <row r="94" spans="1:13">
      <c r="A94" s="11">
        <v>20</v>
      </c>
      <c r="B94" s="11">
        <f t="shared" ref="B94:B112" si="44">$C$22</f>
        <v>76.800000000000011</v>
      </c>
      <c r="C94" s="11">
        <v>50</v>
      </c>
      <c r="D94" s="11">
        <f t="shared" ref="D94:D112" si="45">C94*B94</f>
        <v>3840.0000000000005</v>
      </c>
      <c r="E94" s="7">
        <f>($C$23*B94*A94^2+$C$24*$C$25*B94^3-B94*(($C$24*($C$25*$C$24*B94^2+$C$23*A94^2)*($C$25*B94^2+$C$23*$C$24*A94^2-4*D94*$C$23*$C$25)))^0.5)/(2*($C$23^2*A94^2+$C$24*$C$25*$C$23*B94^2))</f>
        <v>63.760050038207659</v>
      </c>
      <c r="F94" s="7">
        <f>B94*E94-E94^2*C$23</f>
        <v>4694.4080536641395</v>
      </c>
      <c r="G94" s="7">
        <f t="shared" si="43"/>
        <v>-854.40805366413906</v>
      </c>
      <c r="H94" s="7">
        <f>G94/C$24</f>
        <v>-960.00904906083042</v>
      </c>
      <c r="I94" s="18">
        <f>(A94-(A94^2-4*C$25*H94)^0.5)/(2*C$25)</f>
        <v>-47.274128407614207</v>
      </c>
      <c r="J94" s="7">
        <f>E94^2*C$23</f>
        <v>202.36378927020951</v>
      </c>
      <c r="K94" s="7">
        <f>I94^2*C$25</f>
        <v>14.526480908547377</v>
      </c>
      <c r="L94" s="7">
        <f>H94-G94</f>
        <v>-105.60099539669136</v>
      </c>
      <c r="M94" s="7">
        <f>SUM(J94:L94)</f>
        <v>111.28927478206552</v>
      </c>
    </row>
    <row r="95" spans="1:13">
      <c r="A95" s="11">
        <v>20</v>
      </c>
      <c r="B95" s="11">
        <f t="shared" si="44"/>
        <v>76.800000000000011</v>
      </c>
      <c r="C95" s="11">
        <v>75</v>
      </c>
      <c r="D95" s="11">
        <f t="shared" si="45"/>
        <v>5760.0000000000009</v>
      </c>
      <c r="E95" s="7">
        <f>($C$23*B95*A95^2+$C$24*$C$25*B95^3-B95*(($C$24*($C$25*$C$24*B95^2+$C$23*A95^2)*($C$25*B95^2+$C$23*$C$24*A95^2-4*D95*$C$23*$C$25)))^0.5)/(2*($C$23^2*A95^2+$C$24*$C$25*$C$23*B95^2))</f>
        <v>81.184416192134037</v>
      </c>
      <c r="F95" s="7">
        <f>B95*E95-E95^2*C$23</f>
        <v>5906.8823384735597</v>
      </c>
      <c r="G95" s="7">
        <f t="shared" si="43"/>
        <v>-146.88233847355878</v>
      </c>
      <c r="H95" s="7">
        <f>G95/C$24</f>
        <v>-165.03633536354917</v>
      </c>
      <c r="I95" s="18">
        <f>(A95-(A95^2-4*C$25*H95)^0.5)/(2*C$25)</f>
        <v>-8.2298046208458917</v>
      </c>
      <c r="J95" s="7">
        <f>E95^2*C$23</f>
        <v>328.08082508233565</v>
      </c>
      <c r="K95" s="7">
        <f>I95^2*C$25</f>
        <v>0.44024294663242647</v>
      </c>
      <c r="L95" s="7">
        <f>H95-G95</f>
        <v>-18.153996889990395</v>
      </c>
      <c r="M95" s="7">
        <f>SUM(J95:L95)</f>
        <v>310.36707113897774</v>
      </c>
    </row>
    <row r="96" spans="1:13">
      <c r="A96" s="11">
        <v>20</v>
      </c>
      <c r="B96" s="11">
        <f t="shared" si="44"/>
        <v>76.800000000000011</v>
      </c>
      <c r="C96" s="11">
        <v>100</v>
      </c>
      <c r="D96" s="11">
        <f t="shared" si="45"/>
        <v>7680.0000000000009</v>
      </c>
      <c r="E96" s="7">
        <f>($C$23*B96*A96^2+$C$24*$C$25*B96^3-B96*(($C$24*($C$25*$C$24*B96^2+$C$23*A96^2)*($C$25*B96^2+$C$23*$C$24*A96^2-4*D96*$C$23*$C$25)))^0.5)/(2*($C$23^2*A96^2+$C$24*$C$25*$C$23*B96^2))</f>
        <v>99.060181697687142</v>
      </c>
      <c r="F96" s="7">
        <f>B96*E96-E96^2*C$23</f>
        <v>7119.3566232829844</v>
      </c>
      <c r="G96" s="7">
        <f t="shared" si="43"/>
        <v>560.64337671701651</v>
      </c>
      <c r="H96" s="7">
        <f>G96/C$24</f>
        <v>629.93637833372645</v>
      </c>
      <c r="I96" s="18">
        <f>(A96-(A96^2-4*C$25*H96)^0.5)/(2*C$25)</f>
        <v>31.826009758254408</v>
      </c>
      <c r="J96" s="7">
        <f>E96^2*C$23</f>
        <v>488.46533109938872</v>
      </c>
      <c r="K96" s="7">
        <f>I96^2*C$25</f>
        <v>6.5838168313612808</v>
      </c>
      <c r="L96" s="7">
        <f>H96-G96</f>
        <v>69.293001616709944</v>
      </c>
      <c r="M96" s="7">
        <f>SUM(J96:L96)</f>
        <v>564.34214954745994</v>
      </c>
    </row>
    <row r="97" spans="1:13">
      <c r="A97" s="11">
        <v>20</v>
      </c>
      <c r="B97" s="11">
        <f t="shared" si="44"/>
        <v>76.800000000000011</v>
      </c>
      <c r="C97" s="11">
        <v>125</v>
      </c>
      <c r="D97" s="11">
        <f t="shared" si="45"/>
        <v>9600.0000000000018</v>
      </c>
      <c r="E97" s="7">
        <f t="shared" ref="E97:E112" si="46">($C$23*B97*A97^2+$C$24*$C$25*B97^3-B97*(($C$24*($C$25*$C$24*B97^2+$C$23*A97^2)*($C$25*B97^2+$C$23*$C$24*A97^2-4*D97*$C$23*$C$25)))^0.5)/(2*($C$23^2*A97^2+$C$24*$C$25*$C$23*B97^2))</f>
        <v>117.42435953040513</v>
      </c>
      <c r="F97" s="7">
        <f t="shared" ref="F97:F112" si="47">B97*E97-E97^2*C$23</f>
        <v>8331.8309080924064</v>
      </c>
      <c r="G97" s="7">
        <f t="shared" si="43"/>
        <v>1268.1690919075954</v>
      </c>
      <c r="H97" s="7">
        <f t="shared" ref="H97:H112" si="48">G97/C$24</f>
        <v>1424.9090920310061</v>
      </c>
      <c r="I97" s="18">
        <f t="shared" ref="I97:I112" si="49">(A97-(A97^2-4*C$25*H97)^0.5)/(2*C$25)</f>
        <v>72.976252989160074</v>
      </c>
      <c r="J97" s="7">
        <f t="shared" ref="J97:J112" si="50">E97^2*C$23</f>
        <v>686.35990384270883</v>
      </c>
      <c r="K97" s="7">
        <f t="shared" ref="K97:K112" si="51">I97^2*C$25</f>
        <v>34.615967752196319</v>
      </c>
      <c r="L97" s="7">
        <f t="shared" ref="L97:L112" si="52">H97-G97</f>
        <v>156.74000012341071</v>
      </c>
      <c r="M97" s="7">
        <f t="shared" ref="M97:M112" si="53">SUM(J97:L97)</f>
        <v>877.71587171831584</v>
      </c>
    </row>
    <row r="98" spans="1:13">
      <c r="A98" s="11">
        <v>20</v>
      </c>
      <c r="B98" s="11">
        <f t="shared" si="44"/>
        <v>76.800000000000011</v>
      </c>
      <c r="C98" s="11">
        <v>150</v>
      </c>
      <c r="D98" s="11">
        <f t="shared" si="45"/>
        <v>11520.000000000002</v>
      </c>
      <c r="E98" s="7">
        <f t="shared" si="46"/>
        <v>136.31931559003394</v>
      </c>
      <c r="F98" s="7">
        <f t="shared" si="47"/>
        <v>9544.3051929018293</v>
      </c>
      <c r="G98" s="7">
        <f t="shared" si="43"/>
        <v>1975.6948070981725</v>
      </c>
      <c r="H98" s="7">
        <f t="shared" si="48"/>
        <v>2219.8818057282838</v>
      </c>
      <c r="I98" s="18">
        <f t="shared" si="49"/>
        <v>115.31585810372911</v>
      </c>
      <c r="J98" s="7">
        <f t="shared" si="50"/>
        <v>925.01824441277802</v>
      </c>
      <c r="K98" s="7">
        <f t="shared" si="51"/>
        <v>86.435356346296004</v>
      </c>
      <c r="L98" s="7">
        <f t="shared" si="52"/>
        <v>244.18699863011125</v>
      </c>
      <c r="M98" s="7">
        <f t="shared" si="53"/>
        <v>1255.6405993891854</v>
      </c>
    </row>
    <row r="99" spans="1:13">
      <c r="A99" s="11">
        <v>20</v>
      </c>
      <c r="B99" s="11">
        <f t="shared" si="44"/>
        <v>76.800000000000011</v>
      </c>
      <c r="C99" s="11">
        <v>175</v>
      </c>
      <c r="D99" s="11">
        <f t="shared" si="45"/>
        <v>13440.000000000002</v>
      </c>
      <c r="E99" s="7">
        <f t="shared" si="46"/>
        <v>155.79391960736334</v>
      </c>
      <c r="F99" s="7">
        <f t="shared" si="47"/>
        <v>10756.779477711254</v>
      </c>
      <c r="G99" s="7">
        <f t="shared" si="43"/>
        <v>2683.2205222887478</v>
      </c>
      <c r="H99" s="7">
        <f t="shared" si="48"/>
        <v>3014.8545194255594</v>
      </c>
      <c r="I99" s="18">
        <f t="shared" si="49"/>
        <v>158.95433184530378</v>
      </c>
      <c r="J99" s="7">
        <f t="shared" si="50"/>
        <v>1208.1935481342516</v>
      </c>
      <c r="K99" s="7">
        <f t="shared" si="51"/>
        <v>164.2321174805152</v>
      </c>
      <c r="L99" s="7">
        <f t="shared" si="52"/>
        <v>331.63399713681156</v>
      </c>
      <c r="M99" s="7">
        <f t="shared" si="53"/>
        <v>1704.0596627515783</v>
      </c>
    </row>
    <row r="100" spans="1:13">
      <c r="A100" s="11">
        <v>20</v>
      </c>
      <c r="B100" s="11">
        <f t="shared" si="44"/>
        <v>76.800000000000011</v>
      </c>
      <c r="C100" s="11">
        <v>200</v>
      </c>
      <c r="D100" s="11">
        <f t="shared" si="45"/>
        <v>15360.000000000002</v>
      </c>
      <c r="E100" s="7">
        <f t="shared" si="46"/>
        <v>175.9050352066524</v>
      </c>
      <c r="F100" s="7">
        <f t="shared" si="47"/>
        <v>11969.253762520681</v>
      </c>
      <c r="G100" s="7">
        <f t="shared" si="43"/>
        <v>3390.7462374793213</v>
      </c>
      <c r="H100" s="7">
        <f t="shared" si="48"/>
        <v>3809.8272331228327</v>
      </c>
      <c r="I100" s="18">
        <f t="shared" si="49"/>
        <v>204.01909358384285</v>
      </c>
      <c r="J100" s="7">
        <f t="shared" si="50"/>
        <v>1540.2529413502248</v>
      </c>
      <c r="K100" s="7">
        <f t="shared" si="51"/>
        <v>270.55463855402337</v>
      </c>
      <c r="L100" s="7">
        <f t="shared" si="52"/>
        <v>419.08099564351141</v>
      </c>
      <c r="M100" s="7">
        <f t="shared" si="53"/>
        <v>2229.8885755477595</v>
      </c>
    </row>
    <row r="101" spans="1:13">
      <c r="A101" s="11">
        <v>20</v>
      </c>
      <c r="B101" s="11">
        <f t="shared" si="44"/>
        <v>76.800000000000011</v>
      </c>
      <c r="C101" s="11">
        <v>225</v>
      </c>
      <c r="D101" s="11">
        <f t="shared" si="45"/>
        <v>17280.000000000004</v>
      </c>
      <c r="E101" s="7">
        <f t="shared" si="46"/>
        <v>196.7194799174847</v>
      </c>
      <c r="F101" s="7">
        <f t="shared" si="47"/>
        <v>13181.7280473301</v>
      </c>
      <c r="G101" s="7">
        <f t="shared" si="43"/>
        <v>4098.2719526699038</v>
      </c>
      <c r="H101" s="7">
        <f t="shared" si="48"/>
        <v>4604.7999468201169</v>
      </c>
      <c r="I101" s="18">
        <f t="shared" si="49"/>
        <v>250.65986728845175</v>
      </c>
      <c r="J101" s="7">
        <f t="shared" si="50"/>
        <v>1926.3280103327268</v>
      </c>
      <c r="K101" s="7">
        <f t="shared" si="51"/>
        <v>408.39739894891761</v>
      </c>
      <c r="L101" s="7">
        <f t="shared" si="52"/>
        <v>506.52799415021309</v>
      </c>
      <c r="M101" s="7">
        <f t="shared" si="53"/>
        <v>2841.2534034318574</v>
      </c>
    </row>
    <row r="102" spans="1:13">
      <c r="A102" s="11">
        <v>20</v>
      </c>
      <c r="B102" s="11">
        <f t="shared" si="44"/>
        <v>76.800000000000011</v>
      </c>
      <c r="C102" s="11">
        <v>250</v>
      </c>
      <c r="D102" s="11">
        <f t="shared" si="45"/>
        <v>19200.000000000004</v>
      </c>
      <c r="E102" s="7">
        <f t="shared" si="46"/>
        <v>218.31665008105799</v>
      </c>
      <c r="F102" s="7">
        <f t="shared" si="47"/>
        <v>14394.202332139525</v>
      </c>
      <c r="G102" s="7">
        <f t="shared" si="43"/>
        <v>4805.7976678604791</v>
      </c>
      <c r="H102" s="7">
        <f t="shared" si="48"/>
        <v>5399.7726605173921</v>
      </c>
      <c r="I102" s="18">
        <f t="shared" si="49"/>
        <v>299.05456338788275</v>
      </c>
      <c r="J102" s="7">
        <f t="shared" si="50"/>
        <v>2372.5163940857301</v>
      </c>
      <c r="K102" s="7">
        <f t="shared" si="51"/>
        <v>581.3186072402616</v>
      </c>
      <c r="L102" s="7">
        <f t="shared" si="52"/>
        <v>593.97499265691295</v>
      </c>
      <c r="M102" s="7">
        <f t="shared" si="53"/>
        <v>3547.8099939829044</v>
      </c>
    </row>
    <row r="103" spans="1:13">
      <c r="A103" s="11">
        <v>20</v>
      </c>
      <c r="B103" s="11">
        <f t="shared" si="44"/>
        <v>76.800000000000011</v>
      </c>
      <c r="C103" s="11">
        <v>275</v>
      </c>
      <c r="D103" s="11">
        <f t="shared" si="45"/>
        <v>21120.000000000004</v>
      </c>
      <c r="E103" s="7">
        <f t="shared" si="46"/>
        <v>240.79210904780251</v>
      </c>
      <c r="F103" s="7">
        <f t="shared" si="47"/>
        <v>15606.676616948947</v>
      </c>
      <c r="G103" s="7">
        <f t="shared" si="43"/>
        <v>5513.3233830510562</v>
      </c>
      <c r="H103" s="7">
        <f t="shared" si="48"/>
        <v>6194.7453742146699</v>
      </c>
      <c r="I103" s="18">
        <f t="shared" si="49"/>
        <v>349.41731916342343</v>
      </c>
      <c r="J103" s="7">
        <f t="shared" si="50"/>
        <v>2886.1573579222882</v>
      </c>
      <c r="K103" s="7">
        <f t="shared" si="51"/>
        <v>793.60100905379909</v>
      </c>
      <c r="L103" s="7">
        <f t="shared" si="52"/>
        <v>681.42199116361371</v>
      </c>
      <c r="M103" s="7">
        <f t="shared" si="53"/>
        <v>4361.1803581397007</v>
      </c>
    </row>
    <row r="104" spans="1:13">
      <c r="A104" s="11">
        <v>20</v>
      </c>
      <c r="B104" s="11">
        <f t="shared" si="44"/>
        <v>76.800000000000011</v>
      </c>
      <c r="C104" s="11">
        <v>300</v>
      </c>
      <c r="D104" s="11">
        <f t="shared" si="45"/>
        <v>23040.000000000004</v>
      </c>
      <c r="E104" s="7">
        <f t="shared" si="46"/>
        <v>264.26260955887295</v>
      </c>
      <c r="F104" s="7">
        <f t="shared" si="47"/>
        <v>16819.150901758374</v>
      </c>
      <c r="G104" s="7">
        <f t="shared" si="43"/>
        <v>6220.8490982416297</v>
      </c>
      <c r="H104" s="7">
        <f t="shared" si="48"/>
        <v>6989.7180879119433</v>
      </c>
      <c r="I104" s="18">
        <f t="shared" si="49"/>
        <v>402.0097528448768</v>
      </c>
      <c r="J104" s="7">
        <f t="shared" si="50"/>
        <v>3476.217512363075</v>
      </c>
      <c r="K104" s="7">
        <f t="shared" si="51"/>
        <v>1050.476968985593</v>
      </c>
      <c r="L104" s="7">
        <f t="shared" si="52"/>
        <v>768.86898967031357</v>
      </c>
      <c r="M104" s="7">
        <f t="shared" si="53"/>
        <v>5295.5634710189815</v>
      </c>
    </row>
    <row r="105" spans="1:13">
      <c r="A105" s="11">
        <v>20</v>
      </c>
      <c r="B105" s="11">
        <f t="shared" si="44"/>
        <v>76.800000000000011</v>
      </c>
      <c r="C105" s="11">
        <v>325</v>
      </c>
      <c r="D105" s="11">
        <f t="shared" si="45"/>
        <v>24960.000000000004</v>
      </c>
      <c r="E105" s="7">
        <f t="shared" si="46"/>
        <v>288.87332013556596</v>
      </c>
      <c r="F105" s="7">
        <f t="shared" si="47"/>
        <v>18031.625186567799</v>
      </c>
      <c r="G105" s="7">
        <f t="shared" si="43"/>
        <v>6928.374813432205</v>
      </c>
      <c r="H105" s="7">
        <f t="shared" si="48"/>
        <v>7784.6908016092193</v>
      </c>
      <c r="I105" s="18">
        <f t="shared" si="49"/>
        <v>457.15715642272824</v>
      </c>
      <c r="J105" s="7">
        <f t="shared" si="50"/>
        <v>4153.8457998436716</v>
      </c>
      <c r="K105" s="7">
        <f t="shared" si="51"/>
        <v>1358.4523268453463</v>
      </c>
      <c r="L105" s="7">
        <f t="shared" si="52"/>
        <v>856.31598817701433</v>
      </c>
      <c r="M105" s="7">
        <f t="shared" si="53"/>
        <v>6368.6141148660327</v>
      </c>
    </row>
    <row r="106" spans="1:13">
      <c r="A106" s="11">
        <v>20</v>
      </c>
      <c r="B106" s="11">
        <f t="shared" si="44"/>
        <v>76.800000000000011</v>
      </c>
      <c r="C106" s="11">
        <v>350</v>
      </c>
      <c r="D106" s="11">
        <f t="shared" si="45"/>
        <v>26880.000000000004</v>
      </c>
      <c r="E106" s="7">
        <f t="shared" si="46"/>
        <v>314.80856724380618</v>
      </c>
      <c r="F106" s="7">
        <f t="shared" si="47"/>
        <v>19244.099471377216</v>
      </c>
      <c r="G106" s="7">
        <f t="shared" si="43"/>
        <v>7635.9005286227875</v>
      </c>
      <c r="H106" s="7">
        <f t="shared" si="48"/>
        <v>8579.6635153065035</v>
      </c>
      <c r="I106" s="18">
        <f t="shared" si="49"/>
        <v>515.27256656955876</v>
      </c>
      <c r="J106" s="7">
        <f t="shared" si="50"/>
        <v>4933.1984929471027</v>
      </c>
      <c r="K106" s="7">
        <f t="shared" si="51"/>
        <v>1725.7878160846724</v>
      </c>
      <c r="L106" s="7">
        <f t="shared" si="52"/>
        <v>943.76298668371601</v>
      </c>
      <c r="M106" s="7">
        <f t="shared" si="53"/>
        <v>7602.7492957154909</v>
      </c>
    </row>
    <row r="107" spans="1:13">
      <c r="A107" s="11">
        <v>20</v>
      </c>
      <c r="B107" s="11">
        <f t="shared" si="44"/>
        <v>76.800000000000011</v>
      </c>
      <c r="C107" s="11">
        <v>375</v>
      </c>
      <c r="D107" s="11">
        <f t="shared" si="45"/>
        <v>28800.000000000004</v>
      </c>
      <c r="E107" s="7">
        <f t="shared" si="46"/>
        <v>342.30844151978437</v>
      </c>
      <c r="F107" s="7">
        <f t="shared" si="47"/>
        <v>20456.573756186641</v>
      </c>
      <c r="G107" s="7">
        <f t="shared" si="43"/>
        <v>8343.4262438133628</v>
      </c>
      <c r="H107" s="7">
        <f t="shared" si="48"/>
        <v>9374.6362290037778</v>
      </c>
      <c r="I107" s="18">
        <f t="shared" si="49"/>
        <v>576.89397568375773</v>
      </c>
      <c r="J107" s="7">
        <f t="shared" si="50"/>
        <v>5832.7145525328033</v>
      </c>
      <c r="K107" s="7">
        <f t="shared" si="51"/>
        <v>2163.2432846713782</v>
      </c>
      <c r="L107" s="7">
        <f t="shared" si="52"/>
        <v>1031.209985190415</v>
      </c>
      <c r="M107" s="7">
        <f t="shared" si="53"/>
        <v>9027.1678223945964</v>
      </c>
    </row>
    <row r="108" spans="1:13">
      <c r="A108" s="11">
        <v>20</v>
      </c>
      <c r="B108" s="11">
        <f t="shared" si="44"/>
        <v>76.800000000000011</v>
      </c>
      <c r="C108" s="11">
        <v>400</v>
      </c>
      <c r="D108" s="11">
        <f t="shared" si="45"/>
        <v>30720.000000000004</v>
      </c>
      <c r="E108" s="7">
        <f t="shared" si="46"/>
        <v>371.69573119127801</v>
      </c>
      <c r="F108" s="7">
        <f t="shared" si="47"/>
        <v>21669.048040996066</v>
      </c>
      <c r="G108" s="7">
        <f t="shared" si="43"/>
        <v>9050.9519590039381</v>
      </c>
      <c r="H108" s="7">
        <f t="shared" si="48"/>
        <v>10169.608942701054</v>
      </c>
      <c r="I108" s="18">
        <f t="shared" si="49"/>
        <v>642.7446839972298</v>
      </c>
      <c r="J108" s="7">
        <f t="shared" si="50"/>
        <v>6877.1841144940918</v>
      </c>
      <c r="K108" s="7">
        <f t="shared" si="51"/>
        <v>2685.2847372435422</v>
      </c>
      <c r="L108" s="7">
        <f t="shared" si="52"/>
        <v>1118.6569836971157</v>
      </c>
      <c r="M108" s="7">
        <f t="shared" si="53"/>
        <v>10681.12583543475</v>
      </c>
    </row>
    <row r="109" spans="1:13">
      <c r="A109" s="11">
        <v>20</v>
      </c>
      <c r="B109" s="11">
        <f t="shared" si="44"/>
        <v>76.800000000000011</v>
      </c>
      <c r="C109" s="11">
        <v>425</v>
      </c>
      <c r="D109" s="11">
        <f t="shared" si="45"/>
        <v>32640.000000000004</v>
      </c>
      <c r="E109" s="7">
        <f t="shared" si="46"/>
        <v>403.42231980312306</v>
      </c>
      <c r="F109" s="7">
        <f t="shared" si="47"/>
        <v>22881.522325805487</v>
      </c>
      <c r="G109" s="7">
        <f t="shared" si="43"/>
        <v>9758.477674194517</v>
      </c>
      <c r="H109" s="7">
        <f t="shared" si="48"/>
        <v>10964.581656398334</v>
      </c>
      <c r="I109" s="18">
        <f t="shared" si="49"/>
        <v>713.83726707700691</v>
      </c>
      <c r="J109" s="7">
        <f t="shared" si="50"/>
        <v>8101.3118350743689</v>
      </c>
      <c r="K109" s="7">
        <f t="shared" si="51"/>
        <v>3312.1636851418057</v>
      </c>
      <c r="L109" s="7">
        <f t="shared" si="52"/>
        <v>1206.1039822038165</v>
      </c>
      <c r="M109" s="7">
        <f t="shared" si="53"/>
        <v>12619.579502419991</v>
      </c>
    </row>
    <row r="110" spans="1:13">
      <c r="A110" s="11">
        <v>20</v>
      </c>
      <c r="B110" s="11">
        <f t="shared" si="44"/>
        <v>76.800000000000011</v>
      </c>
      <c r="C110" s="11">
        <v>450</v>
      </c>
      <c r="D110" s="11">
        <f t="shared" si="45"/>
        <v>34560.000000000007</v>
      </c>
      <c r="E110" s="7">
        <f t="shared" si="46"/>
        <v>438.15562187122737</v>
      </c>
      <c r="F110" s="7">
        <f t="shared" si="47"/>
        <v>24093.996610614915</v>
      </c>
      <c r="G110" s="7">
        <f t="shared" si="43"/>
        <v>10466.003389385092</v>
      </c>
      <c r="H110" s="7">
        <f t="shared" si="48"/>
        <v>11759.55437009561</v>
      </c>
      <c r="I110" s="18">
        <f t="shared" si="49"/>
        <v>791.66725986702227</v>
      </c>
      <c r="J110" s="7">
        <f t="shared" si="50"/>
        <v>9556.3551490953523</v>
      </c>
      <c r="K110" s="7">
        <f t="shared" si="51"/>
        <v>4073.7908272448358</v>
      </c>
      <c r="L110" s="7">
        <f t="shared" si="52"/>
        <v>1293.5509807105173</v>
      </c>
      <c r="M110" s="7">
        <f t="shared" si="53"/>
        <v>14923.696957050704</v>
      </c>
    </row>
    <row r="111" spans="1:13">
      <c r="A111" s="11">
        <v>20</v>
      </c>
      <c r="B111" s="11">
        <f t="shared" si="44"/>
        <v>76.800000000000011</v>
      </c>
      <c r="C111" s="11">
        <v>475</v>
      </c>
      <c r="D111" s="11">
        <f t="shared" si="45"/>
        <v>36480.000000000007</v>
      </c>
      <c r="E111" s="7">
        <f t="shared" si="46"/>
        <v>476.95766186721715</v>
      </c>
      <c r="F111" s="7">
        <f t="shared" si="47"/>
        <v>25306.47089542434</v>
      </c>
      <c r="G111" s="7">
        <f t="shared" si="43"/>
        <v>11173.529104575668</v>
      </c>
      <c r="H111" s="7">
        <f t="shared" si="48"/>
        <v>12554.527083792886</v>
      </c>
      <c r="I111" s="18">
        <f t="shared" si="49"/>
        <v>878.61443486363794</v>
      </c>
      <c r="J111" s="7">
        <f t="shared" si="50"/>
        <v>11323.877535977947</v>
      </c>
      <c r="K111" s="7">
        <f t="shared" si="51"/>
        <v>5017.7616134798736</v>
      </c>
      <c r="L111" s="7">
        <f t="shared" si="52"/>
        <v>1380.997979217218</v>
      </c>
      <c r="M111" s="7">
        <f t="shared" si="53"/>
        <v>17722.637128675036</v>
      </c>
    </row>
    <row r="112" spans="1:13">
      <c r="A112" s="11">
        <v>20</v>
      </c>
      <c r="B112" s="11">
        <f t="shared" si="44"/>
        <v>76.800000000000011</v>
      </c>
      <c r="C112" s="11">
        <v>500</v>
      </c>
      <c r="D112" s="11">
        <f t="shared" si="45"/>
        <v>38400.000000000007</v>
      </c>
      <c r="E112" s="7">
        <f t="shared" si="46"/>
        <v>521.71799045705848</v>
      </c>
      <c r="F112" s="7">
        <f t="shared" si="47"/>
        <v>26518.945180233757</v>
      </c>
      <c r="G112" s="7">
        <f t="shared" si="43"/>
        <v>11881.05481976625</v>
      </c>
      <c r="H112" s="7">
        <f t="shared" si="48"/>
        <v>13349.499797490169</v>
      </c>
      <c r="I112" s="18">
        <f t="shared" si="49"/>
        <v>978.9128759561479</v>
      </c>
      <c r="J112" s="7">
        <f t="shared" si="50"/>
        <v>13548.996486868336</v>
      </c>
      <c r="K112" s="7">
        <f t="shared" si="51"/>
        <v>6228.7577216327873</v>
      </c>
      <c r="L112" s="7">
        <f t="shared" si="52"/>
        <v>1468.4449777239188</v>
      </c>
      <c r="M112" s="7">
        <f t="shared" si="53"/>
        <v>21246.199186225043</v>
      </c>
    </row>
    <row r="113" spans="1:13">
      <c r="A113" s="11">
        <v>25</v>
      </c>
      <c r="B113" s="11">
        <f>$C$22</f>
        <v>76.800000000000011</v>
      </c>
      <c r="C113" s="11">
        <v>0</v>
      </c>
      <c r="D113" s="11">
        <f>C113*B113</f>
        <v>0</v>
      </c>
      <c r="E113" s="7">
        <f>($C$23*B113*A113^2+$C$24*$C$25*B113^3-B113*(($C$24*($C$25*$C$24*B113^2+$C$23*A113^2)*($C$25*B113^2+$C$23*$C$24*A113^2-4*D113*$C$23*$C$25)))^0.5)/(2*($C$23^2*A113^2+$C$24*$C$25*$C$23*B113^2))</f>
        <v>39.242934572600653</v>
      </c>
      <c r="F113" s="7">
        <f>B113*E113-E113^2*C$23</f>
        <v>2937.1992034631198</v>
      </c>
      <c r="G113" s="7">
        <f>D113-F113</f>
        <v>-2937.1992034631198</v>
      </c>
      <c r="H113" s="7">
        <f>G113/C$24</f>
        <v>-3300.2238241158648</v>
      </c>
      <c r="I113" s="18">
        <f>(A113-(A113^2-4*C$25*H113)^0.5)/(2*C$25)</f>
        <v>-127.76475639096729</v>
      </c>
      <c r="J113" s="7">
        <f>E113^2*C$23</f>
        <v>76.658171712610923</v>
      </c>
      <c r="K113" s="7">
        <f>I113^2*C$25</f>
        <v>106.10491434168091</v>
      </c>
      <c r="L113" s="7">
        <f>H113-G113</f>
        <v>-363.02462065274494</v>
      </c>
      <c r="M113" s="7">
        <f>SUM(J113:L113)</f>
        <v>-180.26153459845312</v>
      </c>
    </row>
    <row r="114" spans="1:13">
      <c r="A114" s="11">
        <v>25</v>
      </c>
      <c r="B114" s="11">
        <f t="shared" ref="B114:B177" si="54">$C$22</f>
        <v>76.800000000000011</v>
      </c>
      <c r="C114" s="11">
        <v>25</v>
      </c>
      <c r="D114" s="11">
        <f>C114*B114</f>
        <v>1920.0000000000002</v>
      </c>
      <c r="E114" s="7">
        <f>($C$23*B114*A114^2+$C$24*$C$25*B114^3-B114*(($C$24*($C$25*$C$24*B114^2+$C$23*A114^2)*($C$25*B114^2+$C$23*$C$24*A114^2-4*D114*$C$23*$C$25)))^0.5)/(2*($C$23^2*A114^2+$C$24*$C$25*$C$23*B114^2))</f>
        <v>53.152763367731453</v>
      </c>
      <c r="F114" s="7">
        <f>B114*E114-E114^2*C$23</f>
        <v>3941.4992397946125</v>
      </c>
      <c r="G114" s="7">
        <f t="shared" ref="G114:G133" si="55">D114-F114</f>
        <v>-2021.4992397946123</v>
      </c>
      <c r="H114" s="7">
        <f>G114/C$24</f>
        <v>-2271.3474604433845</v>
      </c>
      <c r="I114" s="18">
        <f>(A114-(A114^2-4*C$25*H114)^0.5)/(2*C$25)</f>
        <v>-88.803521409888262</v>
      </c>
      <c r="J114" s="7">
        <f>E114^2*C$23</f>
        <v>140.63298684716364</v>
      </c>
      <c r="K114" s="7">
        <f>I114^2*C$25</f>
        <v>51.259425196177141</v>
      </c>
      <c r="L114" s="7">
        <f>H114-G114</f>
        <v>-249.84822064877221</v>
      </c>
      <c r="M114" s="7">
        <f>SUM(J114:L114)</f>
        <v>-57.955808605431429</v>
      </c>
    </row>
    <row r="115" spans="1:13">
      <c r="A115" s="11">
        <v>25</v>
      </c>
      <c r="B115" s="11">
        <f t="shared" si="54"/>
        <v>76.800000000000011</v>
      </c>
      <c r="C115" s="11">
        <v>50</v>
      </c>
      <c r="D115" s="11">
        <f t="shared" ref="D115:D133" si="56">C115*B115</f>
        <v>3840.0000000000005</v>
      </c>
      <c r="E115" s="7">
        <f>($C$23*B115*A115^2+$C$24*$C$25*B115^3-B115*(($C$24*($C$25*$C$24*B115^2+$C$23*A115^2)*($C$25*B115^2+$C$23*$C$24*A115^2-4*D115*$C$23*$C$25)))^0.5)/(2*($C$23^2*A115^2+$C$24*$C$25*$C$23*B115^2))</f>
        <v>67.337337231807723</v>
      </c>
      <c r="F115" s="7">
        <f>B115*E115-E115^2*C$23</f>
        <v>4945.7992761260948</v>
      </c>
      <c r="G115" s="7">
        <f t="shared" si="55"/>
        <v>-1105.7992761260944</v>
      </c>
      <c r="H115" s="7">
        <f>G115/C$24</f>
        <v>-1242.4710967708925</v>
      </c>
      <c r="I115" s="18">
        <f>(A115-(A115^2-4*C$25*H115)^0.5)/(2*C$25)</f>
        <v>-49.072729351669921</v>
      </c>
      <c r="J115" s="7">
        <f>E115^2*C$23</f>
        <v>225.70822327673878</v>
      </c>
      <c r="K115" s="7">
        <f>I115^2*C$25</f>
        <v>15.652862979144601</v>
      </c>
      <c r="L115" s="7">
        <f>H115-G115</f>
        <v>-136.67182064479812</v>
      </c>
      <c r="M115" s="7">
        <f>SUM(J115:L115)</f>
        <v>104.68926561108526</v>
      </c>
    </row>
    <row r="116" spans="1:13">
      <c r="A116" s="11">
        <v>25</v>
      </c>
      <c r="B116" s="11">
        <f t="shared" si="54"/>
        <v>76.800000000000011</v>
      </c>
      <c r="C116" s="11">
        <v>75</v>
      </c>
      <c r="D116" s="11">
        <f t="shared" si="56"/>
        <v>5760.0000000000009</v>
      </c>
      <c r="E116" s="7">
        <f>($C$23*B116*A116^2+$C$24*$C$25*B116^3-B116*(($C$24*($C$25*$C$24*B116^2+$C$23*A116^2)*($C$25*B116^2+$C$23*$C$24*A116^2-4*D116*$C$23*$C$25)))^0.5)/(2*($C$23^2*A116^2+$C$24*$C$25*$C$23*B116^2))</f>
        <v>81.813609511422115</v>
      </c>
      <c r="F116" s="7">
        <f>B116*E116-E116^2*C$23</f>
        <v>5950.0993124575771</v>
      </c>
      <c r="G116" s="7">
        <f t="shared" si="55"/>
        <v>-190.09931245757616</v>
      </c>
      <c r="H116" s="7">
        <f>G116/C$24</f>
        <v>-213.59473309840018</v>
      </c>
      <c r="I116" s="18">
        <f>(A116-(A116^2-4*C$25*H116)^0.5)/(2*C$25)</f>
        <v>-8.5248941307514663</v>
      </c>
      <c r="J116" s="7">
        <f>E116^2*C$23</f>
        <v>333.18589801964242</v>
      </c>
      <c r="K116" s="7">
        <f>I116^2*C$25</f>
        <v>0.4723798296133852</v>
      </c>
      <c r="L116" s="7">
        <f>H116-G116</f>
        <v>-23.495420640824022</v>
      </c>
      <c r="M116" s="7">
        <f>SUM(J116:L116)</f>
        <v>310.16285720843177</v>
      </c>
    </row>
    <row r="117" spans="1:13">
      <c r="A117" s="11">
        <v>25</v>
      </c>
      <c r="B117" s="11">
        <f t="shared" si="54"/>
        <v>76.800000000000011</v>
      </c>
      <c r="C117" s="11">
        <v>100</v>
      </c>
      <c r="D117" s="11">
        <f t="shared" si="56"/>
        <v>7680.0000000000009</v>
      </c>
      <c r="E117" s="7">
        <f>($C$23*B117*A117^2+$C$24*$C$25*B117^3-B117*(($C$24*($C$25*$C$24*B117^2+$C$23*A117^2)*($C$25*B117^2+$C$23*$C$24*A117^2-4*D117*$C$23*$C$25)))^0.5)/(2*($C$23^2*A117^2+$C$24*$C$25*$C$23*B117^2))</f>
        <v>96.600352303688851</v>
      </c>
      <c r="F117" s="7">
        <f>B117*E117-E117^2*C$23</f>
        <v>6954.3993487890639</v>
      </c>
      <c r="G117" s="7">
        <f t="shared" si="55"/>
        <v>725.60065121093703</v>
      </c>
      <c r="H117" s="7">
        <f>G117/C$24</f>
        <v>815.28163057408653</v>
      </c>
      <c r="I117" s="18">
        <f>(A117-(A117^2-4*C$25*H117)^0.5)/(2*C$25)</f>
        <v>32.892564633080212</v>
      </c>
      <c r="J117" s="7">
        <f>E117^2*C$23</f>
        <v>464.507708134241</v>
      </c>
      <c r="K117" s="7">
        <f>I117^2*C$25</f>
        <v>7.0324852529188346</v>
      </c>
      <c r="L117" s="7">
        <f>H117-G117</f>
        <v>89.680979363149504</v>
      </c>
      <c r="M117" s="7">
        <f>SUM(J117:L117)</f>
        <v>561.22117275030928</v>
      </c>
    </row>
    <row r="118" spans="1:13">
      <c r="A118" s="11">
        <v>25</v>
      </c>
      <c r="B118" s="11">
        <f t="shared" si="54"/>
        <v>76.800000000000011</v>
      </c>
      <c r="C118" s="11">
        <v>125</v>
      </c>
      <c r="D118" s="11">
        <f t="shared" si="56"/>
        <v>9600.0000000000018</v>
      </c>
      <c r="E118" s="7">
        <f t="shared" ref="E118:E133" si="57">($C$23*B118*A118^2+$C$24*$C$25*B118^3-B118*(($C$24*($C$25*$C$24*B118^2+$C$23*A118^2)*($C$25*B118^2+$C$23*$C$24*A118^2-4*D118*$C$23*$C$25)))^0.5)/(2*($C$23^2*A118^2+$C$24*$C$25*$C$23*B118^2))</f>
        <v>111.71844193643624</v>
      </c>
      <c r="F118" s="7">
        <f t="shared" ref="F118:F133" si="58">B118*E118-E118^2*C$23</f>
        <v>7958.6993851205498</v>
      </c>
      <c r="G118" s="7">
        <f t="shared" si="55"/>
        <v>1641.300614879452</v>
      </c>
      <c r="H118" s="7">
        <f t="shared" ref="H118:H133" si="59">G118/C$24</f>
        <v>1844.1579942465753</v>
      </c>
      <c r="I118" s="18">
        <f t="shared" ref="I118:I133" si="60">(A118-(A118^2-4*C$25*H118)^0.5)/(2*C$25)</f>
        <v>75.238121240698888</v>
      </c>
      <c r="J118" s="7">
        <f t="shared" ref="J118:J133" si="61">E118^2*C$23</f>
        <v>621.27695559775384</v>
      </c>
      <c r="K118" s="7">
        <f t="shared" ref="K118:K133" si="62">I118^2*C$25</f>
        <v>36.795036770895685</v>
      </c>
      <c r="L118" s="7">
        <f t="shared" ref="L118:L133" si="63">H118-G118</f>
        <v>202.85737936712326</v>
      </c>
      <c r="M118" s="7">
        <f t="shared" ref="M118:M133" si="64">SUM(J118:L118)</f>
        <v>860.92937173577275</v>
      </c>
    </row>
    <row r="119" spans="1:13">
      <c r="A119" s="11">
        <v>25</v>
      </c>
      <c r="B119" s="11">
        <f t="shared" si="54"/>
        <v>76.800000000000011</v>
      </c>
      <c r="C119" s="11">
        <v>150</v>
      </c>
      <c r="D119" s="11">
        <f t="shared" si="56"/>
        <v>11520.000000000002</v>
      </c>
      <c r="E119" s="7">
        <f t="shared" si="57"/>
        <v>127.19120478348242</v>
      </c>
      <c r="F119" s="7">
        <f t="shared" si="58"/>
        <v>8962.9994214520466</v>
      </c>
      <c r="G119" s="7">
        <f t="shared" si="55"/>
        <v>2557.0005785479552</v>
      </c>
      <c r="H119" s="7">
        <f t="shared" si="59"/>
        <v>2873.0343579190508</v>
      </c>
      <c r="I119" s="18">
        <f t="shared" si="60"/>
        <v>118.57711253736379</v>
      </c>
      <c r="J119" s="7">
        <f t="shared" si="61"/>
        <v>805.28510591940505</v>
      </c>
      <c r="K119" s="7">
        <f t="shared" si="62"/>
        <v>91.393455515041126</v>
      </c>
      <c r="L119" s="7">
        <f t="shared" si="63"/>
        <v>316.03377937109553</v>
      </c>
      <c r="M119" s="7">
        <f t="shared" si="64"/>
        <v>1212.7123408055418</v>
      </c>
    </row>
    <row r="120" spans="1:13">
      <c r="A120" s="11">
        <v>25</v>
      </c>
      <c r="B120" s="11">
        <f t="shared" si="54"/>
        <v>76.800000000000011</v>
      </c>
      <c r="C120" s="11">
        <v>175</v>
      </c>
      <c r="D120" s="11">
        <f t="shared" si="56"/>
        <v>13440.000000000002</v>
      </c>
      <c r="E120" s="7">
        <f t="shared" si="57"/>
        <v>143.04483977324898</v>
      </c>
      <c r="F120" s="7">
        <f t="shared" si="58"/>
        <v>9967.2994577835216</v>
      </c>
      <c r="G120" s="7">
        <f t="shared" si="55"/>
        <v>3472.7005422164802</v>
      </c>
      <c r="H120" s="7">
        <f t="shared" si="59"/>
        <v>3901.9107215915506</v>
      </c>
      <c r="I120" s="18">
        <f t="shared" si="60"/>
        <v>162.98292135341416</v>
      </c>
      <c r="J120" s="7">
        <f t="shared" si="61"/>
        <v>1018.5442368020006</v>
      </c>
      <c r="K120" s="7">
        <f t="shared" si="62"/>
        <v>172.6623122438057</v>
      </c>
      <c r="L120" s="7">
        <f t="shared" si="63"/>
        <v>429.21017937507031</v>
      </c>
      <c r="M120" s="7">
        <f t="shared" si="64"/>
        <v>1620.4167284208766</v>
      </c>
    </row>
    <row r="121" spans="1:13">
      <c r="A121" s="11">
        <v>25</v>
      </c>
      <c r="B121" s="11">
        <f t="shared" si="54"/>
        <v>76.800000000000011</v>
      </c>
      <c r="C121" s="11">
        <v>200</v>
      </c>
      <c r="D121" s="11">
        <f t="shared" si="56"/>
        <v>15360.000000000002</v>
      </c>
      <c r="E121" s="7">
        <f t="shared" si="57"/>
        <v>159.30893946408568</v>
      </c>
      <c r="F121" s="7">
        <f t="shared" si="58"/>
        <v>10971.599494115013</v>
      </c>
      <c r="G121" s="7">
        <f t="shared" si="55"/>
        <v>4388.4005058849889</v>
      </c>
      <c r="H121" s="7">
        <f t="shared" si="59"/>
        <v>4930.7870852640326</v>
      </c>
      <c r="I121" s="18">
        <f t="shared" si="60"/>
        <v>208.53843602892235</v>
      </c>
      <c r="J121" s="7">
        <f t="shared" si="61"/>
        <v>1263.32705672677</v>
      </c>
      <c r="K121" s="7">
        <f t="shared" si="62"/>
        <v>282.67381545902811</v>
      </c>
      <c r="L121" s="7">
        <f t="shared" si="63"/>
        <v>542.38657937904372</v>
      </c>
      <c r="M121" s="7">
        <f t="shared" si="64"/>
        <v>2088.3874515648417</v>
      </c>
    </row>
    <row r="122" spans="1:13">
      <c r="A122" s="11">
        <v>25</v>
      </c>
      <c r="B122" s="11">
        <f t="shared" si="54"/>
        <v>76.800000000000011</v>
      </c>
      <c r="C122" s="11">
        <v>225</v>
      </c>
      <c r="D122" s="11">
        <f t="shared" si="56"/>
        <v>17280.000000000004</v>
      </c>
      <c r="E122" s="7">
        <f t="shared" si="57"/>
        <v>176.01713933845215</v>
      </c>
      <c r="F122" s="7">
        <f t="shared" si="58"/>
        <v>11975.899530446499</v>
      </c>
      <c r="G122" s="7">
        <f t="shared" si="55"/>
        <v>5304.1004695535048</v>
      </c>
      <c r="H122" s="7">
        <f t="shared" si="59"/>
        <v>5959.6634489365224</v>
      </c>
      <c r="I122" s="18">
        <f t="shared" si="60"/>
        <v>255.33786907758173</v>
      </c>
      <c r="J122" s="7">
        <f t="shared" si="61"/>
        <v>1542.2167707466281</v>
      </c>
      <c r="K122" s="7">
        <f t="shared" si="62"/>
        <v>423.78327800302174</v>
      </c>
      <c r="L122" s="7">
        <f t="shared" si="63"/>
        <v>655.56297938301759</v>
      </c>
      <c r="M122" s="7">
        <f t="shared" si="64"/>
        <v>2621.5630281326676</v>
      </c>
    </row>
    <row r="123" spans="1:13">
      <c r="A123" s="11">
        <v>25</v>
      </c>
      <c r="B123" s="11">
        <f t="shared" si="54"/>
        <v>76.800000000000011</v>
      </c>
      <c r="C123" s="11">
        <v>250</v>
      </c>
      <c r="D123" s="11">
        <f t="shared" si="56"/>
        <v>19200.000000000004</v>
      </c>
      <c r="E123" s="7">
        <f t="shared" si="57"/>
        <v>193.20793612499119</v>
      </c>
      <c r="F123" s="7">
        <f t="shared" si="58"/>
        <v>12980.199566777987</v>
      </c>
      <c r="G123" s="7">
        <f t="shared" si="55"/>
        <v>6219.8004332220171</v>
      </c>
      <c r="H123" s="7">
        <f t="shared" si="59"/>
        <v>6988.5398126090076</v>
      </c>
      <c r="I123" s="18">
        <f t="shared" si="60"/>
        <v>303.48904929532762</v>
      </c>
      <c r="J123" s="7">
        <f t="shared" si="61"/>
        <v>1858.1699276213387</v>
      </c>
      <c r="K123" s="7">
        <f t="shared" si="62"/>
        <v>598.68641977418167</v>
      </c>
      <c r="L123" s="7">
        <f t="shared" si="63"/>
        <v>768.73937938699055</v>
      </c>
      <c r="M123" s="7">
        <f t="shared" si="64"/>
        <v>3225.5957267825111</v>
      </c>
    </row>
    <row r="124" spans="1:13">
      <c r="A124" s="11">
        <v>25</v>
      </c>
      <c r="B124" s="11">
        <f t="shared" si="54"/>
        <v>76.800000000000011</v>
      </c>
      <c r="C124" s="11">
        <v>275</v>
      </c>
      <c r="D124" s="11">
        <f t="shared" si="56"/>
        <v>21120.000000000004</v>
      </c>
      <c r="E124" s="7">
        <f t="shared" si="57"/>
        <v>210.92573225811259</v>
      </c>
      <c r="F124" s="7">
        <f t="shared" si="58"/>
        <v>13984.499603109471</v>
      </c>
      <c r="G124" s="7">
        <f t="shared" si="55"/>
        <v>7135.500396890533</v>
      </c>
      <c r="H124" s="7">
        <f t="shared" si="59"/>
        <v>8017.4161762814974</v>
      </c>
      <c r="I124" s="18">
        <f t="shared" si="60"/>
        <v>353.1163472769573</v>
      </c>
      <c r="J124" s="7">
        <f t="shared" si="61"/>
        <v>2214.5966343135788</v>
      </c>
      <c r="K124" s="7">
        <f t="shared" si="62"/>
        <v>810.49250564243459</v>
      </c>
      <c r="L124" s="7">
        <f t="shared" si="63"/>
        <v>881.91577939096442</v>
      </c>
      <c r="M124" s="7">
        <f t="shared" si="64"/>
        <v>3907.0049193469777</v>
      </c>
    </row>
    <row r="125" spans="1:13">
      <c r="A125" s="11">
        <v>25</v>
      </c>
      <c r="B125" s="11">
        <f t="shared" si="54"/>
        <v>76.800000000000011</v>
      </c>
      <c r="C125" s="11">
        <v>300</v>
      </c>
      <c r="D125" s="11">
        <f t="shared" si="56"/>
        <v>23040.000000000004</v>
      </c>
      <c r="E125" s="7">
        <f t="shared" si="57"/>
        <v>229.22218789420685</v>
      </c>
      <c r="F125" s="7">
        <f t="shared" si="58"/>
        <v>14988.799639440958</v>
      </c>
      <c r="G125" s="7">
        <f t="shared" si="55"/>
        <v>8051.2003605590453</v>
      </c>
      <c r="H125" s="7">
        <f t="shared" si="59"/>
        <v>9046.2925399539836</v>
      </c>
      <c r="I125" s="18">
        <f t="shared" si="60"/>
        <v>404.36446239454244</v>
      </c>
      <c r="J125" s="7">
        <f t="shared" si="61"/>
        <v>2615.46439083413</v>
      </c>
      <c r="K125" s="7">
        <f t="shared" si="62"/>
        <v>1062.8190199095775</v>
      </c>
      <c r="L125" s="7">
        <f t="shared" si="63"/>
        <v>995.09217939493828</v>
      </c>
      <c r="M125" s="7">
        <f t="shared" si="64"/>
        <v>4673.3755901386457</v>
      </c>
    </row>
    <row r="126" spans="1:13">
      <c r="A126" s="11">
        <v>25</v>
      </c>
      <c r="B126" s="11">
        <f t="shared" si="54"/>
        <v>76.800000000000011</v>
      </c>
      <c r="C126" s="11">
        <v>325</v>
      </c>
      <c r="D126" s="11">
        <f t="shared" si="56"/>
        <v>24960.000000000004</v>
      </c>
      <c r="E126" s="7">
        <f t="shared" si="57"/>
        <v>248.15799899717271</v>
      </c>
      <c r="F126" s="7">
        <f t="shared" si="58"/>
        <v>15993.099675772448</v>
      </c>
      <c r="G126" s="7">
        <f t="shared" si="55"/>
        <v>8966.9003242275558</v>
      </c>
      <c r="H126" s="7">
        <f t="shared" si="59"/>
        <v>10075.168903626467</v>
      </c>
      <c r="I126" s="18">
        <f t="shared" si="60"/>
        <v>457.40340319000671</v>
      </c>
      <c r="J126" s="7">
        <f t="shared" si="61"/>
        <v>3065.4346472104207</v>
      </c>
      <c r="K126" s="7">
        <f t="shared" si="62"/>
        <v>1359.916176123699</v>
      </c>
      <c r="L126" s="7">
        <f t="shared" si="63"/>
        <v>1108.2685793989112</v>
      </c>
      <c r="M126" s="7">
        <f t="shared" si="64"/>
        <v>5533.6194027330312</v>
      </c>
    </row>
    <row r="127" spans="1:13">
      <c r="A127" s="11">
        <v>25</v>
      </c>
      <c r="B127" s="11">
        <f t="shared" si="54"/>
        <v>76.800000000000011</v>
      </c>
      <c r="C127" s="11">
        <v>350</v>
      </c>
      <c r="D127" s="11">
        <f t="shared" si="56"/>
        <v>26880.000000000004</v>
      </c>
      <c r="E127" s="7">
        <f t="shared" si="57"/>
        <v>267.80527808328441</v>
      </c>
      <c r="F127" s="7">
        <f t="shared" si="58"/>
        <v>16997.399712103928</v>
      </c>
      <c r="G127" s="7">
        <f t="shared" si="55"/>
        <v>9882.6002878960753</v>
      </c>
      <c r="H127" s="7">
        <f t="shared" si="59"/>
        <v>11104.045267298961</v>
      </c>
      <c r="I127" s="18">
        <f t="shared" si="60"/>
        <v>512.43515580804149</v>
      </c>
      <c r="J127" s="7">
        <f t="shared" si="61"/>
        <v>3570.0456446923172</v>
      </c>
      <c r="K127" s="7">
        <f t="shared" si="62"/>
        <v>1706.8336279020762</v>
      </c>
      <c r="L127" s="7">
        <f t="shared" si="63"/>
        <v>1221.444979402886</v>
      </c>
      <c r="M127" s="7">
        <f t="shared" si="64"/>
        <v>6498.3242519972791</v>
      </c>
    </row>
    <row r="128" spans="1:13">
      <c r="A128" s="11">
        <v>25</v>
      </c>
      <c r="B128" s="11">
        <f t="shared" si="54"/>
        <v>76.800000000000011</v>
      </c>
      <c r="C128" s="11">
        <v>375</v>
      </c>
      <c r="D128" s="11">
        <f t="shared" si="56"/>
        <v>28800.000000000004</v>
      </c>
      <c r="E128" s="7">
        <f t="shared" si="57"/>
        <v>288.25080783920447</v>
      </c>
      <c r="F128" s="7">
        <f t="shared" si="58"/>
        <v>18001.699748435418</v>
      </c>
      <c r="G128" s="7">
        <f t="shared" si="55"/>
        <v>10798.300251564586</v>
      </c>
      <c r="H128" s="7">
        <f t="shared" si="59"/>
        <v>12132.921630971445</v>
      </c>
      <c r="I128" s="18">
        <f t="shared" si="60"/>
        <v>569.70279733443454</v>
      </c>
      <c r="J128" s="7">
        <f t="shared" si="61"/>
        <v>4135.9622936154874</v>
      </c>
      <c r="K128" s="7">
        <f t="shared" si="62"/>
        <v>2109.6483023894189</v>
      </c>
      <c r="L128" s="7">
        <f t="shared" si="63"/>
        <v>1334.621379406859</v>
      </c>
      <c r="M128" s="7">
        <f t="shared" si="64"/>
        <v>7580.2319754117652</v>
      </c>
    </row>
    <row r="129" spans="1:13">
      <c r="A129" s="11">
        <v>25</v>
      </c>
      <c r="B129" s="11">
        <f t="shared" si="54"/>
        <v>76.800000000000011</v>
      </c>
      <c r="C129" s="11">
        <v>400</v>
      </c>
      <c r="D129" s="11">
        <f t="shared" si="56"/>
        <v>30720.000000000004</v>
      </c>
      <c r="E129" s="7">
        <f t="shared" si="57"/>
        <v>309.60059387146038</v>
      </c>
      <c r="F129" s="7">
        <f t="shared" si="58"/>
        <v>19005.999784766904</v>
      </c>
      <c r="G129" s="7">
        <f t="shared" si="55"/>
        <v>11714.0002152331</v>
      </c>
      <c r="H129" s="7">
        <f t="shared" si="59"/>
        <v>13161.797994643932</v>
      </c>
      <c r="I129" s="18">
        <f t="shared" si="60"/>
        <v>629.50324798337965</v>
      </c>
      <c r="J129" s="7">
        <f t="shared" si="61"/>
        <v>4771.3258245612569</v>
      </c>
      <c r="K129" s="7">
        <f t="shared" si="62"/>
        <v>2575.7832049405583</v>
      </c>
      <c r="L129" s="7">
        <f t="shared" si="63"/>
        <v>1447.7977794108319</v>
      </c>
      <c r="M129" s="7">
        <f t="shared" si="64"/>
        <v>8794.9068089126467</v>
      </c>
    </row>
    <row r="130" spans="1:13">
      <c r="A130" s="11">
        <v>25</v>
      </c>
      <c r="B130" s="11">
        <f t="shared" si="54"/>
        <v>76.800000000000011</v>
      </c>
      <c r="C130" s="11">
        <v>425</v>
      </c>
      <c r="D130" s="11">
        <f t="shared" si="56"/>
        <v>32640.000000000004</v>
      </c>
      <c r="E130" s="7">
        <f t="shared" si="57"/>
        <v>331.98641313949611</v>
      </c>
      <c r="F130" s="7">
        <f t="shared" si="58"/>
        <v>20010.299821098393</v>
      </c>
      <c r="G130" s="7">
        <f t="shared" si="55"/>
        <v>12629.70017890161</v>
      </c>
      <c r="H130" s="7">
        <f t="shared" si="59"/>
        <v>14190.674358316415</v>
      </c>
      <c r="I130" s="18">
        <f t="shared" si="60"/>
        <v>692.20561316642375</v>
      </c>
      <c r="J130" s="7">
        <f t="shared" si="61"/>
        <v>5486.2567080149147</v>
      </c>
      <c r="K130" s="7">
        <f t="shared" si="62"/>
        <v>3114.4659708441804</v>
      </c>
      <c r="L130" s="7">
        <f t="shared" si="63"/>
        <v>1560.9741794148049</v>
      </c>
      <c r="M130" s="7">
        <f t="shared" si="64"/>
        <v>10161.696858273901</v>
      </c>
    </row>
    <row r="131" spans="1:13">
      <c r="A131" s="11">
        <v>25</v>
      </c>
      <c r="B131" s="11">
        <f t="shared" si="54"/>
        <v>76.800000000000011</v>
      </c>
      <c r="C131" s="11">
        <v>450</v>
      </c>
      <c r="D131" s="11">
        <f t="shared" si="56"/>
        <v>34560.000000000007</v>
      </c>
      <c r="E131" s="7">
        <f t="shared" si="57"/>
        <v>355.57554437570758</v>
      </c>
      <c r="F131" s="7">
        <f t="shared" si="58"/>
        <v>21014.599857429879</v>
      </c>
      <c r="G131" s="7">
        <f t="shared" si="55"/>
        <v>13545.400142570128</v>
      </c>
      <c r="H131" s="7">
        <f t="shared" si="59"/>
        <v>15219.550721988908</v>
      </c>
      <c r="I131" s="18">
        <f t="shared" si="60"/>
        <v>758.27843826224978</v>
      </c>
      <c r="J131" s="7">
        <f t="shared" si="61"/>
        <v>6293.6019506244666</v>
      </c>
      <c r="K131" s="7">
        <f t="shared" si="62"/>
        <v>3737.4102345673377</v>
      </c>
      <c r="L131" s="7">
        <f t="shared" si="63"/>
        <v>1674.1505794187797</v>
      </c>
      <c r="M131" s="7">
        <f t="shared" si="64"/>
        <v>11705.162764610584</v>
      </c>
    </row>
    <row r="132" spans="1:13">
      <c r="A132" s="11">
        <v>25</v>
      </c>
      <c r="B132" s="11">
        <f t="shared" si="54"/>
        <v>76.800000000000011</v>
      </c>
      <c r="C132" s="11">
        <v>475</v>
      </c>
      <c r="D132" s="11">
        <f t="shared" si="56"/>
        <v>36480.000000000007</v>
      </c>
      <c r="E132" s="7">
        <f t="shared" si="57"/>
        <v>380.58580286773554</v>
      </c>
      <c r="F132" s="7">
        <f t="shared" si="58"/>
        <v>22018.899893761365</v>
      </c>
      <c r="G132" s="7">
        <f t="shared" si="55"/>
        <v>14461.100106238642</v>
      </c>
      <c r="H132" s="7">
        <f t="shared" si="59"/>
        <v>16248.427085661395</v>
      </c>
      <c r="I132" s="18">
        <f t="shared" si="60"/>
        <v>828.33182083059205</v>
      </c>
      <c r="J132" s="7">
        <f t="shared" si="61"/>
        <v>7210.0897664807262</v>
      </c>
      <c r="K132" s="7">
        <f t="shared" si="62"/>
        <v>4459.8684351034062</v>
      </c>
      <c r="L132" s="7">
        <f t="shared" si="63"/>
        <v>1787.3269794227526</v>
      </c>
      <c r="M132" s="7">
        <f t="shared" si="64"/>
        <v>13457.285181006886</v>
      </c>
    </row>
    <row r="133" spans="1:13">
      <c r="A133" s="11">
        <v>25</v>
      </c>
      <c r="B133" s="11">
        <f t="shared" si="54"/>
        <v>76.800000000000011</v>
      </c>
      <c r="C133" s="11">
        <v>500</v>
      </c>
      <c r="D133" s="11">
        <f t="shared" si="56"/>
        <v>38400.000000000007</v>
      </c>
      <c r="E133" s="7">
        <f t="shared" si="57"/>
        <v>407.30991032539697</v>
      </c>
      <c r="F133" s="7">
        <f t="shared" si="58"/>
        <v>23023.199930092851</v>
      </c>
      <c r="G133" s="7">
        <f t="shared" si="55"/>
        <v>15376.800069907156</v>
      </c>
      <c r="H133" s="7">
        <f t="shared" si="59"/>
        <v>17277.303449333882</v>
      </c>
      <c r="I133" s="18">
        <f t="shared" si="60"/>
        <v>903.18567026704579</v>
      </c>
      <c r="J133" s="7">
        <f t="shared" si="61"/>
        <v>8258.2011828976392</v>
      </c>
      <c r="K133" s="7">
        <f t="shared" si="62"/>
        <v>5302.3383073422629</v>
      </c>
      <c r="L133" s="7">
        <f t="shared" si="63"/>
        <v>1900.5033794267256</v>
      </c>
      <c r="M133" s="7">
        <f t="shared" si="64"/>
        <v>15461.042869666628</v>
      </c>
    </row>
    <row r="134" spans="1:13">
      <c r="A134" s="11">
        <v>30</v>
      </c>
      <c r="B134" s="11">
        <f>$C$22</f>
        <v>76.800000000000011</v>
      </c>
      <c r="C134" s="11">
        <v>0</v>
      </c>
      <c r="D134" s="11">
        <f>C134*B134</f>
        <v>0</v>
      </c>
      <c r="E134" s="7">
        <f>($C$23*B134*A134^2+$C$24*$C$25*B134^3-B134*(($C$24*($C$25*$C$24*B134^2+$C$23*A134^2)*($C$25*B134^2+$C$23*$C$24*A134^2-4*D134*$C$23*$C$25)))^0.5)/(2*($C$23^2*A134^2+$C$24*$C$25*$C$23*B134^2))</f>
        <v>46.948814590515397</v>
      </c>
      <c r="F134" s="7">
        <f>B134*E134-E134^2*C$23</f>
        <v>3495.9492212436212</v>
      </c>
      <c r="G134" s="7">
        <f>D134-F134</f>
        <v>-3495.9492212436212</v>
      </c>
      <c r="H134" s="7">
        <f>G134/C$24</f>
        <v>-3928.0328328580013</v>
      </c>
      <c r="I134" s="18">
        <f>(A134-(A134^2-4*C$25*H134)^0.5)/(2*C$25)</f>
        <v>-127.41683370133107</v>
      </c>
      <c r="J134" s="7">
        <f>E134^2*C$23</f>
        <v>109.71973930796189</v>
      </c>
      <c r="K134" s="7">
        <f>I134^2*C$25</f>
        <v>105.52782181807227</v>
      </c>
      <c r="L134" s="7">
        <f>H134-G134</f>
        <v>-432.08361161438006</v>
      </c>
      <c r="M134" s="7">
        <f>SUM(J134:L134)</f>
        <v>-216.8360504883459</v>
      </c>
    </row>
    <row r="135" spans="1:13">
      <c r="A135" s="11">
        <v>30</v>
      </c>
      <c r="B135" s="11">
        <f t="shared" si="54"/>
        <v>76.800000000000011</v>
      </c>
      <c r="C135" s="11">
        <v>25</v>
      </c>
      <c r="D135" s="11">
        <f>C135*B135</f>
        <v>1920.0000000000002</v>
      </c>
      <c r="E135" s="7">
        <f>($C$23*B135*A135^2+$C$24*$C$25*B135^3-B135*(($C$24*($C$25*$C$24*B135^2+$C$23*A135^2)*($C$25*B135^2+$C$23*$C$24*A135^2-4*D135*$C$23*$C$25)))^0.5)/(2*($C$23^2*A135^2+$C$24*$C$25*$C$23*B135^2))</f>
        <v>58.550801963953155</v>
      </c>
      <c r="F135" s="7">
        <f>B135*E135-E135^2*C$23</f>
        <v>4326.0535917250827</v>
      </c>
      <c r="G135" s="7">
        <f t="shared" ref="G135:G154" si="65">D135-F135</f>
        <v>-2406.0535917250827</v>
      </c>
      <c r="H135" s="7">
        <f>G135/C$24</f>
        <v>-2703.4310019382951</v>
      </c>
      <c r="I135" s="18">
        <f>(A135-(A135^2-4*C$25*H135)^0.5)/(2*C$25)</f>
        <v>-88.420429392262292</v>
      </c>
      <c r="J135" s="7">
        <f>E135^2*C$23</f>
        <v>170.64799910652036</v>
      </c>
      <c r="K135" s="7">
        <f>I135^2*C$25</f>
        <v>50.818120170428266</v>
      </c>
      <c r="L135" s="7">
        <f>H135-G135</f>
        <v>-297.37741021321244</v>
      </c>
      <c r="M135" s="7">
        <f>SUM(J135:L135)</f>
        <v>-75.911290936263811</v>
      </c>
    </row>
    <row r="136" spans="1:13">
      <c r="A136" s="11">
        <v>30</v>
      </c>
      <c r="B136" s="11">
        <f t="shared" si="54"/>
        <v>76.800000000000011</v>
      </c>
      <c r="C136" s="11">
        <v>50</v>
      </c>
      <c r="D136" s="11">
        <f t="shared" ref="D136:D154" si="66">C136*B136</f>
        <v>3840.0000000000005</v>
      </c>
      <c r="E136" s="7">
        <f>($C$23*B136*A136^2+$C$24*$C$25*B136^3-B136*(($C$24*($C$25*$C$24*B136^2+$C$23*A136^2)*($C$25*B136^2+$C$23*$C$24*A136^2-4*D136*$C$23*$C$25)))^0.5)/(2*($C$23^2*A136^2+$C$24*$C$25*$C$23*B136^2))</f>
        <v>70.344760229389848</v>
      </c>
      <c r="F136" s="7">
        <f>B136*E136-E136^2*C$23</f>
        <v>5156.1579622065638</v>
      </c>
      <c r="G136" s="7">
        <f t="shared" si="65"/>
        <v>-1316.1579622065633</v>
      </c>
      <c r="H136" s="7">
        <f>G136/C$24</f>
        <v>-1478.8291710186104</v>
      </c>
      <c r="I136" s="18">
        <f>(A136-(A136^2-4*C$25*H136)^0.5)/(2*C$25)</f>
        <v>-48.778775758316279</v>
      </c>
      <c r="J136" s="7">
        <f>E136^2*C$23</f>
        <v>246.31962341057732</v>
      </c>
      <c r="K136" s="7">
        <f>I136^2*C$25</f>
        <v>15.465898269120673</v>
      </c>
      <c r="L136" s="7">
        <f>H136-G136</f>
        <v>-162.6712088120471</v>
      </c>
      <c r="M136" s="7">
        <f>SUM(J136:L136)</f>
        <v>99.114312867650881</v>
      </c>
    </row>
    <row r="137" spans="1:13">
      <c r="A137" s="11">
        <v>30</v>
      </c>
      <c r="B137" s="11">
        <f t="shared" si="54"/>
        <v>76.800000000000011</v>
      </c>
      <c r="C137" s="11">
        <v>75</v>
      </c>
      <c r="D137" s="11">
        <f t="shared" si="66"/>
        <v>5760.0000000000009</v>
      </c>
      <c r="E137" s="7">
        <f>($C$23*B137*A137^2+$C$24*$C$25*B137^3-B137*(($C$24*($C$25*$C$24*B137^2+$C$23*A137^2)*($C$25*B137^2+$C$23*$C$24*A137^2-4*D137*$C$23*$C$25)))^0.5)/(2*($C$23^2*A137^2+$C$24*$C$25*$C$23*B137^2))</f>
        <v>82.340546242898967</v>
      </c>
      <c r="F137" s="7">
        <f>B137*E137-E137^2*C$23</f>
        <v>5986.262332688043</v>
      </c>
      <c r="G137" s="7">
        <f t="shared" si="65"/>
        <v>-226.26233268804208</v>
      </c>
      <c r="H137" s="7">
        <f>G137/C$24</f>
        <v>-254.22734009892369</v>
      </c>
      <c r="I137" s="18">
        <f>(A137-(A137^2-4*C$25*H137)^0.5)/(2*C$25)</f>
        <v>-8.4587421010788528</v>
      </c>
      <c r="J137" s="7">
        <f>E137^2*C$23</f>
        <v>337.49161876659832</v>
      </c>
      <c r="K137" s="7">
        <f>I137^2*C$25</f>
        <v>0.46507706656166525</v>
      </c>
      <c r="L137" s="7">
        <f>H137-G137</f>
        <v>-27.965007410881611</v>
      </c>
      <c r="M137" s="7">
        <f>SUM(J137:L137)</f>
        <v>309.99168842227834</v>
      </c>
    </row>
    <row r="138" spans="1:13">
      <c r="A138" s="11">
        <v>30</v>
      </c>
      <c r="B138" s="11">
        <f t="shared" si="54"/>
        <v>76.800000000000011</v>
      </c>
      <c r="C138" s="11">
        <v>100</v>
      </c>
      <c r="D138" s="11">
        <f t="shared" si="66"/>
        <v>7680.0000000000009</v>
      </c>
      <c r="E138" s="7">
        <f>($C$23*B138*A138^2+$C$24*$C$25*B138^3-B138*(($C$24*($C$25*$C$24*B138^2+$C$23*A138^2)*($C$25*B138^2+$C$23*$C$24*A138^2-4*D138*$C$23*$C$25)))^0.5)/(2*($C$23^2*A138^2+$C$24*$C$25*$C$23*B138^2))</f>
        <v>94.54889040467603</v>
      </c>
      <c r="F138" s="7">
        <f>B138*E138-E138^2*C$23</f>
        <v>6816.3667031695159</v>
      </c>
      <c r="G138" s="7">
        <f t="shared" si="65"/>
        <v>863.63329683048505</v>
      </c>
      <c r="H138" s="7">
        <f>G138/C$24</f>
        <v>970.37449082076967</v>
      </c>
      <c r="I138" s="18">
        <f>(A138-(A138^2-4*C$25*H138)^0.5)/(2*C$25)</f>
        <v>32.575738419635719</v>
      </c>
      <c r="J138" s="7">
        <f>E138^2*C$23</f>
        <v>444.9880799096041</v>
      </c>
      <c r="K138" s="7">
        <f>I138^2*C$25</f>
        <v>6.8976617682994483</v>
      </c>
      <c r="L138" s="7">
        <f>H138-G138</f>
        <v>106.74119399028461</v>
      </c>
      <c r="M138" s="7">
        <f>SUM(J138:L138)</f>
        <v>558.62693566818814</v>
      </c>
    </row>
    <row r="139" spans="1:13">
      <c r="A139" s="11">
        <v>30</v>
      </c>
      <c r="B139" s="11">
        <f t="shared" si="54"/>
        <v>76.800000000000011</v>
      </c>
      <c r="C139" s="11">
        <v>125</v>
      </c>
      <c r="D139" s="11">
        <f t="shared" si="66"/>
        <v>9600.0000000000018</v>
      </c>
      <c r="E139" s="7">
        <f t="shared" ref="E139:E154" si="67">($C$23*B139*A139^2+$C$24*$C$25*B139^3-B139*(($C$24*($C$25*$C$24*B139^2+$C$23*A139^2)*($C$25*B139^2+$C$23*$C$24*A139^2-4*D139*$C$23*$C$25)))^0.5)/(2*($C$23^2*A139^2+$C$24*$C$25*$C$23*B139^2))</f>
        <v>106.98150904381616</v>
      </c>
      <c r="F139" s="7">
        <f t="shared" ref="F139:F154" si="68">B139*E139-E139^2*C$23</f>
        <v>7646.471073650986</v>
      </c>
      <c r="G139" s="7">
        <f t="shared" si="65"/>
        <v>1953.5289263490158</v>
      </c>
      <c r="H139" s="7">
        <f t="shared" ref="H139:H154" si="69">G139/C$24</f>
        <v>2194.976321740467</v>
      </c>
      <c r="I139" s="18">
        <f t="shared" ref="I139:I154" si="70">(A139-(A139^2-4*C$25*H139)^0.5)/(2*C$25)</f>
        <v>74.364046531602398</v>
      </c>
      <c r="J139" s="7">
        <f t="shared" ref="J139:J154" si="71">E139^2*C$23</f>
        <v>569.70882091409669</v>
      </c>
      <c r="K139" s="7">
        <f t="shared" ref="K139:K154" si="72">I139^2*C$25</f>
        <v>35.94507420760312</v>
      </c>
      <c r="L139" s="7">
        <f t="shared" ref="L139:L154" si="73">H139-G139</f>
        <v>241.44739539145121</v>
      </c>
      <c r="M139" s="7">
        <f t="shared" ref="M139:M154" si="74">SUM(J139:L139)</f>
        <v>847.10129051315107</v>
      </c>
    </row>
    <row r="140" spans="1:13">
      <c r="A140" s="11">
        <v>30</v>
      </c>
      <c r="B140" s="11">
        <f t="shared" si="54"/>
        <v>76.800000000000011</v>
      </c>
      <c r="C140" s="11">
        <v>150</v>
      </c>
      <c r="D140" s="11">
        <f t="shared" si="66"/>
        <v>11520.000000000002</v>
      </c>
      <c r="E140" s="7">
        <f t="shared" si="67"/>
        <v>119.65123610580102</v>
      </c>
      <c r="F140" s="7">
        <f t="shared" si="68"/>
        <v>8476.5754441324661</v>
      </c>
      <c r="G140" s="7">
        <f t="shared" si="65"/>
        <v>3043.4245558675357</v>
      </c>
      <c r="H140" s="7">
        <f t="shared" si="69"/>
        <v>3419.5781526601522</v>
      </c>
      <c r="I140" s="18">
        <f t="shared" si="70"/>
        <v>116.94931947594721</v>
      </c>
      <c r="J140" s="7">
        <f t="shared" si="71"/>
        <v>712.63948879305246</v>
      </c>
      <c r="K140" s="7">
        <f t="shared" si="72"/>
        <v>88.901431618266557</v>
      </c>
      <c r="L140" s="7">
        <f t="shared" si="73"/>
        <v>376.15359679261655</v>
      </c>
      <c r="M140" s="7">
        <f t="shared" si="74"/>
        <v>1177.6945172039354</v>
      </c>
    </row>
    <row r="141" spans="1:13">
      <c r="A141" s="11">
        <v>30</v>
      </c>
      <c r="B141" s="11">
        <f t="shared" si="54"/>
        <v>76.800000000000011</v>
      </c>
      <c r="C141" s="11">
        <v>175</v>
      </c>
      <c r="D141" s="11">
        <f t="shared" si="66"/>
        <v>13440.000000000002</v>
      </c>
      <c r="E141" s="7">
        <f t="shared" si="67"/>
        <v>132.57217835641038</v>
      </c>
      <c r="F141" s="7">
        <f t="shared" si="68"/>
        <v>9306.6798146139372</v>
      </c>
      <c r="G141" s="7">
        <f t="shared" si="65"/>
        <v>4133.3201853860646</v>
      </c>
      <c r="H141" s="7">
        <f t="shared" si="69"/>
        <v>4644.1799835798474</v>
      </c>
      <c r="I141" s="18">
        <f t="shared" si="70"/>
        <v>160.37897267592146</v>
      </c>
      <c r="J141" s="7">
        <f t="shared" si="71"/>
        <v>874.86348315838018</v>
      </c>
      <c r="K141" s="7">
        <f t="shared" si="72"/>
        <v>167.18919669779575</v>
      </c>
      <c r="L141" s="7">
        <f t="shared" si="73"/>
        <v>510.85979819378281</v>
      </c>
      <c r="M141" s="7">
        <f t="shared" si="74"/>
        <v>1552.9124780499587</v>
      </c>
    </row>
    <row r="142" spans="1:13">
      <c r="A142" s="11">
        <v>30</v>
      </c>
      <c r="B142" s="11">
        <f t="shared" si="54"/>
        <v>76.800000000000011</v>
      </c>
      <c r="C142" s="11">
        <v>200</v>
      </c>
      <c r="D142" s="11">
        <f t="shared" si="66"/>
        <v>15360.000000000002</v>
      </c>
      <c r="E142" s="7">
        <f t="shared" si="67"/>
        <v>145.75989944803192</v>
      </c>
      <c r="F142" s="7">
        <f t="shared" si="68"/>
        <v>10136.784185095414</v>
      </c>
      <c r="G142" s="7">
        <f t="shared" si="65"/>
        <v>5223.2158149045881</v>
      </c>
      <c r="H142" s="7">
        <f t="shared" si="69"/>
        <v>5868.7818144995372</v>
      </c>
      <c r="I142" s="18">
        <f t="shared" si="70"/>
        <v>204.70531841747075</v>
      </c>
      <c r="J142" s="7">
        <f t="shared" si="71"/>
        <v>1057.5760925134409</v>
      </c>
      <c r="K142" s="7">
        <f t="shared" si="72"/>
        <v>272.37773802458759</v>
      </c>
      <c r="L142" s="7">
        <f t="shared" si="73"/>
        <v>645.56599959494906</v>
      </c>
      <c r="M142" s="7">
        <f t="shared" si="74"/>
        <v>1975.5198301329776</v>
      </c>
    </row>
    <row r="143" spans="1:13">
      <c r="A143" s="11">
        <v>30</v>
      </c>
      <c r="B143" s="11">
        <f t="shared" si="54"/>
        <v>76.800000000000011</v>
      </c>
      <c r="C143" s="11">
        <v>225</v>
      </c>
      <c r="D143" s="11">
        <f t="shared" si="66"/>
        <v>17280.000000000004</v>
      </c>
      <c r="E143" s="7">
        <f t="shared" si="67"/>
        <v>159.2316396928658</v>
      </c>
      <c r="F143" s="7">
        <f t="shared" si="68"/>
        <v>10966.888555576892</v>
      </c>
      <c r="G143" s="7">
        <f t="shared" si="65"/>
        <v>6313.1114444231116</v>
      </c>
      <c r="H143" s="7">
        <f t="shared" si="69"/>
        <v>7093.383645419226</v>
      </c>
      <c r="I143" s="18">
        <f t="shared" si="70"/>
        <v>249.98630454722979</v>
      </c>
      <c r="J143" s="7">
        <f t="shared" si="71"/>
        <v>1262.1013728352032</v>
      </c>
      <c r="K143" s="7">
        <f t="shared" si="72"/>
        <v>406.20549099767209</v>
      </c>
      <c r="L143" s="7">
        <f t="shared" si="73"/>
        <v>780.27220099611441</v>
      </c>
      <c r="M143" s="7">
        <f t="shared" si="74"/>
        <v>2448.5790648289894</v>
      </c>
    </row>
    <row r="144" spans="1:13">
      <c r="A144" s="11">
        <v>30</v>
      </c>
      <c r="B144" s="11">
        <f t="shared" si="54"/>
        <v>76.800000000000011</v>
      </c>
      <c r="C144" s="11">
        <v>250</v>
      </c>
      <c r="D144" s="11">
        <f t="shared" si="66"/>
        <v>19200.000000000004</v>
      </c>
      <c r="E144" s="7">
        <f t="shared" si="67"/>
        <v>173.00658039270337</v>
      </c>
      <c r="F144" s="7">
        <f t="shared" si="68"/>
        <v>11796.992926058369</v>
      </c>
      <c r="G144" s="7">
        <f t="shared" si="65"/>
        <v>7403.0070739416351</v>
      </c>
      <c r="H144" s="7">
        <f t="shared" si="69"/>
        <v>8317.9854763389158</v>
      </c>
      <c r="I144" s="18">
        <f t="shared" si="70"/>
        <v>296.28640293331597</v>
      </c>
      <c r="J144" s="7">
        <f t="shared" si="71"/>
        <v>1489.912448101252</v>
      </c>
      <c r="K144" s="7">
        <f t="shared" si="72"/>
        <v>570.60661166056116</v>
      </c>
      <c r="L144" s="7">
        <f t="shared" si="73"/>
        <v>914.97840239728066</v>
      </c>
      <c r="M144" s="7">
        <f t="shared" si="74"/>
        <v>2975.4974621590936</v>
      </c>
    </row>
    <row r="145" spans="1:13">
      <c r="A145" s="11">
        <v>30</v>
      </c>
      <c r="B145" s="11">
        <f t="shared" si="54"/>
        <v>76.800000000000011</v>
      </c>
      <c r="C145" s="11">
        <v>275</v>
      </c>
      <c r="D145" s="11">
        <f t="shared" si="66"/>
        <v>21120.000000000004</v>
      </c>
      <c r="E145" s="7">
        <f t="shared" si="67"/>
        <v>187.10616429013814</v>
      </c>
      <c r="F145" s="7">
        <f t="shared" si="68"/>
        <v>12627.09729653984</v>
      </c>
      <c r="G145" s="7">
        <f t="shared" si="65"/>
        <v>8492.902703460164</v>
      </c>
      <c r="H145" s="7">
        <f t="shared" si="69"/>
        <v>9542.587307258611</v>
      </c>
      <c r="I145" s="18">
        <f t="shared" si="70"/>
        <v>343.6776865605338</v>
      </c>
      <c r="J145" s="7">
        <f t="shared" si="71"/>
        <v>1742.6561209427712</v>
      </c>
      <c r="K145" s="7">
        <f t="shared" si="72"/>
        <v>767.74328955740327</v>
      </c>
      <c r="L145" s="7">
        <f t="shared" si="73"/>
        <v>1049.6846037984469</v>
      </c>
      <c r="M145" s="7">
        <f t="shared" si="74"/>
        <v>3560.0840142986212</v>
      </c>
    </row>
    <row r="146" spans="1:13">
      <c r="A146" s="11">
        <v>30</v>
      </c>
      <c r="B146" s="11">
        <f t="shared" si="54"/>
        <v>76.800000000000011</v>
      </c>
      <c r="C146" s="11">
        <v>300</v>
      </c>
      <c r="D146" s="11">
        <f t="shared" si="66"/>
        <v>23040.000000000004</v>
      </c>
      <c r="E146" s="7">
        <f t="shared" si="67"/>
        <v>201.55448743038386</v>
      </c>
      <c r="F146" s="7">
        <f t="shared" si="68"/>
        <v>13457.201667021316</v>
      </c>
      <c r="G146" s="7">
        <f t="shared" si="65"/>
        <v>9582.7983329786875</v>
      </c>
      <c r="H146" s="7">
        <f t="shared" si="69"/>
        <v>10767.189138178301</v>
      </c>
      <c r="I146" s="18">
        <f t="shared" si="70"/>
        <v>392.24114664971069</v>
      </c>
      <c r="J146" s="7">
        <f t="shared" si="71"/>
        <v>2022.1829676321661</v>
      </c>
      <c r="K146" s="7">
        <f t="shared" si="72"/>
        <v>1000.045261313019</v>
      </c>
      <c r="L146" s="7">
        <f t="shared" si="73"/>
        <v>1184.3908051996132</v>
      </c>
      <c r="M146" s="7">
        <f t="shared" si="74"/>
        <v>4206.6190341447982</v>
      </c>
    </row>
    <row r="147" spans="1:13">
      <c r="A147" s="11">
        <v>30</v>
      </c>
      <c r="B147" s="11">
        <f t="shared" si="54"/>
        <v>76.800000000000011</v>
      </c>
      <c r="C147" s="11">
        <v>325</v>
      </c>
      <c r="D147" s="11">
        <f t="shared" si="66"/>
        <v>24960.000000000004</v>
      </c>
      <c r="E147" s="7">
        <f t="shared" si="67"/>
        <v>216.37878290370966</v>
      </c>
      <c r="F147" s="7">
        <f t="shared" si="68"/>
        <v>14287.306037502787</v>
      </c>
      <c r="G147" s="7">
        <f t="shared" si="65"/>
        <v>10672.693962497216</v>
      </c>
      <c r="H147" s="7">
        <f t="shared" si="69"/>
        <v>11991.790969097996</v>
      </c>
      <c r="I147" s="18">
        <f t="shared" si="70"/>
        <v>442.06831860461358</v>
      </c>
      <c r="J147" s="7">
        <f t="shared" si="71"/>
        <v>2330.584489502116</v>
      </c>
      <c r="K147" s="7">
        <f t="shared" si="72"/>
        <v>1270.2585890404159</v>
      </c>
      <c r="L147" s="7">
        <f t="shared" si="73"/>
        <v>1319.0970066007794</v>
      </c>
      <c r="M147" s="7">
        <f t="shared" si="74"/>
        <v>4919.9400851433111</v>
      </c>
    </row>
    <row r="148" spans="1:13">
      <c r="A148" s="11">
        <v>30</v>
      </c>
      <c r="B148" s="11">
        <f t="shared" si="54"/>
        <v>76.800000000000011</v>
      </c>
      <c r="C148" s="11">
        <v>350</v>
      </c>
      <c r="D148" s="11">
        <f t="shared" si="66"/>
        <v>26880.000000000004</v>
      </c>
      <c r="E148" s="7">
        <f t="shared" si="67"/>
        <v>231.61002425719633</v>
      </c>
      <c r="F148" s="7">
        <f t="shared" si="68"/>
        <v>15117.410407984264</v>
      </c>
      <c r="G148" s="7">
        <f t="shared" si="65"/>
        <v>11762.58959201574</v>
      </c>
      <c r="H148" s="7">
        <f t="shared" si="69"/>
        <v>13216.392800017686</v>
      </c>
      <c r="I148" s="18">
        <f t="shared" si="70"/>
        <v>493.26331018936673</v>
      </c>
      <c r="J148" s="7">
        <f t="shared" si="71"/>
        <v>2670.2394549684163</v>
      </c>
      <c r="K148" s="7">
        <f t="shared" si="72"/>
        <v>1581.5065056633141</v>
      </c>
      <c r="L148" s="7">
        <f t="shared" si="73"/>
        <v>1453.8032080019457</v>
      </c>
      <c r="M148" s="7">
        <f t="shared" si="74"/>
        <v>5705.5491686336763</v>
      </c>
    </row>
    <row r="149" spans="1:13">
      <c r="A149" s="11">
        <v>30</v>
      </c>
      <c r="B149" s="11">
        <f t="shared" si="54"/>
        <v>76.800000000000011</v>
      </c>
      <c r="C149" s="11">
        <v>375</v>
      </c>
      <c r="D149" s="11">
        <f t="shared" si="66"/>
        <v>28800.000000000004</v>
      </c>
      <c r="E149" s="7">
        <f t="shared" si="67"/>
        <v>247.28368687952383</v>
      </c>
      <c r="F149" s="7">
        <f t="shared" si="68"/>
        <v>15947.514778465742</v>
      </c>
      <c r="G149" s="7">
        <f t="shared" si="65"/>
        <v>12852.485221534262</v>
      </c>
      <c r="H149" s="7">
        <f t="shared" si="69"/>
        <v>14440.994630937372</v>
      </c>
      <c r="I149" s="18">
        <f t="shared" si="70"/>
        <v>545.94536068216007</v>
      </c>
      <c r="J149" s="7">
        <f t="shared" si="71"/>
        <v>3043.8723738816907</v>
      </c>
      <c r="K149" s="7">
        <f t="shared" si="72"/>
        <v>1937.3661895274299</v>
      </c>
      <c r="L149" s="7">
        <f t="shared" si="73"/>
        <v>1588.5094094031101</v>
      </c>
      <c r="M149" s="7">
        <f t="shared" si="74"/>
        <v>6569.7479728122307</v>
      </c>
    </row>
    <row r="150" spans="1:13">
      <c r="A150" s="11">
        <v>30</v>
      </c>
      <c r="B150" s="11">
        <f t="shared" si="54"/>
        <v>76.800000000000011</v>
      </c>
      <c r="C150" s="11">
        <v>400</v>
      </c>
      <c r="D150" s="11">
        <f t="shared" si="66"/>
        <v>30720.000000000004</v>
      </c>
      <c r="E150" s="7">
        <f t="shared" si="67"/>
        <v>263.44072105451482</v>
      </c>
      <c r="F150" s="7">
        <f t="shared" si="68"/>
        <v>16777.619148947211</v>
      </c>
      <c r="G150" s="7">
        <f t="shared" si="65"/>
        <v>13942.380851052792</v>
      </c>
      <c r="H150" s="7">
        <f t="shared" si="69"/>
        <v>15665.596461857071</v>
      </c>
      <c r="I150" s="18">
        <f t="shared" si="70"/>
        <v>600.25211148641347</v>
      </c>
      <c r="J150" s="7">
        <f t="shared" si="71"/>
        <v>3454.6282280395299</v>
      </c>
      <c r="K150" s="7">
        <f t="shared" si="72"/>
        <v>2341.9668827353353</v>
      </c>
      <c r="L150" s="7">
        <f t="shared" si="73"/>
        <v>1723.2156108042782</v>
      </c>
      <c r="M150" s="7">
        <f t="shared" si="74"/>
        <v>7519.8107215791433</v>
      </c>
    </row>
    <row r="151" spans="1:13">
      <c r="A151" s="11">
        <v>30</v>
      </c>
      <c r="B151" s="11">
        <f t="shared" si="54"/>
        <v>76.800000000000011</v>
      </c>
      <c r="C151" s="11">
        <v>425</v>
      </c>
      <c r="D151" s="11">
        <f t="shared" si="66"/>
        <v>32640.000000000004</v>
      </c>
      <c r="E151" s="7">
        <f t="shared" si="67"/>
        <v>280.12881338224867</v>
      </c>
      <c r="F151" s="7">
        <f t="shared" si="68"/>
        <v>17607.723519428688</v>
      </c>
      <c r="G151" s="7">
        <f t="shared" si="65"/>
        <v>15032.276480571316</v>
      </c>
      <c r="H151" s="7">
        <f t="shared" si="69"/>
        <v>16890.19829277676</v>
      </c>
      <c r="I151" s="18">
        <f t="shared" si="70"/>
        <v>656.34384599814746</v>
      </c>
      <c r="J151" s="7">
        <f t="shared" si="71"/>
        <v>3906.1693483280142</v>
      </c>
      <c r="K151" s="7">
        <f t="shared" si="72"/>
        <v>2800.1170871676591</v>
      </c>
      <c r="L151" s="7">
        <f t="shared" si="73"/>
        <v>1857.9218122054444</v>
      </c>
      <c r="M151" s="7">
        <f t="shared" si="74"/>
        <v>8564.2082477011172</v>
      </c>
    </row>
    <row r="152" spans="1:13">
      <c r="A152" s="11">
        <v>30</v>
      </c>
      <c r="B152" s="11">
        <f t="shared" si="54"/>
        <v>76.800000000000011</v>
      </c>
      <c r="C152" s="11">
        <v>450</v>
      </c>
      <c r="D152" s="11">
        <f t="shared" si="66"/>
        <v>34560.000000000007</v>
      </c>
      <c r="E152" s="7">
        <f t="shared" si="67"/>
        <v>297.40404844996471</v>
      </c>
      <c r="F152" s="7">
        <f t="shared" si="68"/>
        <v>18437.827889910164</v>
      </c>
      <c r="G152" s="7">
        <f t="shared" si="65"/>
        <v>16122.172110089843</v>
      </c>
      <c r="H152" s="7">
        <f t="shared" si="69"/>
        <v>18114.800123696452</v>
      </c>
      <c r="I152" s="18">
        <f t="shared" si="70"/>
        <v>714.40907478620647</v>
      </c>
      <c r="J152" s="7">
        <f t="shared" si="71"/>
        <v>4402.8030310471304</v>
      </c>
      <c r="K152" s="7">
        <f t="shared" si="72"/>
        <v>3317.4721198897432</v>
      </c>
      <c r="L152" s="7">
        <f t="shared" si="73"/>
        <v>1992.6280136066089</v>
      </c>
      <c r="M152" s="7">
        <f t="shared" si="74"/>
        <v>9712.9031645434825</v>
      </c>
    </row>
    <row r="153" spans="1:13">
      <c r="A153" s="11">
        <v>30</v>
      </c>
      <c r="B153" s="11">
        <f t="shared" si="54"/>
        <v>76.800000000000011</v>
      </c>
      <c r="C153" s="11">
        <v>475</v>
      </c>
      <c r="D153" s="11">
        <f t="shared" si="66"/>
        <v>36480.000000000007</v>
      </c>
      <c r="E153" s="7">
        <f t="shared" si="67"/>
        <v>315.33313786908491</v>
      </c>
      <c r="F153" s="7">
        <f t="shared" si="68"/>
        <v>19267.932260391637</v>
      </c>
      <c r="G153" s="7">
        <f t="shared" si="65"/>
        <v>17212.06773960837</v>
      </c>
      <c r="H153" s="7">
        <f t="shared" si="69"/>
        <v>19339.401954616147</v>
      </c>
      <c r="I153" s="18">
        <f t="shared" si="70"/>
        <v>774.67202779390914</v>
      </c>
      <c r="J153" s="7">
        <f t="shared" si="71"/>
        <v>4949.6527279540851</v>
      </c>
      <c r="K153" s="7">
        <f t="shared" si="72"/>
        <v>3900.7588792011265</v>
      </c>
      <c r="L153" s="7">
        <f t="shared" si="73"/>
        <v>2127.3342150077769</v>
      </c>
      <c r="M153" s="7">
        <f t="shared" si="74"/>
        <v>10977.745822162989</v>
      </c>
    </row>
    <row r="154" spans="1:13">
      <c r="A154" s="11">
        <v>30</v>
      </c>
      <c r="B154" s="11">
        <f t="shared" si="54"/>
        <v>76.800000000000011</v>
      </c>
      <c r="C154" s="11">
        <v>500</v>
      </c>
      <c r="D154" s="11">
        <f t="shared" si="66"/>
        <v>38400.000000000007</v>
      </c>
      <c r="E154" s="7">
        <f t="shared" si="67"/>
        <v>333.99647310640171</v>
      </c>
      <c r="F154" s="7">
        <f t="shared" si="68"/>
        <v>20098.036630873114</v>
      </c>
      <c r="G154" s="7">
        <f t="shared" si="65"/>
        <v>18301.963369126894</v>
      </c>
      <c r="H154" s="7">
        <f t="shared" si="69"/>
        <v>20564.003785535835</v>
      </c>
      <c r="I154" s="18">
        <f t="shared" si="70"/>
        <v>837.40291546375306</v>
      </c>
      <c r="J154" s="7">
        <f t="shared" si="71"/>
        <v>5552.8925036985411</v>
      </c>
      <c r="K154" s="7">
        <f t="shared" si="72"/>
        <v>4558.0836783767581</v>
      </c>
      <c r="L154" s="7">
        <f t="shared" si="73"/>
        <v>2262.0404164089414</v>
      </c>
      <c r="M154" s="7">
        <f t="shared" si="74"/>
        <v>12373.016598484241</v>
      </c>
    </row>
    <row r="155" spans="1:13">
      <c r="A155" s="11">
        <v>35</v>
      </c>
      <c r="B155" s="11">
        <f>$C$22</f>
        <v>76.800000000000011</v>
      </c>
      <c r="C155" s="11">
        <v>0</v>
      </c>
      <c r="D155" s="11">
        <f>C155*B155</f>
        <v>0</v>
      </c>
      <c r="E155" s="7">
        <f>($C$23*B155*A155^2+$C$24*$C$25*B155^3-B155*(($C$24*($C$25*$C$24*B155^2+$C$23*A155^2)*($C$25*B155^2+$C$23*$C$24*A155^2-4*D155*$C$23*$C$25)))^0.5)/(2*($C$23^2*A155^2+$C$24*$C$25*$C$23*B155^2))</f>
        <v>53.256329634606011</v>
      </c>
      <c r="F155" s="7">
        <f>B155*E155-E155^2*C$23</f>
        <v>3948.9045584405071</v>
      </c>
      <c r="G155" s="7">
        <f>D155-F155</f>
        <v>-3948.9045584405071</v>
      </c>
      <c r="H155" s="7">
        <f>G155/C$24</f>
        <v>-4436.9714139780981</v>
      </c>
      <c r="I155" s="18">
        <f>(A155-(A155^2-4*C$25*H155)^0.5)/(2*C$25)</f>
        <v>-123.91880725249612</v>
      </c>
      <c r="J155" s="7">
        <f>E155^2*C$23</f>
        <v>141.18155749723522</v>
      </c>
      <c r="K155" s="7">
        <f>I155^2*C$25</f>
        <v>99.813160140728343</v>
      </c>
      <c r="L155" s="7">
        <f>H155-G155</f>
        <v>-488.06685553759098</v>
      </c>
      <c r="M155" s="7">
        <f>SUM(J155:L155)</f>
        <v>-247.07213789962742</v>
      </c>
    </row>
    <row r="156" spans="1:13">
      <c r="A156" s="11">
        <v>35</v>
      </c>
      <c r="B156" s="11">
        <f t="shared" si="54"/>
        <v>76.800000000000011</v>
      </c>
      <c r="C156" s="11">
        <v>25</v>
      </c>
      <c r="D156" s="11">
        <f>C156*B156</f>
        <v>1920.0000000000002</v>
      </c>
      <c r="E156" s="7">
        <f>($C$23*B156*A156^2+$C$24*$C$25*B156^3-B156*(($C$24*($C$25*$C$24*B156^2+$C$23*A156^2)*($C$25*B156^2+$C$23*$C$24*A156^2-4*D156*$C$23*$C$25)))^0.5)/(2*($C$23^2*A156^2+$C$24*$C$25*$C$23*B156^2))</f>
        <v>62.956951275445299</v>
      </c>
      <c r="F156" s="7">
        <f>B156*E156-E156^2*C$23</f>
        <v>4637.7957673067931</v>
      </c>
      <c r="G156" s="7">
        <f t="shared" ref="G156:G175" si="75">D156-F156</f>
        <v>-2717.7957673067931</v>
      </c>
      <c r="H156" s="7">
        <f>G156/C$24</f>
        <v>-3053.7031093334754</v>
      </c>
      <c r="I156" s="18">
        <f>(A156-(A156^2-4*C$25*H156)^0.5)/(2*C$25)</f>
        <v>-85.878980401355093</v>
      </c>
      <c r="J156" s="7">
        <f>E156^2*C$23</f>
        <v>197.29809064740661</v>
      </c>
      <c r="K156" s="7">
        <f>I156^2*C$25</f>
        <v>47.938795286046158</v>
      </c>
      <c r="L156" s="7">
        <f>H156-G156</f>
        <v>-335.90734202668227</v>
      </c>
      <c r="M156" s="7">
        <f>SUM(J156:L156)</f>
        <v>-90.670456093229518</v>
      </c>
    </row>
    <row r="157" spans="1:13">
      <c r="A157" s="11">
        <v>35</v>
      </c>
      <c r="B157" s="11">
        <f t="shared" si="54"/>
        <v>76.800000000000011</v>
      </c>
      <c r="C157" s="11">
        <v>50</v>
      </c>
      <c r="D157" s="11">
        <f t="shared" ref="D157:D175" si="76">C157*B157</f>
        <v>3840.0000000000005</v>
      </c>
      <c r="E157" s="7">
        <f>($C$23*B157*A157^2+$C$24*$C$25*B157^3-B157*(($C$24*($C$25*$C$24*B157^2+$C$23*A157^2)*($C$25*B157^2+$C$23*$C$24*A157^2-4*D157*$C$23*$C$25)))^0.5)/(2*($C$23^2*A157^2+$C$24*$C$25*$C$23*B157^2))</f>
        <v>72.792253848801494</v>
      </c>
      <c r="F157" s="7">
        <f>B157*E157-E157^2*C$23</f>
        <v>5326.6869761730686</v>
      </c>
      <c r="G157" s="7">
        <f t="shared" si="75"/>
        <v>-1486.6869761730682</v>
      </c>
      <c r="H157" s="7">
        <f>G157/C$24</f>
        <v>-1670.4348046888406</v>
      </c>
      <c r="I157" s="18">
        <f>(A157-(A157^2-4*C$25*H157)^0.5)/(2*C$25)</f>
        <v>-47.311018391171118</v>
      </c>
      <c r="J157" s="7">
        <f>E157^2*C$23</f>
        <v>263.75811941488706</v>
      </c>
      <c r="K157" s="7">
        <f>I157^2*C$25</f>
        <v>14.549160997863256</v>
      </c>
      <c r="L157" s="7">
        <f>H157-G157</f>
        <v>-183.74782851577243</v>
      </c>
      <c r="M157" s="7">
        <f>SUM(J157:L157)</f>
        <v>94.559451896977919</v>
      </c>
    </row>
    <row r="158" spans="1:13">
      <c r="A158" s="11">
        <v>35</v>
      </c>
      <c r="B158" s="11">
        <f t="shared" si="54"/>
        <v>76.800000000000011</v>
      </c>
      <c r="C158" s="11">
        <v>75</v>
      </c>
      <c r="D158" s="11">
        <f t="shared" si="76"/>
        <v>5760.0000000000009</v>
      </c>
      <c r="E158" s="7">
        <f>($C$23*B158*A158^2+$C$24*$C$25*B158^3-B158*(($C$24*($C$25*$C$24*B158^2+$C$23*A158^2)*($C$25*B158^2+$C$23*$C$24*A158^2-4*D158*$C$23*$C$25)))^0.5)/(2*($C$23^2*A158^2+$C$24*$C$25*$C$23*B158^2))</f>
        <v>82.768007783137563</v>
      </c>
      <c r="F158" s="7">
        <f>B158*E158-E158^2*C$23</f>
        <v>6015.5781850393541</v>
      </c>
      <c r="G158" s="7">
        <f t="shared" si="75"/>
        <v>-255.57818503935323</v>
      </c>
      <c r="H158" s="7">
        <f>G158/C$24</f>
        <v>-287.16650004421712</v>
      </c>
      <c r="I158" s="18">
        <f>(A158-(A158^2-4*C$25*H158)^0.5)/(2*C$25)</f>
        <v>-8.1922931772983638</v>
      </c>
      <c r="J158" s="7">
        <f>E158^2*C$23</f>
        <v>341.0048127056117</v>
      </c>
      <c r="K158" s="7">
        <f>I158^2*C$25</f>
        <v>0.43623883876826058</v>
      </c>
      <c r="L158" s="7">
        <f>H158-G158</f>
        <v>-31.588315004863887</v>
      </c>
      <c r="M158" s="7">
        <f>SUM(J158:L158)</f>
        <v>309.85273653951606</v>
      </c>
    </row>
    <row r="159" spans="1:13">
      <c r="A159" s="11">
        <v>35</v>
      </c>
      <c r="B159" s="11">
        <f t="shared" si="54"/>
        <v>76.800000000000011</v>
      </c>
      <c r="C159" s="11">
        <v>100</v>
      </c>
      <c r="D159" s="11">
        <f t="shared" si="76"/>
        <v>7680.0000000000009</v>
      </c>
      <c r="E159" s="7">
        <f>($C$23*B159*A159^2+$C$24*$C$25*B159^3-B159*(($C$24*($C$25*$C$24*B159^2+$C$23*A159^2)*($C$25*B159^2+$C$23*$C$24*A159^2-4*D159*$C$23*$C$25)))^0.5)/(2*($C$23^2*A159^2+$C$24*$C$25*$C$23*B159^2))</f>
        <v>92.890407727020843</v>
      </c>
      <c r="F159" s="7">
        <f>B159*E159-E159^2*C$23</f>
        <v>6704.469393905636</v>
      </c>
      <c r="G159" s="7">
        <f t="shared" si="75"/>
        <v>975.53060609436488</v>
      </c>
      <c r="H159" s="7">
        <f>G159/C$24</f>
        <v>1096.1018046004099</v>
      </c>
      <c r="I159" s="18">
        <f>(A159-(A159^2-4*C$25*H159)^0.5)/(2*C$25)</f>
        <v>31.501486813280184</v>
      </c>
      <c r="J159" s="7">
        <f>E159^2*C$23</f>
        <v>429.51391952956607</v>
      </c>
      <c r="K159" s="7">
        <f>I159^2*C$25</f>
        <v>6.4502338644072248</v>
      </c>
      <c r="L159" s="7">
        <f>H159-G159</f>
        <v>120.57119850604499</v>
      </c>
      <c r="M159" s="7">
        <f>SUM(J159:L159)</f>
        <v>556.53535190001821</v>
      </c>
    </row>
    <row r="160" spans="1:13">
      <c r="A160" s="11">
        <v>35</v>
      </c>
      <c r="B160" s="11">
        <f t="shared" si="54"/>
        <v>76.800000000000011</v>
      </c>
      <c r="C160" s="11">
        <v>125</v>
      </c>
      <c r="D160" s="11">
        <f t="shared" si="76"/>
        <v>9600.0000000000018</v>
      </c>
      <c r="E160" s="7">
        <f t="shared" ref="E160:E175" si="77">($C$23*B160*A160^2+$C$24*$C$25*B160^3-B160*(($C$24*($C$25*$C$24*B160^2+$C$23*A160^2)*($C$25*B160^2+$C$23*$C$24*A160^2-4*D160*$C$23*$C$25)))^0.5)/(2*($C$23^2*A160^2+$C$24*$C$25*$C$23*B160^2))</f>
        <v>103.16611753901026</v>
      </c>
      <c r="F160" s="7">
        <f t="shared" ref="F160:F175" si="78">B160*E160-E160^2*C$23</f>
        <v>7393.360602771917</v>
      </c>
      <c r="G160" s="7">
        <f t="shared" si="75"/>
        <v>2206.6393972280848</v>
      </c>
      <c r="H160" s="7">
        <f t="shared" ref="H160:H175" si="79">G160/C$24</f>
        <v>2479.3701092450392</v>
      </c>
      <c r="I160" s="18">
        <f t="shared" ref="I160:I175" si="80">(A160-(A160^2-4*C$25*H160)^0.5)/(2*C$25)</f>
        <v>71.796453104413388</v>
      </c>
      <c r="J160" s="7">
        <f t="shared" ref="J160:J175" si="81">E160^2*C$23</f>
        <v>529.79722422407224</v>
      </c>
      <c r="K160" s="7">
        <f t="shared" ref="K160:K175" si="82">I160^2*C$25</f>
        <v>33.505749409432497</v>
      </c>
      <c r="L160" s="7">
        <f t="shared" ref="L160:L175" si="83">H160-G160</f>
        <v>272.73071201695439</v>
      </c>
      <c r="M160" s="7">
        <f t="shared" ref="M160:M175" si="84">SUM(J160:L160)</f>
        <v>836.03368565045912</v>
      </c>
    </row>
    <row r="161" spans="1:13">
      <c r="A161" s="11">
        <v>35</v>
      </c>
      <c r="B161" s="11">
        <f t="shared" si="54"/>
        <v>76.800000000000011</v>
      </c>
      <c r="C161" s="11">
        <v>150</v>
      </c>
      <c r="D161" s="11">
        <f t="shared" si="76"/>
        <v>11520.000000000002</v>
      </c>
      <c r="E161" s="7">
        <f t="shared" si="77"/>
        <v>113.60232160455938</v>
      </c>
      <c r="F161" s="7">
        <f t="shared" si="78"/>
        <v>8082.2518116381952</v>
      </c>
      <c r="G161" s="7">
        <f t="shared" si="75"/>
        <v>3437.7481883618066</v>
      </c>
      <c r="H161" s="7">
        <f t="shared" si="79"/>
        <v>3862.6384138896701</v>
      </c>
      <c r="I161" s="18">
        <f t="shared" si="80"/>
        <v>112.72077840387159</v>
      </c>
      <c r="J161" s="7">
        <f t="shared" si="81"/>
        <v>642.40648759196574</v>
      </c>
      <c r="K161" s="7">
        <f t="shared" si="82"/>
        <v>82.588830245835709</v>
      </c>
      <c r="L161" s="7">
        <f t="shared" si="83"/>
        <v>424.89022552786355</v>
      </c>
      <c r="M161" s="7">
        <f t="shared" si="84"/>
        <v>1149.8855433656649</v>
      </c>
    </row>
    <row r="162" spans="1:13">
      <c r="A162" s="11">
        <v>35</v>
      </c>
      <c r="B162" s="11">
        <f t="shared" si="54"/>
        <v>76.800000000000011</v>
      </c>
      <c r="C162" s="11">
        <v>175</v>
      </c>
      <c r="D162" s="11">
        <f t="shared" si="76"/>
        <v>13440.000000000002</v>
      </c>
      <c r="E162" s="7">
        <f t="shared" si="77"/>
        <v>124.20678360267543</v>
      </c>
      <c r="F162" s="7">
        <f t="shared" si="78"/>
        <v>8771.1430205044762</v>
      </c>
      <c r="G162" s="7">
        <f t="shared" si="75"/>
        <v>4668.8569794955256</v>
      </c>
      <c r="H162" s="7">
        <f t="shared" si="79"/>
        <v>5245.9067185342983</v>
      </c>
      <c r="I162" s="18">
        <f t="shared" si="80"/>
        <v>154.30490704977018</v>
      </c>
      <c r="J162" s="7">
        <f t="shared" si="81"/>
        <v>767.9379601809984</v>
      </c>
      <c r="K162" s="7">
        <f t="shared" si="82"/>
        <v>154.76502820764838</v>
      </c>
      <c r="L162" s="7">
        <f t="shared" si="83"/>
        <v>577.04973903877271</v>
      </c>
      <c r="M162" s="7">
        <f t="shared" si="84"/>
        <v>1499.7527274274194</v>
      </c>
    </row>
    <row r="163" spans="1:13">
      <c r="A163" s="11">
        <v>35</v>
      </c>
      <c r="B163" s="11">
        <f t="shared" si="54"/>
        <v>76.800000000000011</v>
      </c>
      <c r="C163" s="11">
        <v>200</v>
      </c>
      <c r="D163" s="11">
        <f t="shared" si="76"/>
        <v>15360.000000000002</v>
      </c>
      <c r="E163" s="7">
        <f t="shared" si="77"/>
        <v>134.98791408841166</v>
      </c>
      <c r="F163" s="7">
        <f t="shared" si="78"/>
        <v>9460.0342293707599</v>
      </c>
      <c r="G163" s="7">
        <f t="shared" si="75"/>
        <v>5899.9657706292419</v>
      </c>
      <c r="H163" s="7">
        <f t="shared" si="79"/>
        <v>6629.1750231789238</v>
      </c>
      <c r="I163" s="18">
        <f t="shared" si="80"/>
        <v>196.58182002722342</v>
      </c>
      <c r="J163" s="7">
        <f t="shared" si="81"/>
        <v>907.0375726192558</v>
      </c>
      <c r="K163" s="7">
        <f t="shared" si="82"/>
        <v>251.18867777390176</v>
      </c>
      <c r="L163" s="7">
        <f t="shared" si="83"/>
        <v>729.20925254968188</v>
      </c>
      <c r="M163" s="7">
        <f t="shared" si="84"/>
        <v>1887.4355029428393</v>
      </c>
    </row>
    <row r="164" spans="1:13">
      <c r="A164" s="11">
        <v>35</v>
      </c>
      <c r="B164" s="11">
        <f t="shared" si="54"/>
        <v>76.800000000000011</v>
      </c>
      <c r="C164" s="11">
        <v>225</v>
      </c>
      <c r="D164" s="11">
        <f t="shared" si="76"/>
        <v>17280.000000000004</v>
      </c>
      <c r="E164" s="7">
        <f t="shared" si="77"/>
        <v>145.95484856357339</v>
      </c>
      <c r="F164" s="7">
        <f t="shared" si="78"/>
        <v>10148.925438237038</v>
      </c>
      <c r="G164" s="7">
        <f t="shared" si="75"/>
        <v>7131.0745617629655</v>
      </c>
      <c r="H164" s="7">
        <f t="shared" si="79"/>
        <v>8012.4433278235565</v>
      </c>
      <c r="I164" s="18">
        <f t="shared" si="80"/>
        <v>239.58734111328047</v>
      </c>
      <c r="J164" s="7">
        <f t="shared" si="81"/>
        <v>1060.4069314454009</v>
      </c>
      <c r="K164" s="7">
        <f t="shared" si="82"/>
        <v>373.11361114125418</v>
      </c>
      <c r="L164" s="7">
        <f t="shared" si="83"/>
        <v>881.36876606059104</v>
      </c>
      <c r="M164" s="7">
        <f t="shared" si="84"/>
        <v>2314.8893086472463</v>
      </c>
    </row>
    <row r="165" spans="1:13">
      <c r="A165" s="11">
        <v>35</v>
      </c>
      <c r="B165" s="11">
        <f t="shared" si="54"/>
        <v>76.800000000000011</v>
      </c>
      <c r="C165" s="11">
        <v>250</v>
      </c>
      <c r="D165" s="11">
        <f t="shared" si="76"/>
        <v>19200.000000000004</v>
      </c>
      <c r="E165" s="7">
        <f t="shared" si="77"/>
        <v>157.11753809641169</v>
      </c>
      <c r="F165" s="7">
        <f t="shared" si="78"/>
        <v>10837.816647103324</v>
      </c>
      <c r="G165" s="7">
        <f t="shared" si="75"/>
        <v>8362.1833528966799</v>
      </c>
      <c r="H165" s="7">
        <f t="shared" si="79"/>
        <v>9395.7116324681792</v>
      </c>
      <c r="I165" s="18">
        <f t="shared" si="80"/>
        <v>283.36049223119932</v>
      </c>
      <c r="J165" s="7">
        <f t="shared" si="81"/>
        <v>1228.8102787010962</v>
      </c>
      <c r="K165" s="7">
        <f t="shared" si="82"/>
        <v>521.90559562379917</v>
      </c>
      <c r="L165" s="7">
        <f t="shared" si="83"/>
        <v>1033.5282795714993</v>
      </c>
      <c r="M165" s="7">
        <f t="shared" si="84"/>
        <v>2784.2441538963949</v>
      </c>
    </row>
    <row r="166" spans="1:13">
      <c r="A166" s="11">
        <v>35</v>
      </c>
      <c r="B166" s="11">
        <f t="shared" si="54"/>
        <v>76.800000000000011</v>
      </c>
      <c r="C166" s="11">
        <v>275</v>
      </c>
      <c r="D166" s="11">
        <f t="shared" si="76"/>
        <v>21120.000000000004</v>
      </c>
      <c r="E166" s="7">
        <f t="shared" si="77"/>
        <v>168.48685504741769</v>
      </c>
      <c r="F166" s="7">
        <f t="shared" si="78"/>
        <v>11526.707855969596</v>
      </c>
      <c r="G166" s="7">
        <f t="shared" si="75"/>
        <v>9593.2921440304071</v>
      </c>
      <c r="H166" s="7">
        <f t="shared" si="79"/>
        <v>10778.979937112817</v>
      </c>
      <c r="I166" s="18">
        <f t="shared" si="80"/>
        <v>327.94390804150891</v>
      </c>
      <c r="J166" s="7">
        <f t="shared" si="81"/>
        <v>1413.0826116720839</v>
      </c>
      <c r="K166" s="7">
        <f t="shared" si="82"/>
        <v>699.05684433999465</v>
      </c>
      <c r="L166" s="7">
        <f t="shared" si="83"/>
        <v>1185.6877930824103</v>
      </c>
      <c r="M166" s="7">
        <f t="shared" si="84"/>
        <v>3297.8272490944887</v>
      </c>
    </row>
    <row r="167" spans="1:13">
      <c r="A167" s="11">
        <v>35</v>
      </c>
      <c r="B167" s="11">
        <f t="shared" si="54"/>
        <v>76.800000000000011</v>
      </c>
      <c r="C167" s="11">
        <v>300</v>
      </c>
      <c r="D167" s="11">
        <f t="shared" si="76"/>
        <v>23040.000000000004</v>
      </c>
      <c r="E167" s="7">
        <f t="shared" si="77"/>
        <v>180.07471709795391</v>
      </c>
      <c r="F167" s="7">
        <f t="shared" si="78"/>
        <v>12215.59906483588</v>
      </c>
      <c r="G167" s="7">
        <f t="shared" si="75"/>
        <v>10824.400935164123</v>
      </c>
      <c r="H167" s="7">
        <f t="shared" si="79"/>
        <v>12162.248241757441</v>
      </c>
      <c r="I167" s="18">
        <f t="shared" si="80"/>
        <v>373.38432230543145</v>
      </c>
      <c r="J167" s="7">
        <f t="shared" si="81"/>
        <v>1614.1392082869829</v>
      </c>
      <c r="K167" s="7">
        <f t="shared" si="82"/>
        <v>906.203038932661</v>
      </c>
      <c r="L167" s="7">
        <f t="shared" si="83"/>
        <v>1337.8473065933176</v>
      </c>
      <c r="M167" s="7">
        <f t="shared" si="84"/>
        <v>3858.1895538129615</v>
      </c>
    </row>
    <row r="168" spans="1:13">
      <c r="A168" s="11">
        <v>35</v>
      </c>
      <c r="B168" s="11">
        <f t="shared" si="54"/>
        <v>76.800000000000011</v>
      </c>
      <c r="C168" s="11">
        <v>325</v>
      </c>
      <c r="D168" s="11">
        <f t="shared" si="76"/>
        <v>24960.000000000004</v>
      </c>
      <c r="E168" s="7">
        <f t="shared" si="77"/>
        <v>191.89423361009264</v>
      </c>
      <c r="F168" s="7">
        <f t="shared" si="78"/>
        <v>12904.490273702166</v>
      </c>
      <c r="G168" s="7">
        <f t="shared" si="75"/>
        <v>12055.509726297838</v>
      </c>
      <c r="H168" s="7">
        <f t="shared" si="79"/>
        <v>13545.516546402065</v>
      </c>
      <c r="I168" s="18">
        <f t="shared" si="80"/>
        <v>419.73314181748316</v>
      </c>
      <c r="J168" s="7">
        <f t="shared" si="81"/>
        <v>1832.9868675529506</v>
      </c>
      <c r="K168" s="7">
        <f t="shared" si="82"/>
        <v>1145.1434172098402</v>
      </c>
      <c r="L168" s="7">
        <f t="shared" si="83"/>
        <v>1490.0068201042268</v>
      </c>
      <c r="M168" s="7">
        <f t="shared" si="84"/>
        <v>4468.1371048670171</v>
      </c>
    </row>
    <row r="169" spans="1:13">
      <c r="A169" s="11">
        <v>35</v>
      </c>
      <c r="B169" s="11">
        <f t="shared" si="54"/>
        <v>76.800000000000011</v>
      </c>
      <c r="C169" s="11">
        <v>350</v>
      </c>
      <c r="D169" s="11">
        <f t="shared" si="76"/>
        <v>26880.000000000004</v>
      </c>
      <c r="E169" s="7">
        <f t="shared" si="77"/>
        <v>203.95987943778994</v>
      </c>
      <c r="F169" s="7">
        <f t="shared" si="78"/>
        <v>13593.38148256844</v>
      </c>
      <c r="G169" s="7">
        <f t="shared" si="75"/>
        <v>13286.618517431563</v>
      </c>
      <c r="H169" s="7">
        <f t="shared" si="79"/>
        <v>14928.784851046699</v>
      </c>
      <c r="I169" s="18">
        <f t="shared" si="80"/>
        <v>467.04712798518818</v>
      </c>
      <c r="J169" s="7">
        <f t="shared" si="81"/>
        <v>2070.7372582538287</v>
      </c>
      <c r="K169" s="7">
        <f t="shared" si="82"/>
        <v>1417.8646284348827</v>
      </c>
      <c r="L169" s="7">
        <f t="shared" si="83"/>
        <v>1642.166333615136</v>
      </c>
      <c r="M169" s="7">
        <f t="shared" si="84"/>
        <v>5130.7682203038476</v>
      </c>
    </row>
    <row r="170" spans="1:13">
      <c r="A170" s="11">
        <v>35</v>
      </c>
      <c r="B170" s="11">
        <f t="shared" si="54"/>
        <v>76.800000000000011</v>
      </c>
      <c r="C170" s="11">
        <v>375</v>
      </c>
      <c r="D170" s="11">
        <f t="shared" si="76"/>
        <v>28800.000000000004</v>
      </c>
      <c r="E170" s="7">
        <f t="shared" si="77"/>
        <v>216.28770275760616</v>
      </c>
      <c r="F170" s="7">
        <f t="shared" si="78"/>
        <v>14282.272691434729</v>
      </c>
      <c r="G170" s="7">
        <f t="shared" si="75"/>
        <v>14517.727308565274</v>
      </c>
      <c r="H170" s="7">
        <f t="shared" si="79"/>
        <v>16312.053155691319</v>
      </c>
      <c r="I170" s="18">
        <f t="shared" si="80"/>
        <v>515.38921181237401</v>
      </c>
      <c r="J170" s="7">
        <f t="shared" si="81"/>
        <v>2328.6228803494269</v>
      </c>
      <c r="K170" s="7">
        <f t="shared" si="82"/>
        <v>1726.5692577417706</v>
      </c>
      <c r="L170" s="7">
        <f t="shared" si="83"/>
        <v>1794.3258471260451</v>
      </c>
      <c r="M170" s="7">
        <f t="shared" si="84"/>
        <v>5849.5179852172423</v>
      </c>
    </row>
    <row r="171" spans="1:13">
      <c r="A171" s="11">
        <v>35</v>
      </c>
      <c r="B171" s="11">
        <f t="shared" si="54"/>
        <v>76.800000000000011</v>
      </c>
      <c r="C171" s="11">
        <v>400</v>
      </c>
      <c r="D171" s="11">
        <f t="shared" si="76"/>
        <v>30720.000000000004</v>
      </c>
      <c r="E171" s="7">
        <f t="shared" si="77"/>
        <v>228.89557542945275</v>
      </c>
      <c r="F171" s="7">
        <f t="shared" si="78"/>
        <v>14971.163900300999</v>
      </c>
      <c r="G171" s="7">
        <f t="shared" si="75"/>
        <v>15748.836099699005</v>
      </c>
      <c r="H171" s="7">
        <f t="shared" si="79"/>
        <v>17695.321460335959</v>
      </c>
      <c r="I171" s="18">
        <f t="shared" si="80"/>
        <v>564.82947565888776</v>
      </c>
      <c r="J171" s="7">
        <f t="shared" si="81"/>
        <v>2608.0162926809749</v>
      </c>
      <c r="K171" s="7">
        <f t="shared" si="82"/>
        <v>2073.7101877251112</v>
      </c>
      <c r="L171" s="7">
        <f t="shared" si="83"/>
        <v>1946.4853606369543</v>
      </c>
      <c r="M171" s="7">
        <f t="shared" si="84"/>
        <v>6628.2118410430403</v>
      </c>
    </row>
    <row r="172" spans="1:13">
      <c r="A172" s="11">
        <v>35</v>
      </c>
      <c r="B172" s="11">
        <f t="shared" si="54"/>
        <v>76.800000000000011</v>
      </c>
      <c r="C172" s="11">
        <v>425</v>
      </c>
      <c r="D172" s="11">
        <f t="shared" si="76"/>
        <v>32640.000000000004</v>
      </c>
      <c r="E172" s="7">
        <f t="shared" si="77"/>
        <v>241.80349703461374</v>
      </c>
      <c r="F172" s="7">
        <f t="shared" si="78"/>
        <v>15660.055109167286</v>
      </c>
      <c r="G172" s="7">
        <f t="shared" si="75"/>
        <v>16979.944890832718</v>
      </c>
      <c r="H172" s="7">
        <f t="shared" si="79"/>
        <v>19078.589764980581</v>
      </c>
      <c r="I172" s="18">
        <f t="shared" si="80"/>
        <v>615.44634548929844</v>
      </c>
      <c r="J172" s="7">
        <f t="shared" si="81"/>
        <v>2910.4534630910525</v>
      </c>
      <c r="K172" s="7">
        <f t="shared" si="82"/>
        <v>2462.0323271448638</v>
      </c>
      <c r="L172" s="7">
        <f t="shared" si="83"/>
        <v>2098.6448741478634</v>
      </c>
      <c r="M172" s="7">
        <f t="shared" si="84"/>
        <v>7471.1306643837797</v>
      </c>
    </row>
    <row r="173" spans="1:13">
      <c r="A173" s="11">
        <v>35</v>
      </c>
      <c r="B173" s="11">
        <f t="shared" si="54"/>
        <v>76.800000000000011</v>
      </c>
      <c r="C173" s="11">
        <v>450</v>
      </c>
      <c r="D173" s="11">
        <f t="shared" si="76"/>
        <v>34560.000000000007</v>
      </c>
      <c r="E173" s="7">
        <f t="shared" si="77"/>
        <v>255.03396736513739</v>
      </c>
      <c r="F173" s="7">
        <f t="shared" si="78"/>
        <v>16348.946318033566</v>
      </c>
      <c r="G173" s="7">
        <f t="shared" si="75"/>
        <v>18211.053681966441</v>
      </c>
      <c r="H173" s="7">
        <f t="shared" si="79"/>
        <v>20461.858069625214</v>
      </c>
      <c r="I173" s="18">
        <f t="shared" si="80"/>
        <v>667.32805154548316</v>
      </c>
      <c r="J173" s="7">
        <f t="shared" si="81"/>
        <v>3237.6623756089871</v>
      </c>
      <c r="K173" s="7">
        <f t="shared" si="82"/>
        <v>2894.6237344666915</v>
      </c>
      <c r="L173" s="7">
        <f t="shared" si="83"/>
        <v>2250.8043876587726</v>
      </c>
      <c r="M173" s="7">
        <f t="shared" si="84"/>
        <v>8383.0904977344508</v>
      </c>
    </row>
    <row r="174" spans="1:13">
      <c r="A174" s="11">
        <v>35</v>
      </c>
      <c r="B174" s="11">
        <f t="shared" si="54"/>
        <v>76.800000000000011</v>
      </c>
      <c r="C174" s="11">
        <v>475</v>
      </c>
      <c r="D174" s="11">
        <f t="shared" si="76"/>
        <v>36480.000000000007</v>
      </c>
      <c r="E174" s="7">
        <f t="shared" si="77"/>
        <v>268.61244719938918</v>
      </c>
      <c r="F174" s="7">
        <f t="shared" si="78"/>
        <v>17037.83752689985</v>
      </c>
      <c r="G174" s="7">
        <f t="shared" si="75"/>
        <v>19442.162473100158</v>
      </c>
      <c r="H174" s="7">
        <f t="shared" si="79"/>
        <v>21845.126374269839</v>
      </c>
      <c r="I174" s="18">
        <f t="shared" si="80"/>
        <v>720.57443522280425</v>
      </c>
      <c r="J174" s="7">
        <f t="shared" si="81"/>
        <v>3591.598418013245</v>
      </c>
      <c r="K174" s="7">
        <f t="shared" si="82"/>
        <v>3374.9788585283118</v>
      </c>
      <c r="L174" s="7">
        <f t="shared" si="83"/>
        <v>2402.9639011696818</v>
      </c>
      <c r="M174" s="7">
        <f t="shared" si="84"/>
        <v>9369.5411777112386</v>
      </c>
    </row>
    <row r="175" spans="1:13">
      <c r="A175" s="11">
        <v>35</v>
      </c>
      <c r="B175" s="11">
        <f t="shared" si="54"/>
        <v>76.800000000000011</v>
      </c>
      <c r="C175" s="11">
        <v>500</v>
      </c>
      <c r="D175" s="11">
        <f t="shared" si="76"/>
        <v>38400.000000000007</v>
      </c>
      <c r="E175" s="7">
        <f t="shared" si="77"/>
        <v>282.56793437146285</v>
      </c>
      <c r="F175" s="7">
        <f t="shared" si="78"/>
        <v>17726.72873576613</v>
      </c>
      <c r="G175" s="7">
        <f t="shared" si="75"/>
        <v>20673.271264233877</v>
      </c>
      <c r="H175" s="7">
        <f t="shared" si="79"/>
        <v>23228.394678914468</v>
      </c>
      <c r="I175" s="18">
        <f t="shared" si="80"/>
        <v>775.29920805737106</v>
      </c>
      <c r="J175" s="7">
        <f t="shared" si="81"/>
        <v>3974.4886239622219</v>
      </c>
      <c r="K175" s="7">
        <f t="shared" si="82"/>
        <v>3907.0776030935131</v>
      </c>
      <c r="L175" s="7">
        <f t="shared" si="83"/>
        <v>2555.1234146805909</v>
      </c>
      <c r="M175" s="7">
        <f t="shared" si="84"/>
        <v>10436.689641736326</v>
      </c>
    </row>
    <row r="176" spans="1:13">
      <c r="A176" s="11">
        <v>40</v>
      </c>
      <c r="B176" s="11">
        <f>$C$22</f>
        <v>76.800000000000011</v>
      </c>
      <c r="C176" s="11">
        <v>0</v>
      </c>
      <c r="D176" s="11">
        <f>C176*B176</f>
        <v>0</v>
      </c>
      <c r="E176" s="7">
        <f>($C$23*B176*A176^2+$C$24*$C$25*B176^3-B176*(($C$24*($C$25*$C$24*B176^2+$C$23*A176^2)*($C$25*B176^2+$C$23*$C$24*A176^2-4*D176*$C$23*$C$25)))^0.5)/(2*($C$23^2*A176^2+$C$24*$C$25*$C$23*B176^2))</f>
        <v>58.345340423004394</v>
      </c>
      <c r="F176" s="7">
        <f>B176*E176-E176^2*C$23</f>
        <v>4311.469691199386</v>
      </c>
      <c r="G176" s="7">
        <f>D176-F176</f>
        <v>-4311.469691199386</v>
      </c>
      <c r="H176" s="7">
        <f>G176/C$24</f>
        <v>-4844.3479676397592</v>
      </c>
      <c r="I176" s="18">
        <f>(A176-(A176^2-4*C$25*H176)^0.5)/(2*C$25)</f>
        <v>-118.81469767852283</v>
      </c>
      <c r="J176" s="7">
        <f>E176^2*C$23</f>
        <v>169.45245328735214</v>
      </c>
      <c r="K176" s="7">
        <f>I176^2*C$25</f>
        <v>91.76006049885207</v>
      </c>
      <c r="L176" s="7">
        <f>H176-G176</f>
        <v>-532.87827644037316</v>
      </c>
      <c r="M176" s="7">
        <f>SUM(J176:L176)</f>
        <v>-271.66576265416893</v>
      </c>
    </row>
    <row r="177" spans="1:13">
      <c r="A177" s="11">
        <v>40</v>
      </c>
      <c r="B177" s="11">
        <f t="shared" si="54"/>
        <v>76.800000000000011</v>
      </c>
      <c r="C177" s="11">
        <v>25</v>
      </c>
      <c r="D177" s="11">
        <f>C177*B177</f>
        <v>1920.0000000000002</v>
      </c>
      <c r="E177" s="7">
        <f>($C$23*B177*A177^2+$C$24*$C$25*B177^3-B177*(($C$24*($C$25*$C$24*B177^2+$C$23*A177^2)*($C$25*B177^2+$C$23*$C$24*A177^2-4*D177*$C$23*$C$25)))^0.5)/(2*($C$23^2*A177^2+$C$24*$C$25*$C$23*B177^2))</f>
        <v>66.503669562401825</v>
      </c>
      <c r="F177" s="7">
        <f>B177*E177-E177^2*C$23</f>
        <v>4887.3277498103744</v>
      </c>
      <c r="G177" s="7">
        <f t="shared" ref="G177:G196" si="85">D177-F177</f>
        <v>-2967.3277498103744</v>
      </c>
      <c r="H177" s="7">
        <f>G177/C$24</f>
        <v>-3334.0761233824433</v>
      </c>
      <c r="I177" s="18">
        <f>(A177-(A177^2-4*C$25*H177)^0.5)/(2*C$25)</f>
        <v>-82.252513245101426</v>
      </c>
      <c r="J177" s="7">
        <f>E177^2*C$23</f>
        <v>220.15407258208654</v>
      </c>
      <c r="K177" s="7">
        <f>I177^2*C$25</f>
        <v>43.9755935783813</v>
      </c>
      <c r="L177" s="7">
        <f>H177-G177</f>
        <v>-366.74837357206889</v>
      </c>
      <c r="M177" s="7">
        <f>SUM(J177:L177)</f>
        <v>-102.61870741160106</v>
      </c>
    </row>
    <row r="178" spans="1:13">
      <c r="A178" s="11">
        <v>40</v>
      </c>
      <c r="B178" s="11">
        <f t="shared" ref="B178:B196" si="86">$C$22</f>
        <v>76.800000000000011</v>
      </c>
      <c r="C178" s="11">
        <v>50</v>
      </c>
      <c r="D178" s="11">
        <f t="shared" ref="D178:D196" si="87">C178*B178</f>
        <v>3840.0000000000005</v>
      </c>
      <c r="E178" s="7">
        <f>($C$23*B178*A178^2+$C$24*$C$25*B178^3-B178*(($C$24*($C$25*$C$24*B178^2+$C$23*A178^2)*($C$25*B178^2+$C$23*$C$24*A178^2-4*D178*$C$23*$C$25)))^0.5)/(2*($C$23^2*A178^2+$C$24*$C$25*$C$23*B178^2))</f>
        <v>74.757529830947135</v>
      </c>
      <c r="F178" s="7">
        <f>B178*E178-E178^2*C$23</f>
        <v>5463.1858084213654</v>
      </c>
      <c r="G178" s="7">
        <f t="shared" si="85"/>
        <v>-1623.185808421365</v>
      </c>
      <c r="H178" s="7">
        <f>G178/C$24</f>
        <v>-1823.8042791251291</v>
      </c>
      <c r="I178" s="18">
        <f>(A178-(A178^2-4*C$25*H178)^0.5)/(2*C$25)</f>
        <v>-45.26219865128175</v>
      </c>
      <c r="J178" s="7">
        <f>E178^2*C$23</f>
        <v>278.19248259537534</v>
      </c>
      <c r="K178" s="7">
        <f>I178^2*C$25</f>
        <v>13.316333073862593</v>
      </c>
      <c r="L178" s="7">
        <f>H178-G178</f>
        <v>-200.61847070376416</v>
      </c>
      <c r="M178" s="7">
        <f>SUM(J178:L178)</f>
        <v>90.890344965473787</v>
      </c>
    </row>
    <row r="179" spans="1:13">
      <c r="A179" s="11">
        <v>40</v>
      </c>
      <c r="B179" s="11">
        <f t="shared" si="86"/>
        <v>76.800000000000011</v>
      </c>
      <c r="C179" s="11">
        <v>75</v>
      </c>
      <c r="D179" s="11">
        <f t="shared" si="87"/>
        <v>5760.0000000000009</v>
      </c>
      <c r="E179" s="7">
        <f>($C$23*B179*A179^2+$C$24*$C$25*B179^3-B179*(($C$24*($C$25*$C$24*B179^2+$C$23*A179^2)*($C$25*B179^2+$C$23*$C$24*A179^2-4*D179*$C$23*$C$25)))^0.5)/(2*($C$23^2*A179^2+$C$24*$C$25*$C$23*B179^2))</f>
        <v>83.110357859869907</v>
      </c>
      <c r="F179" s="7">
        <f>B179*E179-E179^2*C$23</f>
        <v>6039.0438670323601</v>
      </c>
      <c r="G179" s="7">
        <f t="shared" si="85"/>
        <v>-279.04386703235923</v>
      </c>
      <c r="H179" s="7">
        <f>G179/C$24</f>
        <v>-313.53243486781935</v>
      </c>
      <c r="I179" s="18">
        <f>(A179-(A179^2-4*C$25*H179)^0.5)/(2*C$25)</f>
        <v>-7.8283523678161027</v>
      </c>
      <c r="J179" s="7">
        <f>E179^2*C$23</f>
        <v>343.83161660564969</v>
      </c>
      <c r="K179" s="7">
        <f>I179^2*C$25</f>
        <v>0.39834015516549787</v>
      </c>
      <c r="L179" s="7">
        <f>H179-G179</f>
        <v>-34.488567835460117</v>
      </c>
      <c r="M179" s="7">
        <f>SUM(J179:L179)</f>
        <v>309.74138892535507</v>
      </c>
    </row>
    <row r="180" spans="1:13">
      <c r="A180" s="11">
        <v>40</v>
      </c>
      <c r="B180" s="11">
        <f t="shared" si="86"/>
        <v>76.800000000000011</v>
      </c>
      <c r="C180" s="11">
        <v>100</v>
      </c>
      <c r="D180" s="11">
        <f t="shared" si="87"/>
        <v>7680.0000000000009</v>
      </c>
      <c r="E180" s="7">
        <f>($C$23*B180*A180^2+$C$24*$C$25*B180^3-B180*(($C$24*($C$25*$C$24*B180^2+$C$23*A180^2)*($C$25*B180^2+$C$23*$C$24*A180^2-4*D180*$C$23*$C$25)))^0.5)/(2*($C$23^2*A180^2+$C$24*$C$25*$C$23*B180^2))</f>
        <v>91.565801407960109</v>
      </c>
      <c r="F180" s="7">
        <f>B180*E180-E180^2*C$23</f>
        <v>6614.9019256433448</v>
      </c>
      <c r="G180" s="7">
        <f t="shared" si="85"/>
        <v>1065.0980743566561</v>
      </c>
      <c r="H180" s="7">
        <f>G180/C$24</f>
        <v>1196.7394093895011</v>
      </c>
      <c r="I180" s="18">
        <f>(A180-(A180^2-4*C$25*H180)^0.5)/(2*C$25)</f>
        <v>30.065373319070197</v>
      </c>
      <c r="J180" s="7">
        <f>E180^2*C$23</f>
        <v>417.35162248799242</v>
      </c>
      <c r="K180" s="7">
        <f>I180^2*C$25</f>
        <v>5.8755233732978773</v>
      </c>
      <c r="L180" s="7">
        <f>H180-G180</f>
        <v>131.64133503284506</v>
      </c>
      <c r="M180" s="7">
        <f>SUM(J180:L180)</f>
        <v>554.86848089413536</v>
      </c>
    </row>
    <row r="181" spans="1:13">
      <c r="A181" s="11">
        <v>40</v>
      </c>
      <c r="B181" s="11">
        <f t="shared" si="86"/>
        <v>76.800000000000011</v>
      </c>
      <c r="C181" s="11">
        <v>125</v>
      </c>
      <c r="D181" s="11">
        <f t="shared" si="87"/>
        <v>9600.0000000000018</v>
      </c>
      <c r="E181" s="7">
        <f t="shared" ref="E181:E196" si="88">($C$23*B181*A181^2+$C$24*$C$25*B181^3-B181*(($C$24*($C$25*$C$24*B181^2+$C$23*A181^2)*($C$25*B181^2+$C$23*$C$24*A181^2-4*D181*$C$23*$C$25)))^0.5)/(2*($C$23^2*A181^2+$C$24*$C$25*$C$23*B181^2))</f>
        <v>100.12773797922388</v>
      </c>
      <c r="F181" s="7">
        <f t="shared" ref="F181:F196" si="89">B181*E181-E181^2*C$23</f>
        <v>7190.7599842543314</v>
      </c>
      <c r="G181" s="7">
        <f t="shared" si="85"/>
        <v>2409.2400157456705</v>
      </c>
      <c r="H181" s="7">
        <f t="shared" ref="H181:H196" si="90">G181/C$24</f>
        <v>2707.0112536468205</v>
      </c>
      <c r="I181" s="18">
        <f t="shared" ref="I181:I196" si="91">(A181-(A181^2-4*C$25*H181)^0.5)/(2*C$25)</f>
        <v>68.436355744145558</v>
      </c>
      <c r="J181" s="7">
        <f t="shared" ref="J181:J196" si="92">E181^2*C$23</f>
        <v>499.05029255006434</v>
      </c>
      <c r="K181" s="7">
        <f t="shared" ref="K181:K196" si="93">I181^2*C$25</f>
        <v>30.442976119005088</v>
      </c>
      <c r="L181" s="7">
        <f t="shared" ref="L181:L196" si="94">H181-G181</f>
        <v>297.77123790115002</v>
      </c>
      <c r="M181" s="7">
        <f t="shared" ref="M181:M196" si="95">SUM(J181:L181)</f>
        <v>827.2645065702194</v>
      </c>
    </row>
    <row r="182" spans="1:13">
      <c r="A182" s="11">
        <v>40</v>
      </c>
      <c r="B182" s="11">
        <f t="shared" si="86"/>
        <v>76.800000000000011</v>
      </c>
      <c r="C182" s="11">
        <v>150</v>
      </c>
      <c r="D182" s="11">
        <f t="shared" si="87"/>
        <v>11520.000000000002</v>
      </c>
      <c r="E182" s="7">
        <f t="shared" si="88"/>
        <v>108.80029560608696</v>
      </c>
      <c r="F182" s="7">
        <f t="shared" si="89"/>
        <v>7766.6180428653224</v>
      </c>
      <c r="G182" s="7">
        <f t="shared" si="85"/>
        <v>3753.3819571346794</v>
      </c>
      <c r="H182" s="7">
        <f t="shared" si="90"/>
        <v>4217.2830979041337</v>
      </c>
      <c r="I182" s="18">
        <f t="shared" si="91"/>
        <v>107.30309500471199</v>
      </c>
      <c r="J182" s="7">
        <f t="shared" si="92"/>
        <v>589.24465968215713</v>
      </c>
      <c r="K182" s="7">
        <f t="shared" si="93"/>
        <v>74.840702284336615</v>
      </c>
      <c r="L182" s="7">
        <f t="shared" si="94"/>
        <v>463.90114076945429</v>
      </c>
      <c r="M182" s="7">
        <f t="shared" si="95"/>
        <v>1127.9865027359481</v>
      </c>
    </row>
    <row r="183" spans="1:13">
      <c r="A183" s="11">
        <v>40</v>
      </c>
      <c r="B183" s="11">
        <f t="shared" si="86"/>
        <v>76.800000000000011</v>
      </c>
      <c r="C183" s="11">
        <v>175</v>
      </c>
      <c r="D183" s="11">
        <f t="shared" si="87"/>
        <v>13440.000000000002</v>
      </c>
      <c r="E183" s="7">
        <f t="shared" si="88"/>
        <v>117.58787611420929</v>
      </c>
      <c r="F183" s="7">
        <f t="shared" si="89"/>
        <v>8342.4761014763099</v>
      </c>
      <c r="G183" s="7">
        <f t="shared" si="85"/>
        <v>5097.523898523692</v>
      </c>
      <c r="H183" s="7">
        <f t="shared" si="90"/>
        <v>5727.5549421614514</v>
      </c>
      <c r="I183" s="18">
        <f t="shared" si="91"/>
        <v>146.68531822367308</v>
      </c>
      <c r="J183" s="7">
        <f t="shared" si="92"/>
        <v>688.27278409496489</v>
      </c>
      <c r="K183" s="7">
        <f t="shared" si="93"/>
        <v>139.85778678547155</v>
      </c>
      <c r="L183" s="7">
        <f t="shared" si="94"/>
        <v>630.03104363775947</v>
      </c>
      <c r="M183" s="7">
        <f t="shared" si="95"/>
        <v>1458.1616145181958</v>
      </c>
    </row>
    <row r="184" spans="1:13">
      <c r="A184" s="11">
        <v>40</v>
      </c>
      <c r="B184" s="11">
        <f t="shared" si="86"/>
        <v>76.800000000000011</v>
      </c>
      <c r="C184" s="11">
        <v>200</v>
      </c>
      <c r="D184" s="11">
        <f t="shared" si="87"/>
        <v>15360.000000000002</v>
      </c>
      <c r="E184" s="7">
        <f t="shared" si="88"/>
        <v>126.4951812409813</v>
      </c>
      <c r="F184" s="7">
        <f t="shared" si="89"/>
        <v>8918.3341600873046</v>
      </c>
      <c r="G184" s="7">
        <f t="shared" si="85"/>
        <v>6441.6658399126973</v>
      </c>
      <c r="H184" s="7">
        <f t="shared" si="90"/>
        <v>7237.826786418761</v>
      </c>
      <c r="I184" s="18">
        <f t="shared" si="91"/>
        <v>186.60409660160036</v>
      </c>
      <c r="J184" s="7">
        <f t="shared" si="92"/>
        <v>796.49575922006011</v>
      </c>
      <c r="K184" s="7">
        <f t="shared" si="93"/>
        <v>226.33707764524607</v>
      </c>
      <c r="L184" s="7">
        <f t="shared" si="94"/>
        <v>796.16094650606374</v>
      </c>
      <c r="M184" s="7">
        <f t="shared" si="95"/>
        <v>1818.9937833713698</v>
      </c>
    </row>
    <row r="185" spans="1:13">
      <c r="A185" s="11">
        <v>40</v>
      </c>
      <c r="B185" s="11">
        <f t="shared" si="86"/>
        <v>76.800000000000011</v>
      </c>
      <c r="C185" s="11">
        <v>225</v>
      </c>
      <c r="D185" s="11">
        <f t="shared" si="87"/>
        <v>17280.000000000004</v>
      </c>
      <c r="E185" s="7">
        <f t="shared" si="88"/>
        <v>135.5272420475514</v>
      </c>
      <c r="F185" s="7">
        <f t="shared" si="89"/>
        <v>9494.1922186982847</v>
      </c>
      <c r="G185" s="7">
        <f t="shared" si="85"/>
        <v>7785.8077813017189</v>
      </c>
      <c r="H185" s="7">
        <f t="shared" si="90"/>
        <v>8748.0986306760879</v>
      </c>
      <c r="I185" s="18">
        <f t="shared" si="91"/>
        <v>227.0819772290163</v>
      </c>
      <c r="J185" s="7">
        <f t="shared" si="92"/>
        <v>914.29997055366471</v>
      </c>
      <c r="K185" s="7">
        <f t="shared" si="93"/>
        <v>335.1804584845566</v>
      </c>
      <c r="L185" s="7">
        <f t="shared" si="94"/>
        <v>962.29084937436892</v>
      </c>
      <c r="M185" s="7">
        <f t="shared" si="95"/>
        <v>2211.7712784125902</v>
      </c>
    </row>
    <row r="186" spans="1:13">
      <c r="A186" s="11">
        <v>40</v>
      </c>
      <c r="B186" s="11">
        <f t="shared" si="86"/>
        <v>76.800000000000011</v>
      </c>
      <c r="C186" s="11">
        <v>250</v>
      </c>
      <c r="D186" s="11">
        <f t="shared" si="87"/>
        <v>19200.000000000004</v>
      </c>
      <c r="E186" s="7">
        <f t="shared" si="88"/>
        <v>144.68945214668204</v>
      </c>
      <c r="F186" s="7">
        <f t="shared" si="89"/>
        <v>10070.050277309279</v>
      </c>
      <c r="G186" s="7">
        <f t="shared" si="85"/>
        <v>9129.9497226907242</v>
      </c>
      <c r="H186" s="7">
        <f t="shared" si="90"/>
        <v>10258.370474933397</v>
      </c>
      <c r="I186" s="18">
        <f t="shared" si="91"/>
        <v>268.14313199960031</v>
      </c>
      <c r="J186" s="7">
        <f t="shared" si="92"/>
        <v>1042.0996475559039</v>
      </c>
      <c r="K186" s="7">
        <f t="shared" si="93"/>
        <v>467.35480505060798</v>
      </c>
      <c r="L186" s="7">
        <f t="shared" si="94"/>
        <v>1128.4207522426732</v>
      </c>
      <c r="M186" s="7">
        <f t="shared" si="95"/>
        <v>2637.8752048491851</v>
      </c>
    </row>
    <row r="187" spans="1:13">
      <c r="A187" s="11">
        <v>40</v>
      </c>
      <c r="B187" s="11">
        <f t="shared" si="86"/>
        <v>76.800000000000011</v>
      </c>
      <c r="C187" s="11">
        <v>275</v>
      </c>
      <c r="D187" s="11">
        <f t="shared" si="87"/>
        <v>21120.000000000004</v>
      </c>
      <c r="E187" s="7">
        <f t="shared" si="88"/>
        <v>153.98760536952514</v>
      </c>
      <c r="F187" s="7">
        <f t="shared" si="89"/>
        <v>10645.908335920267</v>
      </c>
      <c r="G187" s="7">
        <f t="shared" si="85"/>
        <v>10474.091664079737</v>
      </c>
      <c r="H187" s="7">
        <f t="shared" si="90"/>
        <v>11768.642319190716</v>
      </c>
      <c r="I187" s="18">
        <f t="shared" si="91"/>
        <v>309.81352641677245</v>
      </c>
      <c r="J187" s="7">
        <f t="shared" si="92"/>
        <v>1180.339756459266</v>
      </c>
      <c r="K187" s="7">
        <f t="shared" si="93"/>
        <v>623.89873748017499</v>
      </c>
      <c r="L187" s="7">
        <f t="shared" si="94"/>
        <v>1294.5506551109793</v>
      </c>
      <c r="M187" s="7">
        <f t="shared" si="95"/>
        <v>3098.7891490504203</v>
      </c>
    </row>
    <row r="188" spans="1:13">
      <c r="A188" s="11">
        <v>40</v>
      </c>
      <c r="B188" s="11">
        <f t="shared" si="86"/>
        <v>76.800000000000011</v>
      </c>
      <c r="C188" s="11">
        <v>300</v>
      </c>
      <c r="D188" s="11">
        <f t="shared" si="87"/>
        <v>23040.000000000004</v>
      </c>
      <c r="E188" s="7">
        <f t="shared" si="88"/>
        <v>163.42793861835941</v>
      </c>
      <c r="F188" s="7">
        <f t="shared" si="89"/>
        <v>11221.766394531258</v>
      </c>
      <c r="G188" s="7">
        <f t="shared" si="85"/>
        <v>11818.233605468746</v>
      </c>
      <c r="H188" s="7">
        <f t="shared" si="90"/>
        <v>13278.914163448029</v>
      </c>
      <c r="I188" s="18">
        <f t="shared" si="91"/>
        <v>352.12111164154874</v>
      </c>
      <c r="J188" s="7">
        <f t="shared" si="92"/>
        <v>1329.4992913587469</v>
      </c>
      <c r="K188" s="7">
        <f t="shared" si="93"/>
        <v>805.93030221392019</v>
      </c>
      <c r="L188" s="7">
        <f t="shared" si="94"/>
        <v>1460.6805579792835</v>
      </c>
      <c r="M188" s="7">
        <f t="shared" si="95"/>
        <v>3596.1101515519504</v>
      </c>
    </row>
    <row r="189" spans="1:13">
      <c r="A189" s="11">
        <v>40</v>
      </c>
      <c r="B189" s="11">
        <f t="shared" si="86"/>
        <v>76.800000000000011</v>
      </c>
      <c r="C189" s="11">
        <v>325</v>
      </c>
      <c r="D189" s="11">
        <f t="shared" si="87"/>
        <v>24960.000000000004</v>
      </c>
      <c r="E189" s="7">
        <f t="shared" si="88"/>
        <v>173.01718080560858</v>
      </c>
      <c r="F189" s="7">
        <f t="shared" si="89"/>
        <v>11797.624453142245</v>
      </c>
      <c r="G189" s="7">
        <f t="shared" si="85"/>
        <v>13162.375546857758</v>
      </c>
      <c r="H189" s="7">
        <f t="shared" si="90"/>
        <v>14789.186007705346</v>
      </c>
      <c r="I189" s="18">
        <f t="shared" si="91"/>
        <v>395.09604381655043</v>
      </c>
      <c r="J189" s="7">
        <f t="shared" si="92"/>
        <v>1490.0950327284947</v>
      </c>
      <c r="K189" s="7">
        <f t="shared" si="93"/>
        <v>1014.6557449566819</v>
      </c>
      <c r="L189" s="7">
        <f t="shared" si="94"/>
        <v>1626.8104608475878</v>
      </c>
      <c r="M189" s="7">
        <f t="shared" si="95"/>
        <v>4131.561238532764</v>
      </c>
    </row>
    <row r="190" spans="1:13">
      <c r="A190" s="11">
        <v>40</v>
      </c>
      <c r="B190" s="11">
        <f t="shared" si="86"/>
        <v>76.800000000000011</v>
      </c>
      <c r="C190" s="11">
        <v>350</v>
      </c>
      <c r="D190" s="11">
        <f t="shared" si="87"/>
        <v>26880.000000000004</v>
      </c>
      <c r="E190" s="7">
        <f t="shared" si="88"/>
        <v>182.7626089702361</v>
      </c>
      <c r="F190" s="7">
        <f t="shared" si="89"/>
        <v>12373.482511753233</v>
      </c>
      <c r="G190" s="7">
        <f t="shared" si="85"/>
        <v>14506.517488246771</v>
      </c>
      <c r="H190" s="7">
        <f t="shared" si="90"/>
        <v>16299.457851962663</v>
      </c>
      <c r="I190" s="18">
        <f t="shared" si="91"/>
        <v>438.77093555597486</v>
      </c>
      <c r="J190" s="7">
        <f t="shared" si="92"/>
        <v>1662.6858571609032</v>
      </c>
      <c r="K190" s="7">
        <f t="shared" si="93"/>
        <v>1251.3795702763252</v>
      </c>
      <c r="L190" s="7">
        <f t="shared" si="94"/>
        <v>1792.9403637158921</v>
      </c>
      <c r="M190" s="7">
        <f t="shared" si="95"/>
        <v>4707.0057911531203</v>
      </c>
    </row>
    <row r="191" spans="1:13">
      <c r="A191" s="11">
        <v>40</v>
      </c>
      <c r="B191" s="11">
        <f t="shared" si="86"/>
        <v>76.800000000000011</v>
      </c>
      <c r="C191" s="11">
        <v>375</v>
      </c>
      <c r="D191" s="11">
        <f t="shared" si="87"/>
        <v>28800.000000000004</v>
      </c>
      <c r="E191" s="7">
        <f t="shared" si="88"/>
        <v>192.67211290159486</v>
      </c>
      <c r="F191" s="7">
        <f t="shared" si="89"/>
        <v>12949.340570364235</v>
      </c>
      <c r="G191" s="7">
        <f t="shared" si="85"/>
        <v>15850.659429635769</v>
      </c>
      <c r="H191" s="7">
        <f t="shared" si="90"/>
        <v>17809.729696219965</v>
      </c>
      <c r="I191" s="18">
        <f t="shared" si="91"/>
        <v>483.18114556238305</v>
      </c>
      <c r="J191" s="7">
        <f t="shared" si="92"/>
        <v>1847.8777004782537</v>
      </c>
      <c r="K191" s="7">
        <f t="shared" si="93"/>
        <v>1517.5161262753491</v>
      </c>
      <c r="L191" s="7">
        <f t="shared" si="94"/>
        <v>1959.0702665841964</v>
      </c>
      <c r="M191" s="7">
        <f t="shared" si="95"/>
        <v>5324.4640933377996</v>
      </c>
    </row>
    <row r="192" spans="1:13">
      <c r="A192" s="11">
        <v>40</v>
      </c>
      <c r="B192" s="11">
        <f t="shared" si="86"/>
        <v>76.800000000000011</v>
      </c>
      <c r="C192" s="11">
        <v>400</v>
      </c>
      <c r="D192" s="11">
        <f t="shared" si="87"/>
        <v>30720.000000000004</v>
      </c>
      <c r="E192" s="7">
        <f t="shared" si="88"/>
        <v>202.75426990231287</v>
      </c>
      <c r="F192" s="7">
        <f t="shared" si="89"/>
        <v>13525.198628975217</v>
      </c>
      <c r="G192" s="7">
        <f t="shared" si="85"/>
        <v>17194.801371024787</v>
      </c>
      <c r="H192" s="7">
        <f t="shared" si="90"/>
        <v>19320.001540477289</v>
      </c>
      <c r="I192" s="18">
        <f t="shared" si="91"/>
        <v>528.36511368237859</v>
      </c>
      <c r="J192" s="7">
        <f t="shared" si="92"/>
        <v>2046.3292995224149</v>
      </c>
      <c r="K192" s="7">
        <f t="shared" si="93"/>
        <v>1814.6030068178534</v>
      </c>
      <c r="L192" s="7">
        <f t="shared" si="94"/>
        <v>2125.2001694525025</v>
      </c>
      <c r="M192" s="7">
        <f t="shared" si="95"/>
        <v>5986.1324757927705</v>
      </c>
    </row>
    <row r="193" spans="1:13">
      <c r="A193" s="11">
        <v>40</v>
      </c>
      <c r="B193" s="11">
        <f t="shared" si="86"/>
        <v>76.800000000000011</v>
      </c>
      <c r="C193" s="11">
        <v>425</v>
      </c>
      <c r="D193" s="11">
        <f t="shared" si="87"/>
        <v>32640.000000000004</v>
      </c>
      <c r="E193" s="7">
        <f t="shared" si="88"/>
        <v>213.01843170502744</v>
      </c>
      <c r="F193" s="7">
        <f t="shared" si="89"/>
        <v>14101.05668758621</v>
      </c>
      <c r="G193" s="7">
        <f t="shared" si="85"/>
        <v>18538.943312413794</v>
      </c>
      <c r="H193" s="7">
        <f t="shared" si="90"/>
        <v>20830.273384734599</v>
      </c>
      <c r="I193" s="18">
        <f t="shared" si="91"/>
        <v>574.36475043067446</v>
      </c>
      <c r="J193" s="7">
        <f t="shared" si="92"/>
        <v>2258.7588673599012</v>
      </c>
      <c r="K193" s="7">
        <f t="shared" si="93"/>
        <v>2144.3166324923914</v>
      </c>
      <c r="L193" s="7">
        <f t="shared" si="94"/>
        <v>2291.3300723208049</v>
      </c>
      <c r="M193" s="7">
        <f t="shared" si="95"/>
        <v>6694.4055721730974</v>
      </c>
    </row>
    <row r="194" spans="1:13">
      <c r="A194" s="11">
        <v>40</v>
      </c>
      <c r="B194" s="11">
        <f t="shared" si="86"/>
        <v>76.800000000000011</v>
      </c>
      <c r="C194" s="11">
        <v>450</v>
      </c>
      <c r="D194" s="11">
        <f t="shared" si="87"/>
        <v>34560.000000000007</v>
      </c>
      <c r="E194" s="7">
        <f t="shared" si="88"/>
        <v>223.4748260487649</v>
      </c>
      <c r="F194" s="7">
        <f t="shared" si="89"/>
        <v>14676.914746197201</v>
      </c>
      <c r="G194" s="7">
        <f t="shared" si="85"/>
        <v>19883.085253802805</v>
      </c>
      <c r="H194" s="7">
        <f t="shared" si="90"/>
        <v>22340.545228991916</v>
      </c>
      <c r="I194" s="18">
        <f t="shared" si="91"/>
        <v>621.22589221252565</v>
      </c>
      <c r="J194" s="7">
        <f t="shared" si="92"/>
        <v>2485.9518943479475</v>
      </c>
      <c r="K194" s="7">
        <f t="shared" si="93"/>
        <v>2508.4904595091157</v>
      </c>
      <c r="L194" s="7">
        <f t="shared" si="94"/>
        <v>2457.459975189111</v>
      </c>
      <c r="M194" s="7">
        <f t="shared" si="95"/>
        <v>7451.9023290461737</v>
      </c>
    </row>
    <row r="195" spans="1:13">
      <c r="A195" s="11">
        <v>40</v>
      </c>
      <c r="B195" s="11">
        <f t="shared" si="86"/>
        <v>76.800000000000011</v>
      </c>
      <c r="C195" s="11">
        <v>475</v>
      </c>
      <c r="D195" s="11">
        <f t="shared" si="87"/>
        <v>36480.000000000007</v>
      </c>
      <c r="E195" s="7">
        <f t="shared" si="88"/>
        <v>234.13467605524062</v>
      </c>
      <c r="F195" s="7">
        <f t="shared" si="89"/>
        <v>15252.772804808192</v>
      </c>
      <c r="G195" s="7">
        <f t="shared" si="85"/>
        <v>21227.227195191816</v>
      </c>
      <c r="H195" s="7">
        <f t="shared" si="90"/>
        <v>23850.817073249229</v>
      </c>
      <c r="I195" s="18">
        <f t="shared" si="91"/>
        <v>668.99883631786201</v>
      </c>
      <c r="J195" s="7">
        <f t="shared" si="92"/>
        <v>2728.7703162342918</v>
      </c>
      <c r="K195" s="7">
        <f t="shared" si="93"/>
        <v>2909.136379465248</v>
      </c>
      <c r="L195" s="7">
        <f t="shared" si="94"/>
        <v>2623.5898780574134</v>
      </c>
      <c r="M195" s="7">
        <f t="shared" si="95"/>
        <v>8261.4965737569528</v>
      </c>
    </row>
    <row r="196" spans="1:13">
      <c r="A196" s="11">
        <v>40</v>
      </c>
      <c r="B196" s="11">
        <f t="shared" si="86"/>
        <v>76.800000000000011</v>
      </c>
      <c r="C196" s="11">
        <v>500</v>
      </c>
      <c r="D196" s="11">
        <f t="shared" si="87"/>
        <v>38400.000000000007</v>
      </c>
      <c r="E196" s="7">
        <f t="shared" si="88"/>
        <v>245.01034137271765</v>
      </c>
      <c r="F196" s="7">
        <f t="shared" si="89"/>
        <v>15828.630863419176</v>
      </c>
      <c r="G196" s="7">
        <f t="shared" si="85"/>
        <v>22571.369136580834</v>
      </c>
      <c r="H196" s="7">
        <f t="shared" si="90"/>
        <v>25361.088917506553</v>
      </c>
      <c r="I196" s="18">
        <f t="shared" si="91"/>
        <v>717.73897346843682</v>
      </c>
      <c r="J196" s="7">
        <f t="shared" si="92"/>
        <v>2988.1633540055432</v>
      </c>
      <c r="K196" s="7">
        <f t="shared" si="93"/>
        <v>3348.4700212309153</v>
      </c>
      <c r="L196" s="7">
        <f t="shared" si="94"/>
        <v>2789.7197809257195</v>
      </c>
      <c r="M196" s="7">
        <f t="shared" si="95"/>
        <v>9126.3531561621785</v>
      </c>
    </row>
    <row r="197" spans="1:13">
      <c r="A197" s="11">
        <v>45</v>
      </c>
      <c r="B197" s="11">
        <f>$C$22</f>
        <v>76.800000000000011</v>
      </c>
      <c r="C197" s="11">
        <v>0</v>
      </c>
      <c r="D197" s="11">
        <f>C197*B197</f>
        <v>0</v>
      </c>
      <c r="E197" s="7">
        <f>($C$23*B197*A197^2+$C$24*$C$25*B197^3-B197*(($C$24*($C$25*$C$24*B197^2+$C$23*A197^2)*($C$25*B197^2+$C$23*$C$24*A197^2-4*D197*$C$23*$C$25)))^0.5)/(2*($C$23^2*A197^2+$C$24*$C$25*$C$23*B197^2))</f>
        <v>62.43683061389271</v>
      </c>
      <c r="F197" s="7">
        <f>B197*E197-E197^2*C$23</f>
        <v>4601.0970020286995</v>
      </c>
      <c r="G197" s="7">
        <f>D197-F197</f>
        <v>-4601.0970020286995</v>
      </c>
      <c r="H197" s="7">
        <f>G197/C$24</f>
        <v>-5169.7719123917968</v>
      </c>
      <c r="I197" s="18">
        <f>(A197-(A197^2-4*C$25*H197)^0.5)/(2*C$25)</f>
        <v>-113.03816313940565</v>
      </c>
      <c r="J197" s="7">
        <f>E197^2*C$23</f>
        <v>194.0515891182614</v>
      </c>
      <c r="K197" s="7">
        <f>I197^2*C$25</f>
        <v>83.054571118550768</v>
      </c>
      <c r="L197" s="7">
        <f>H197-G197</f>
        <v>-568.6749103630973</v>
      </c>
      <c r="M197" s="7">
        <f>SUM(J197:L197)</f>
        <v>-291.56875012628512</v>
      </c>
    </row>
    <row r="198" spans="1:13">
      <c r="A198" s="11">
        <v>45</v>
      </c>
      <c r="B198" s="11">
        <f t="shared" ref="B198:B238" si="96">$C$22</f>
        <v>76.800000000000011</v>
      </c>
      <c r="C198" s="11">
        <v>25</v>
      </c>
      <c r="D198" s="11">
        <f>C198*B198</f>
        <v>1920.0000000000002</v>
      </c>
      <c r="E198" s="7">
        <f>($C$23*B198*A198^2+$C$24*$C$25*B198^3-B198*(($C$24*($C$25*$C$24*B198^2+$C$23*A198^2)*($C$25*B198^2+$C$23*$C$24*A198^2-4*D198*$C$23*$C$25)))^0.5)/(2*($C$23^2*A198^2+$C$24*$C$25*$C$23*B198^2))</f>
        <v>69.349761629636944</v>
      </c>
      <c r="F198" s="7">
        <f>B198*E198-E198^2*C$23</f>
        <v>5086.6609744602083</v>
      </c>
      <c r="G198" s="7">
        <f t="shared" ref="G198:G217" si="97">D198-F198</f>
        <v>-3166.6609744602083</v>
      </c>
      <c r="H198" s="7">
        <f>G198/C$24</f>
        <v>-3558.0460387193352</v>
      </c>
      <c r="I198" s="18">
        <f>(A198-(A198^2-4*C$25*H198)^0.5)/(2*C$25)</f>
        <v>-78.184722408917764</v>
      </c>
      <c r="J198" s="7">
        <f>E198^2*C$23</f>
        <v>239.40071869590935</v>
      </c>
      <c r="K198" s="7">
        <f>I198^2*C$25</f>
        <v>39.733530318036927</v>
      </c>
      <c r="L198" s="7">
        <f>H198-G198</f>
        <v>-391.38506425912692</v>
      </c>
      <c r="M198" s="7">
        <f>SUM(J198:L198)</f>
        <v>-112.25081524518066</v>
      </c>
    </row>
    <row r="199" spans="1:13">
      <c r="A199" s="11">
        <v>45</v>
      </c>
      <c r="B199" s="11">
        <f t="shared" si="96"/>
        <v>76.800000000000011</v>
      </c>
      <c r="C199" s="11">
        <v>50</v>
      </c>
      <c r="D199" s="11">
        <f t="shared" ref="D199:D217" si="98">C199*B199</f>
        <v>3840.0000000000005</v>
      </c>
      <c r="E199" s="7">
        <f>($C$23*B199*A199^2+$C$24*$C$25*B199^3-B199*(($C$24*($C$25*$C$24*B199^2+$C$23*A199^2)*($C$25*B199^2+$C$23*$C$24*A199^2-4*D199*$C$23*$C$25)))^0.5)/(2*($C$23^2*A199^2+$C$24*$C$25*$C$23*B199^2))</f>
        <v>76.331440234701219</v>
      </c>
      <c r="F199" s="7">
        <f>B199*E199-E199^2*C$23</f>
        <v>5572.2249468917116</v>
      </c>
      <c r="G199" s="7">
        <f t="shared" si="97"/>
        <v>-1732.2249468917112</v>
      </c>
      <c r="H199" s="7">
        <f>G199/C$24</f>
        <v>-1946.3201650468664</v>
      </c>
      <c r="I199" s="18">
        <f>(A199-(A199^2-4*C$25*H199)^0.5)/(2*C$25)</f>
        <v>-42.984671821586701</v>
      </c>
      <c r="J199" s="7">
        <f>E199^2*C$23</f>
        <v>290.02966313334292</v>
      </c>
      <c r="K199" s="7">
        <f>I199^2*C$25</f>
        <v>12.009933075461813</v>
      </c>
      <c r="L199" s="7">
        <f>H199-G199</f>
        <v>-214.09521815515518</v>
      </c>
      <c r="M199" s="7">
        <f>SUM(J199:L199)</f>
        <v>87.94437805364953</v>
      </c>
    </row>
    <row r="200" spans="1:13">
      <c r="A200" s="11">
        <v>45</v>
      </c>
      <c r="B200" s="11">
        <f t="shared" si="96"/>
        <v>76.800000000000011</v>
      </c>
      <c r="C200" s="11">
        <v>75</v>
      </c>
      <c r="D200" s="11">
        <f t="shared" si="98"/>
        <v>5760.0000000000009</v>
      </c>
      <c r="E200" s="7">
        <f>($C$23*B200*A200^2+$C$24*$C$25*B200^3-B200*(($C$24*($C$25*$C$24*B200^2+$C$23*A200^2)*($C$25*B200^2+$C$23*$C$24*A200^2-4*D200*$C$23*$C$25)))^0.5)/(2*($C$23^2*A200^2+$C$24*$C$25*$C$23*B200^2))</f>
        <v>83.383959198224559</v>
      </c>
      <c r="F200" s="7">
        <f>B200*E200-E200^2*C$23</f>
        <v>6057.7889193232149</v>
      </c>
      <c r="G200" s="7">
        <f t="shared" si="97"/>
        <v>-297.78891932321403</v>
      </c>
      <c r="H200" s="7">
        <f>G200/C$24</f>
        <v>-334.59429137439776</v>
      </c>
      <c r="I200" s="18">
        <f>(A200-(A200^2-4*C$25*H200)^0.5)/(2*C$25)</f>
        <v>-7.4274601069051789</v>
      </c>
      <c r="J200" s="7">
        <f>E200^2*C$23</f>
        <v>346.09914710043205</v>
      </c>
      <c r="K200" s="7">
        <f>I200^2*C$25</f>
        <v>0.35858656365784125</v>
      </c>
      <c r="L200" s="7">
        <f>H200-G200</f>
        <v>-36.805372051183724</v>
      </c>
      <c r="M200" s="7">
        <f>SUM(J200:L200)</f>
        <v>309.65236161290619</v>
      </c>
    </row>
    <row r="201" spans="1:13">
      <c r="A201" s="11">
        <v>45</v>
      </c>
      <c r="B201" s="11">
        <f t="shared" si="96"/>
        <v>76.800000000000011</v>
      </c>
      <c r="C201" s="11">
        <v>100</v>
      </c>
      <c r="D201" s="11">
        <f t="shared" si="98"/>
        <v>7680.0000000000009</v>
      </c>
      <c r="E201" s="7">
        <f>($C$23*B201*A201^2+$C$24*$C$25*B201^3-B201*(($C$24*($C$25*$C$24*B201^2+$C$23*A201^2)*($C$25*B201^2+$C$23*$C$24*A201^2-4*D201*$C$23*$C$25)))^0.5)/(2*($C$23^2*A201^2+$C$24*$C$25*$C$23*B201^2))</f>
        <v>90.509519672440703</v>
      </c>
      <c r="F201" s="7">
        <f>B201*E201-E201^2*C$23</f>
        <v>6543.3528917547255</v>
      </c>
      <c r="G201" s="7">
        <f t="shared" si="97"/>
        <v>1136.6471082452754</v>
      </c>
      <c r="H201" s="7">
        <f>G201/C$24</f>
        <v>1277.1315822980623</v>
      </c>
      <c r="I201" s="18">
        <f>(A201-(A201^2-4*C$25*H201)^0.5)/(2*C$25)</f>
        <v>28.498010448779191</v>
      </c>
      <c r="J201" s="7">
        <f>E201^2*C$23</f>
        <v>407.77821908872193</v>
      </c>
      <c r="K201" s="7">
        <f>I201^2*C$25</f>
        <v>5.2788878970017308</v>
      </c>
      <c r="L201" s="7">
        <f>H201-G201</f>
        <v>140.48447405278694</v>
      </c>
      <c r="M201" s="7">
        <f>SUM(J201:L201)</f>
        <v>553.54158103851057</v>
      </c>
    </row>
    <row r="202" spans="1:13">
      <c r="A202" s="11">
        <v>45</v>
      </c>
      <c r="B202" s="11">
        <f t="shared" si="96"/>
        <v>76.800000000000011</v>
      </c>
      <c r="C202" s="11">
        <v>125</v>
      </c>
      <c r="D202" s="11">
        <f t="shared" si="98"/>
        <v>9600.0000000000018</v>
      </c>
      <c r="E202" s="7">
        <f t="shared" ref="E202:E217" si="99">($C$23*B202*A202^2+$C$24*$C$25*B202^3-B202*(($C$24*($C$25*$C$24*B202^2+$C$23*A202^2)*($C$25*B202^2+$C$23*$C$24*A202^2-4*D202*$C$23*$C$25)))^0.5)/(2*($C$23^2*A202^2+$C$24*$C$25*$C$23*B202^2))</f>
        <v>97.710439217682975</v>
      </c>
      <c r="F202" s="7">
        <f t="shared" ref="F202:F217" si="100">B202*E202-E202^2*C$23</f>
        <v>7028.9168641862298</v>
      </c>
      <c r="G202" s="7">
        <f t="shared" si="97"/>
        <v>2571.0831358137721</v>
      </c>
      <c r="H202" s="7">
        <f t="shared" ref="H202:H217" si="101">G202/C$24</f>
        <v>2888.8574559705303</v>
      </c>
      <c r="I202" s="18">
        <f t="shared" ref="I202:I217" si="102">(A202-(A202^2-4*C$25*H202)^0.5)/(2*C$25)</f>
        <v>64.803424462533272</v>
      </c>
      <c r="J202" s="7">
        <f t="shared" ref="J202:J217" si="103">E202^2*C$23</f>
        <v>475.24486773182326</v>
      </c>
      <c r="K202" s="7">
        <f t="shared" ref="K202:K217" si="104">I202^2*C$25</f>
        <v>27.296644843463159</v>
      </c>
      <c r="L202" s="7">
        <f t="shared" ref="L202:L217" si="105">H202-G202</f>
        <v>317.77432015675822</v>
      </c>
      <c r="M202" s="7">
        <f t="shared" ref="M202:M217" si="106">SUM(J202:L202)</f>
        <v>820.31583273204467</v>
      </c>
    </row>
    <row r="203" spans="1:13">
      <c r="A203" s="11">
        <v>45</v>
      </c>
      <c r="B203" s="11">
        <f t="shared" si="96"/>
        <v>76.800000000000011</v>
      </c>
      <c r="C203" s="11">
        <v>150</v>
      </c>
      <c r="D203" s="11">
        <f t="shared" si="98"/>
        <v>11520.000000000002</v>
      </c>
      <c r="E203" s="7">
        <f t="shared" si="99"/>
        <v>104.98916060791164</v>
      </c>
      <c r="F203" s="7">
        <f t="shared" si="100"/>
        <v>7514.480836617734</v>
      </c>
      <c r="G203" s="7">
        <f t="shared" si="97"/>
        <v>4005.5191633822678</v>
      </c>
      <c r="H203" s="7">
        <f t="shared" si="101"/>
        <v>4500.5833296429973</v>
      </c>
      <c r="I203" s="18">
        <f t="shared" si="102"/>
        <v>101.50109785031812</v>
      </c>
      <c r="J203" s="7">
        <f t="shared" si="103"/>
        <v>548.68669806988134</v>
      </c>
      <c r="K203" s="7">
        <f t="shared" si="104"/>
        <v>66.966073621329045</v>
      </c>
      <c r="L203" s="7">
        <f t="shared" si="105"/>
        <v>495.06416626072951</v>
      </c>
      <c r="M203" s="7">
        <f t="shared" si="106"/>
        <v>1110.7169379519401</v>
      </c>
    </row>
    <row r="204" spans="1:13">
      <c r="A204" s="11">
        <v>45</v>
      </c>
      <c r="B204" s="11">
        <f t="shared" si="96"/>
        <v>76.800000000000011</v>
      </c>
      <c r="C204" s="11">
        <v>175</v>
      </c>
      <c r="D204" s="11">
        <f t="shared" si="98"/>
        <v>13440.000000000002</v>
      </c>
      <c r="E204" s="7">
        <f t="shared" si="99"/>
        <v>112.34826151160232</v>
      </c>
      <c r="F204" s="7">
        <f t="shared" si="100"/>
        <v>8000.0448090492418</v>
      </c>
      <c r="G204" s="7">
        <f t="shared" si="97"/>
        <v>5439.95519095076</v>
      </c>
      <c r="H204" s="7">
        <f t="shared" si="101"/>
        <v>6112.3092033154608</v>
      </c>
      <c r="I204" s="18">
        <f t="shared" si="102"/>
        <v>138.60402663585185</v>
      </c>
      <c r="J204" s="7">
        <f t="shared" si="103"/>
        <v>628.30167504181816</v>
      </c>
      <c r="K204" s="7">
        <f t="shared" si="104"/>
        <v>124.87199529786754</v>
      </c>
      <c r="L204" s="7">
        <f t="shared" si="105"/>
        <v>672.35401236470079</v>
      </c>
      <c r="M204" s="7">
        <f t="shared" si="106"/>
        <v>1425.5276827043865</v>
      </c>
    </row>
    <row r="205" spans="1:13">
      <c r="A205" s="11">
        <v>45</v>
      </c>
      <c r="B205" s="11">
        <f t="shared" si="96"/>
        <v>76.800000000000011</v>
      </c>
      <c r="C205" s="11">
        <v>200</v>
      </c>
      <c r="D205" s="11">
        <f t="shared" si="98"/>
        <v>15360.000000000002</v>
      </c>
      <c r="E205" s="7">
        <f t="shared" si="99"/>
        <v>119.7904651567636</v>
      </c>
      <c r="F205" s="7">
        <f t="shared" si="100"/>
        <v>8485.6087814807506</v>
      </c>
      <c r="G205" s="7">
        <f t="shared" si="97"/>
        <v>6874.3912185192512</v>
      </c>
      <c r="H205" s="7">
        <f t="shared" si="101"/>
        <v>7724.0350769879224</v>
      </c>
      <c r="I205" s="18">
        <f t="shared" si="102"/>
        <v>176.12594072122243</v>
      </c>
      <c r="J205" s="7">
        <f t="shared" si="103"/>
        <v>714.29894255869567</v>
      </c>
      <c r="K205" s="7">
        <f t="shared" si="104"/>
        <v>201.63225546708114</v>
      </c>
      <c r="L205" s="7">
        <f t="shared" si="105"/>
        <v>849.64385846867117</v>
      </c>
      <c r="M205" s="7">
        <f t="shared" si="106"/>
        <v>1765.5750564944478</v>
      </c>
    </row>
    <row r="206" spans="1:13">
      <c r="A206" s="11">
        <v>45</v>
      </c>
      <c r="B206" s="11">
        <f t="shared" si="96"/>
        <v>76.800000000000011</v>
      </c>
      <c r="C206" s="11">
        <v>225</v>
      </c>
      <c r="D206" s="11">
        <f t="shared" si="98"/>
        <v>17280.000000000004</v>
      </c>
      <c r="E206" s="7">
        <f t="shared" si="99"/>
        <v>127.31865210519389</v>
      </c>
      <c r="F206" s="7">
        <f t="shared" si="100"/>
        <v>8971.1727539122512</v>
      </c>
      <c r="G206" s="7">
        <f t="shared" si="97"/>
        <v>8308.8272460877524</v>
      </c>
      <c r="H206" s="7">
        <f t="shared" si="101"/>
        <v>9335.7609506603967</v>
      </c>
      <c r="I206" s="18">
        <f t="shared" si="102"/>
        <v>214.08136325004153</v>
      </c>
      <c r="J206" s="7">
        <f t="shared" si="103"/>
        <v>806.89972776664013</v>
      </c>
      <c r="K206" s="7">
        <f t="shared" si="104"/>
        <v>297.9003955914755</v>
      </c>
      <c r="L206" s="7">
        <f t="shared" si="105"/>
        <v>1026.9337045726443</v>
      </c>
      <c r="M206" s="7">
        <f t="shared" si="106"/>
        <v>2131.7338279307596</v>
      </c>
    </row>
    <row r="207" spans="1:13">
      <c r="A207" s="11">
        <v>45</v>
      </c>
      <c r="B207" s="11">
        <f t="shared" si="96"/>
        <v>76.800000000000011</v>
      </c>
      <c r="C207" s="11">
        <v>250</v>
      </c>
      <c r="D207" s="11">
        <f t="shared" si="98"/>
        <v>19200.000000000004</v>
      </c>
      <c r="E207" s="7">
        <f t="shared" si="99"/>
        <v>134.93587328033044</v>
      </c>
      <c r="F207" s="7">
        <f t="shared" si="100"/>
        <v>9456.7367263437591</v>
      </c>
      <c r="G207" s="7">
        <f t="shared" si="97"/>
        <v>9743.2632736562446</v>
      </c>
      <c r="H207" s="7">
        <f t="shared" si="101"/>
        <v>10947.486824332858</v>
      </c>
      <c r="I207" s="18">
        <f t="shared" si="102"/>
        <v>252.48567629091997</v>
      </c>
      <c r="J207" s="7">
        <f t="shared" si="103"/>
        <v>906.33834158561967</v>
      </c>
      <c r="K207" s="7">
        <f t="shared" si="104"/>
        <v>414.36860875854097</v>
      </c>
      <c r="L207" s="7">
        <f t="shared" si="105"/>
        <v>1204.2235506766137</v>
      </c>
      <c r="M207" s="7">
        <f t="shared" si="106"/>
        <v>2524.9305010207745</v>
      </c>
    </row>
    <row r="208" spans="1:13">
      <c r="A208" s="11">
        <v>45</v>
      </c>
      <c r="B208" s="11">
        <f t="shared" si="96"/>
        <v>76.800000000000011</v>
      </c>
      <c r="C208" s="11">
        <v>275</v>
      </c>
      <c r="D208" s="11">
        <f t="shared" si="98"/>
        <v>21120.000000000004</v>
      </c>
      <c r="E208" s="7">
        <f t="shared" si="99"/>
        <v>142.64536441578247</v>
      </c>
      <c r="F208" s="7">
        <f t="shared" si="100"/>
        <v>9942.3006987752615</v>
      </c>
      <c r="G208" s="7">
        <f t="shared" si="97"/>
        <v>11177.699301224742</v>
      </c>
      <c r="H208" s="7">
        <f t="shared" si="101"/>
        <v>12559.212698005327</v>
      </c>
      <c r="I208" s="18">
        <f t="shared" si="102"/>
        <v>291.35519368372087</v>
      </c>
      <c r="J208" s="7">
        <f t="shared" si="103"/>
        <v>1012.8632883568332</v>
      </c>
      <c r="K208" s="7">
        <f t="shared" si="104"/>
        <v>551.7710177621102</v>
      </c>
      <c r="L208" s="7">
        <f t="shared" si="105"/>
        <v>1381.513396780585</v>
      </c>
      <c r="M208" s="7">
        <f t="shared" si="106"/>
        <v>2946.1477028995287</v>
      </c>
    </row>
    <row r="209" spans="1:13">
      <c r="A209" s="11">
        <v>45</v>
      </c>
      <c r="B209" s="11">
        <f t="shared" si="96"/>
        <v>76.800000000000011</v>
      </c>
      <c r="C209" s="11">
        <v>300</v>
      </c>
      <c r="D209" s="11">
        <f t="shared" si="98"/>
        <v>23040.000000000004</v>
      </c>
      <c r="E209" s="7">
        <f t="shared" si="99"/>
        <v>150.450562118622</v>
      </c>
      <c r="F209" s="7">
        <f t="shared" si="100"/>
        <v>10427.864671206773</v>
      </c>
      <c r="G209" s="7">
        <f t="shared" si="97"/>
        <v>12612.135328793231</v>
      </c>
      <c r="H209" s="7">
        <f t="shared" si="101"/>
        <v>14170.938571677787</v>
      </c>
      <c r="I209" s="18">
        <f t="shared" si="102"/>
        <v>330.70724202704804</v>
      </c>
      <c r="J209" s="7">
        <f t="shared" si="103"/>
        <v>1126.7384995033983</v>
      </c>
      <c r="K209" s="7">
        <f t="shared" si="104"/>
        <v>710.88731953938736</v>
      </c>
      <c r="L209" s="7">
        <f t="shared" si="105"/>
        <v>1558.8032428845563</v>
      </c>
      <c r="M209" s="7">
        <f t="shared" si="106"/>
        <v>3396.429061927342</v>
      </c>
    </row>
    <row r="210" spans="1:13">
      <c r="A210" s="11">
        <v>45</v>
      </c>
      <c r="B210" s="11">
        <f t="shared" si="96"/>
        <v>76.800000000000011</v>
      </c>
      <c r="C210" s="11">
        <v>325</v>
      </c>
      <c r="D210" s="11">
        <f t="shared" si="98"/>
        <v>24960.000000000004</v>
      </c>
      <c r="E210" s="7">
        <f t="shared" si="99"/>
        <v>158.35512177363202</v>
      </c>
      <c r="F210" s="7">
        <f t="shared" si="100"/>
        <v>10913.428643638281</v>
      </c>
      <c r="G210" s="7">
        <f t="shared" si="97"/>
        <v>14046.571356361723</v>
      </c>
      <c r="H210" s="7">
        <f t="shared" si="101"/>
        <v>15782.66444535025</v>
      </c>
      <c r="I210" s="18">
        <f t="shared" si="102"/>
        <v>370.56025094743848</v>
      </c>
      <c r="J210" s="7">
        <f t="shared" si="103"/>
        <v>1248.2447085766598</v>
      </c>
      <c r="K210" s="7">
        <f t="shared" si="104"/>
        <v>892.54684728448558</v>
      </c>
      <c r="L210" s="7">
        <f t="shared" si="105"/>
        <v>1736.0930889885276</v>
      </c>
      <c r="M210" s="7">
        <f t="shared" si="106"/>
        <v>3876.8846448496729</v>
      </c>
    </row>
    <row r="211" spans="1:13">
      <c r="A211" s="11">
        <v>45</v>
      </c>
      <c r="B211" s="11">
        <f t="shared" si="96"/>
        <v>76.800000000000011</v>
      </c>
      <c r="C211" s="11">
        <v>350</v>
      </c>
      <c r="D211" s="11">
        <f t="shared" si="98"/>
        <v>26880.000000000004</v>
      </c>
      <c r="E211" s="7">
        <f t="shared" si="99"/>
        <v>166.3629375531483</v>
      </c>
      <c r="F211" s="7">
        <f t="shared" si="100"/>
        <v>11398.99261606978</v>
      </c>
      <c r="G211" s="7">
        <f t="shared" si="97"/>
        <v>15481.007383930224</v>
      </c>
      <c r="H211" s="7">
        <f t="shared" si="101"/>
        <v>17394.390319022725</v>
      </c>
      <c r="I211" s="18">
        <f t="shared" si="102"/>
        <v>410.93385398447043</v>
      </c>
      <c r="J211" s="7">
        <f t="shared" si="103"/>
        <v>1377.6809880120111</v>
      </c>
      <c r="K211" s="7">
        <f t="shared" si="104"/>
        <v>1097.6331102784454</v>
      </c>
      <c r="L211" s="7">
        <f t="shared" si="105"/>
        <v>1913.3829350925007</v>
      </c>
      <c r="M211" s="7">
        <f t="shared" si="106"/>
        <v>4388.6970333829577</v>
      </c>
    </row>
    <row r="212" spans="1:13">
      <c r="A212" s="11">
        <v>45</v>
      </c>
      <c r="B212" s="11">
        <f t="shared" si="96"/>
        <v>76.800000000000011</v>
      </c>
      <c r="C212" s="11">
        <v>375</v>
      </c>
      <c r="D212" s="11">
        <f t="shared" si="98"/>
        <v>28800.000000000004</v>
      </c>
      <c r="E212" s="7">
        <f t="shared" si="99"/>
        <v>174.47816484329456</v>
      </c>
      <c r="F212" s="7">
        <f t="shared" si="100"/>
        <v>11884.556588501293</v>
      </c>
      <c r="G212" s="7">
        <f t="shared" si="97"/>
        <v>16915.443411498709</v>
      </c>
      <c r="H212" s="7">
        <f t="shared" si="101"/>
        <v>19006.116192695179</v>
      </c>
      <c r="I212" s="18">
        <f t="shared" si="102"/>
        <v>451.84900165878781</v>
      </c>
      <c r="J212" s="7">
        <f t="shared" si="103"/>
        <v>1515.3664714637305</v>
      </c>
      <c r="K212" s="7">
        <f t="shared" si="104"/>
        <v>1327.0888819502809</v>
      </c>
      <c r="L212" s="7">
        <f t="shared" si="105"/>
        <v>2090.6727811964702</v>
      </c>
      <c r="M212" s="7">
        <f t="shared" si="106"/>
        <v>4933.1281346104815</v>
      </c>
    </row>
    <row r="213" spans="1:13">
      <c r="A213" s="11">
        <v>45</v>
      </c>
      <c r="B213" s="11">
        <f t="shared" si="96"/>
        <v>76.800000000000011</v>
      </c>
      <c r="C213" s="11">
        <v>400</v>
      </c>
      <c r="D213" s="11">
        <f t="shared" si="98"/>
        <v>30720.000000000004</v>
      </c>
      <c r="E213" s="7">
        <f t="shared" si="99"/>
        <v>182.70524545312873</v>
      </c>
      <c r="F213" s="7">
        <f t="shared" si="100"/>
        <v>12370.120560932797</v>
      </c>
      <c r="G213" s="7">
        <f t="shared" si="97"/>
        <v>18349.879439067205</v>
      </c>
      <c r="H213" s="7">
        <f t="shared" si="101"/>
        <v>20617.842066367644</v>
      </c>
      <c r="I213" s="18">
        <f t="shared" si="102"/>
        <v>493.32808857094574</v>
      </c>
      <c r="J213" s="7">
        <f t="shared" si="103"/>
        <v>1661.6422898674925</v>
      </c>
      <c r="K213" s="7">
        <f t="shared" si="104"/>
        <v>1581.9219193249087</v>
      </c>
      <c r="L213" s="7">
        <f t="shared" si="105"/>
        <v>2267.9626273004396</v>
      </c>
      <c r="M213" s="7">
        <f t="shared" si="106"/>
        <v>5511.5268364928406</v>
      </c>
    </row>
    <row r="214" spans="1:13">
      <c r="A214" s="11">
        <v>45</v>
      </c>
      <c r="B214" s="11">
        <f t="shared" si="96"/>
        <v>76.800000000000011</v>
      </c>
      <c r="C214" s="11">
        <v>425</v>
      </c>
      <c r="D214" s="11">
        <f t="shared" si="98"/>
        <v>32640.000000000004</v>
      </c>
      <c r="E214" s="7">
        <f t="shared" si="99"/>
        <v>191.04893604079592</v>
      </c>
      <c r="F214" s="7">
        <f t="shared" si="100"/>
        <v>12855.684533364303</v>
      </c>
      <c r="G214" s="7">
        <f t="shared" si="97"/>
        <v>19784.3154666357</v>
      </c>
      <c r="H214" s="7">
        <f t="shared" si="101"/>
        <v>22229.567940040113</v>
      </c>
      <c r="I214" s="18">
        <f t="shared" si="102"/>
        <v>535.39509671965664</v>
      </c>
      <c r="J214" s="7">
        <f t="shared" si="103"/>
        <v>1816.8737545688246</v>
      </c>
      <c r="K214" s="7">
        <f t="shared" si="104"/>
        <v>1863.211412344428</v>
      </c>
      <c r="L214" s="7">
        <f t="shared" si="105"/>
        <v>2445.2524734044127</v>
      </c>
      <c r="M214" s="7">
        <f t="shared" si="106"/>
        <v>6125.3376403176653</v>
      </c>
    </row>
    <row r="215" spans="1:13">
      <c r="A215" s="11">
        <v>45</v>
      </c>
      <c r="B215" s="11">
        <f t="shared" si="96"/>
        <v>76.800000000000011</v>
      </c>
      <c r="C215" s="11">
        <v>450</v>
      </c>
      <c r="D215" s="11">
        <f t="shared" si="98"/>
        <v>34560.000000000007</v>
      </c>
      <c r="E215" s="7">
        <f t="shared" si="99"/>
        <v>199.5143402731409</v>
      </c>
      <c r="F215" s="7">
        <f t="shared" si="100"/>
        <v>13341.248505795807</v>
      </c>
      <c r="G215" s="7">
        <f t="shared" si="97"/>
        <v>21218.7514942042</v>
      </c>
      <c r="H215" s="7">
        <f t="shared" si="101"/>
        <v>23841.293813712582</v>
      </c>
      <c r="I215" s="18">
        <f t="shared" si="102"/>
        <v>578.07575764332057</v>
      </c>
      <c r="J215" s="7">
        <f t="shared" si="103"/>
        <v>1981.4528271814158</v>
      </c>
      <c r="K215" s="7">
        <f t="shared" si="104"/>
        <v>2172.1152802368438</v>
      </c>
      <c r="L215" s="7">
        <f t="shared" si="105"/>
        <v>2622.5423195083822</v>
      </c>
      <c r="M215" s="7">
        <f t="shared" si="106"/>
        <v>6776.1104269266416</v>
      </c>
    </row>
    <row r="216" spans="1:13">
      <c r="A216" s="11">
        <v>45</v>
      </c>
      <c r="B216" s="11">
        <f t="shared" si="96"/>
        <v>76.800000000000011</v>
      </c>
      <c r="C216" s="11">
        <v>475</v>
      </c>
      <c r="D216" s="11">
        <f t="shared" si="98"/>
        <v>36480.000000000007</v>
      </c>
      <c r="E216" s="7">
        <f t="shared" si="99"/>
        <v>208.10694533618792</v>
      </c>
      <c r="F216" s="7">
        <f t="shared" si="100"/>
        <v>13826.812478227315</v>
      </c>
      <c r="G216" s="7">
        <f t="shared" si="97"/>
        <v>22653.187521772692</v>
      </c>
      <c r="H216" s="7">
        <f t="shared" si="101"/>
        <v>25453.019687385047</v>
      </c>
      <c r="I216" s="18">
        <f t="shared" si="102"/>
        <v>621.39773649763447</v>
      </c>
      <c r="J216" s="7">
        <f t="shared" si="103"/>
        <v>2155.8009235919203</v>
      </c>
      <c r="K216" s="7">
        <f t="shared" si="104"/>
        <v>2509.8784550084933</v>
      </c>
      <c r="L216" s="7">
        <f t="shared" si="105"/>
        <v>2799.8321656123553</v>
      </c>
      <c r="M216" s="7">
        <f t="shared" si="106"/>
        <v>7465.511544212769</v>
      </c>
    </row>
    <row r="217" spans="1:13">
      <c r="A217" s="11">
        <v>45</v>
      </c>
      <c r="B217" s="11">
        <f t="shared" si="96"/>
        <v>76.800000000000011</v>
      </c>
      <c r="C217" s="11">
        <v>500</v>
      </c>
      <c r="D217" s="11">
        <f t="shared" si="98"/>
        <v>38400.000000000007</v>
      </c>
      <c r="E217" s="7">
        <f t="shared" si="99"/>
        <v>216.83266353830663</v>
      </c>
      <c r="F217" s="7">
        <f t="shared" si="100"/>
        <v>14312.37645065882</v>
      </c>
      <c r="G217" s="7">
        <f t="shared" si="97"/>
        <v>24087.623549341188</v>
      </c>
      <c r="H217" s="7">
        <f t="shared" si="101"/>
        <v>27064.745561057513</v>
      </c>
      <c r="I217" s="18">
        <f t="shared" si="102"/>
        <v>665.39084180938244</v>
      </c>
      <c r="J217" s="7">
        <f t="shared" si="103"/>
        <v>2340.3721090831323</v>
      </c>
      <c r="K217" s="7">
        <f t="shared" si="104"/>
        <v>2877.8423203646907</v>
      </c>
      <c r="L217" s="7">
        <f t="shared" si="105"/>
        <v>2977.1220117163248</v>
      </c>
      <c r="M217" s="7">
        <f t="shared" si="106"/>
        <v>8195.3364411641487</v>
      </c>
    </row>
    <row r="218" spans="1:13">
      <c r="A218" s="11">
        <v>50</v>
      </c>
      <c r="B218" s="11">
        <f>$C$22</f>
        <v>76.800000000000011</v>
      </c>
      <c r="C218" s="11">
        <v>0</v>
      </c>
      <c r="D218" s="11">
        <f>C218*B218</f>
        <v>0</v>
      </c>
      <c r="E218" s="7">
        <f>($C$23*B218*A218^2+$C$24*$C$25*B218^3-B218*(($C$24*($C$25*$C$24*B218^2+$C$23*A218^2)*($C$25*B218^2+$C$23*$C$24*A218^2-4*D218*$C$23*$C$25)))^0.5)/(2*($C$23^2*A218^2+$C$24*$C$25*$C$23*B218^2))</f>
        <v>65.734832905645618</v>
      </c>
      <c r="F218" s="7">
        <f>B218*E218-E218^2*C$23</f>
        <v>4833.3419916874009</v>
      </c>
      <c r="G218" s="7">
        <f>D218-F218</f>
        <v>-4833.3419916874009</v>
      </c>
      <c r="H218" s="7">
        <f>G218/C$24</f>
        <v>-5430.7213389746075</v>
      </c>
      <c r="I218" s="18">
        <f>(A218-(A218^2-4*C$25*H218)^0.5)/(2*C$25)</f>
        <v>-107.12264289868429</v>
      </c>
      <c r="J218" s="7">
        <f>E218^2*C$23</f>
        <v>215.09317546618348</v>
      </c>
      <c r="K218" s="7">
        <f>I218^2*C$25</f>
        <v>74.589194040393735</v>
      </c>
      <c r="L218" s="7">
        <f>H218-G218</f>
        <v>-597.37934728720666</v>
      </c>
      <c r="M218" s="7">
        <f>SUM(J218:L218)</f>
        <v>-307.69697778062942</v>
      </c>
    </row>
    <row r="219" spans="1:13">
      <c r="A219" s="11">
        <v>50</v>
      </c>
      <c r="B219" s="11">
        <f t="shared" si="96"/>
        <v>76.800000000000011</v>
      </c>
      <c r="C219" s="11">
        <v>25</v>
      </c>
      <c r="D219" s="11">
        <f>C219*B219</f>
        <v>1920.0000000000002</v>
      </c>
      <c r="E219" s="7">
        <f>($C$23*B219*A219^2+$C$24*$C$25*B219^3-B219*(($C$24*($C$25*$C$24*B219^2+$C$23*A219^2)*($C$25*B219^2+$C$23*$C$24*A219^2-4*D219*$C$23*$C$25)))^0.5)/(2*($C$23^2*A219^2+$C$24*$C$25*$C$23*B219^2))</f>
        <v>71.640334974892724</v>
      </c>
      <c r="F219" s="7">
        <f>B219*E219-E219^2*C$23</f>
        <v>5246.5013657716454</v>
      </c>
      <c r="G219" s="7">
        <f t="shared" ref="G219:G238" si="107">D219-F219</f>
        <v>-3326.5013657716454</v>
      </c>
      <c r="H219" s="7">
        <f>G219/C$24</f>
        <v>-3737.6419840130848</v>
      </c>
      <c r="I219" s="18">
        <f>(A219-(A219^2-4*C$25*H219)^0.5)/(2*C$25)</f>
        <v>-74.040186286173736</v>
      </c>
      <c r="J219" s="7">
        <f>E219^2*C$23</f>
        <v>255.4763603001164</v>
      </c>
      <c r="K219" s="7">
        <f>I219^2*C$25</f>
        <v>35.632669704393514</v>
      </c>
      <c r="L219" s="7">
        <f>H219-G219</f>
        <v>-411.14061824143937</v>
      </c>
      <c r="M219" s="7">
        <f>SUM(J219:L219)</f>
        <v>-120.03158823692945</v>
      </c>
    </row>
    <row r="220" spans="1:13">
      <c r="A220" s="11">
        <v>50</v>
      </c>
      <c r="B220" s="11">
        <f t="shared" si="96"/>
        <v>76.800000000000011</v>
      </c>
      <c r="C220" s="11">
        <v>50</v>
      </c>
      <c r="D220" s="11">
        <f t="shared" ref="D220:D238" si="108">C220*B220</f>
        <v>3840.0000000000005</v>
      </c>
      <c r="E220" s="7">
        <f>($C$23*B220*A220^2+$C$24*$C$25*B220^3-B220*(($C$24*($C$25*$C$24*B220^2+$C$23*A220^2)*($C$25*B220^2+$C$23*$C$24*A220^2-4*D220*$C$23*$C$25)))^0.5)/(2*($C$23^2*A220^2+$C$24*$C$25*$C$23*B220^2))</f>
        <v>77.596099453213156</v>
      </c>
      <c r="F220" s="7">
        <f>B220*E220-E220^2*C$23</f>
        <v>5659.660739855869</v>
      </c>
      <c r="G220" s="7">
        <f t="shared" si="107"/>
        <v>-1819.6607398558685</v>
      </c>
      <c r="H220" s="7">
        <f>G220/C$24</f>
        <v>-2044.5626290515377</v>
      </c>
      <c r="I220" s="18">
        <f>(A220-(A220^2-4*C$25*H220)^0.5)/(2*C$25)</f>
        <v>-40.676161070702662</v>
      </c>
      <c r="J220" s="7">
        <f>E220^2*C$23</f>
        <v>299.71969815090227</v>
      </c>
      <c r="K220" s="7">
        <f>I220^2*C$25</f>
        <v>10.754575516423353</v>
      </c>
      <c r="L220" s="7">
        <f>H220-G220</f>
        <v>-224.90188919566913</v>
      </c>
      <c r="M220" s="7">
        <f>SUM(J220:L220)</f>
        <v>85.572384471656505</v>
      </c>
    </row>
    <row r="221" spans="1:13">
      <c r="A221" s="11">
        <v>50</v>
      </c>
      <c r="B221" s="11">
        <f t="shared" si="96"/>
        <v>76.800000000000011</v>
      </c>
      <c r="C221" s="11">
        <v>75</v>
      </c>
      <c r="D221" s="11">
        <f t="shared" si="108"/>
        <v>5760.0000000000009</v>
      </c>
      <c r="E221" s="7">
        <f>($C$23*B221*A221^2+$C$24*$C$25*B221^3-B221*(($C$24*($C$25*$C$24*B221^2+$C$23*A221^2)*($C$25*B221^2+$C$23*$C$24*A221^2-4*D221*$C$23*$C$25)))^0.5)/(2*($C$23^2*A221^2+$C$24*$C$25*$C$23*B221^2))</f>
        <v>83.603431981108002</v>
      </c>
      <c r="F221" s="7">
        <f>B221*E221-E221^2*C$23</f>
        <v>6072.8201139401117</v>
      </c>
      <c r="G221" s="7">
        <f t="shared" si="107"/>
        <v>-312.82011394011079</v>
      </c>
      <c r="H221" s="7">
        <f>G221/C$24</f>
        <v>-351.48327409001212</v>
      </c>
      <c r="I221" s="18">
        <f>(A221-(A221^2-4*C$25*H221)^0.5)/(2*C$25)</f>
        <v>-7.0232530908831761</v>
      </c>
      <c r="J221" s="7">
        <f>E221^2*C$23</f>
        <v>347.92346220898327</v>
      </c>
      <c r="K221" s="7">
        <f>I221^2*C$25</f>
        <v>0.32061954586090058</v>
      </c>
      <c r="L221" s="7">
        <f>H221-G221</f>
        <v>-38.66316014990133</v>
      </c>
      <c r="M221" s="7">
        <f>SUM(J221:L221)</f>
        <v>309.58092160494283</v>
      </c>
    </row>
    <row r="222" spans="1:13">
      <c r="A222" s="11">
        <v>50</v>
      </c>
      <c r="B222" s="11">
        <f t="shared" si="96"/>
        <v>76.800000000000011</v>
      </c>
      <c r="C222" s="11">
        <v>100</v>
      </c>
      <c r="D222" s="11">
        <f t="shared" si="108"/>
        <v>7680.0000000000009</v>
      </c>
      <c r="E222" s="7">
        <f>($C$23*B222*A222^2+$C$24*$C$25*B222^3-B222*(($C$24*($C$25*$C$24*B222^2+$C$23*A222^2)*($C$25*B222^2+$C$23*$C$24*A222^2-4*D222*$C$23*$C$25)))^0.5)/(2*($C$23^2*A222^2+$C$24*$C$25*$C$23*B222^2))</f>
        <v>89.663695724044572</v>
      </c>
      <c r="F222" s="7">
        <f>B222*E222-E222^2*C$23</f>
        <v>6485.9794880243426</v>
      </c>
      <c r="G222" s="7">
        <f t="shared" si="107"/>
        <v>1194.0205119756583</v>
      </c>
      <c r="H222" s="7">
        <f>G222/C$24</f>
        <v>1341.5960808715263</v>
      </c>
      <c r="I222" s="18">
        <f>(A222-(A222^2-4*C$25*H222)^0.5)/(2*C$25)</f>
        <v>26.926174067922442</v>
      </c>
      <c r="J222" s="7">
        <f>E222^2*C$23</f>
        <v>400.19234358228158</v>
      </c>
      <c r="K222" s="7">
        <f>I222^2*C$25</f>
        <v>4.7126225245843836</v>
      </c>
      <c r="L222" s="7">
        <f>H222-G222</f>
        <v>147.57556889586795</v>
      </c>
      <c r="M222" s="7">
        <f>SUM(J222:L222)</f>
        <v>552.48053500273386</v>
      </c>
    </row>
    <row r="223" spans="1:13">
      <c r="A223" s="11">
        <v>50</v>
      </c>
      <c r="B223" s="11">
        <f t="shared" si="96"/>
        <v>76.800000000000011</v>
      </c>
      <c r="C223" s="11">
        <v>125</v>
      </c>
      <c r="D223" s="11">
        <f t="shared" si="108"/>
        <v>9600.0000000000018</v>
      </c>
      <c r="E223" s="7">
        <f t="shared" ref="E223:E238" si="109">($C$23*B223*A223^2+$C$24*$C$25*B223^3-B223*(($C$24*($C$25*$C$24*B223^2+$C$23*A223^2)*($C$25*B223^2+$C$23*$C$24*A223^2-4*D223*$C$23*$C$25)))^0.5)/(2*($C$23^2*A223^2+$C$24*$C$25*$C$23*B223^2))</f>
        <v>95.778314984532798</v>
      </c>
      <c r="F223" s="7">
        <f t="shared" ref="F223:F238" si="110">B223*E223-E223^2*C$23</f>
        <v>6899.1388621085844</v>
      </c>
      <c r="G223" s="7">
        <f t="shared" si="107"/>
        <v>2700.8611378914175</v>
      </c>
      <c r="H223" s="7">
        <f t="shared" ref="H223:H238" si="111">G223/C$24</f>
        <v>3034.6754358330531</v>
      </c>
      <c r="I223" s="18">
        <f t="shared" ref="I223:I238" si="112">(A223-(A223^2-4*C$25*H223)^0.5)/(2*C$25)</f>
        <v>61.180099308339976</v>
      </c>
      <c r="J223" s="7">
        <f t="shared" ref="J223:J238" si="113">E223^2*C$23</f>
        <v>456.63572870353545</v>
      </c>
      <c r="K223" s="7">
        <f t="shared" ref="K223:K238" si="114">I223^2*C$25</f>
        <v>24.329529583959218</v>
      </c>
      <c r="L223" s="7">
        <f t="shared" ref="L223:L238" si="115">H223-G223</f>
        <v>333.81429794163569</v>
      </c>
      <c r="M223" s="7">
        <f t="shared" ref="M223:M238" si="116">SUM(J223:L223)</f>
        <v>814.77955622913032</v>
      </c>
    </row>
    <row r="224" spans="1:13">
      <c r="A224" s="11">
        <v>50</v>
      </c>
      <c r="B224" s="11">
        <f t="shared" si="96"/>
        <v>76.800000000000011</v>
      </c>
      <c r="C224" s="11">
        <v>150</v>
      </c>
      <c r="D224" s="11">
        <f t="shared" si="108"/>
        <v>11520.000000000002</v>
      </c>
      <c r="E224" s="7">
        <f t="shared" si="109"/>
        <v>101.94877911114713</v>
      </c>
      <c r="F224" s="7">
        <f t="shared" si="110"/>
        <v>7312.2982361928171</v>
      </c>
      <c r="G224" s="7">
        <f t="shared" si="107"/>
        <v>4207.7017638071848</v>
      </c>
      <c r="H224" s="7">
        <f t="shared" si="111"/>
        <v>4727.7547907945891</v>
      </c>
      <c r="I224" s="18">
        <f t="shared" si="112"/>
        <v>95.746865919227716</v>
      </c>
      <c r="J224" s="7">
        <f t="shared" si="113"/>
        <v>517.36799954328387</v>
      </c>
      <c r="K224" s="7">
        <f t="shared" si="114"/>
        <v>59.588505166804701</v>
      </c>
      <c r="L224" s="7">
        <f t="shared" si="115"/>
        <v>520.05302698740434</v>
      </c>
      <c r="M224" s="7">
        <f t="shared" si="116"/>
        <v>1097.009531697493</v>
      </c>
    </row>
    <row r="225" spans="1:13">
      <c r="A225" s="11">
        <v>50</v>
      </c>
      <c r="B225" s="11">
        <f t="shared" si="96"/>
        <v>76.800000000000011</v>
      </c>
      <c r="C225" s="11">
        <v>175</v>
      </c>
      <c r="D225" s="11">
        <f t="shared" si="108"/>
        <v>13440.000000000002</v>
      </c>
      <c r="E225" s="7">
        <f t="shared" si="109"/>
        <v>108.17664673489381</v>
      </c>
      <c r="F225" s="7">
        <f t="shared" si="110"/>
        <v>7725.457610277057</v>
      </c>
      <c r="G225" s="7">
        <f t="shared" si="107"/>
        <v>5714.5423897229448</v>
      </c>
      <c r="H225" s="7">
        <f t="shared" si="111"/>
        <v>6420.8341457561173</v>
      </c>
      <c r="I225" s="18">
        <f t="shared" si="112"/>
        <v>130.63520530767374</v>
      </c>
      <c r="J225" s="7">
        <f t="shared" si="113"/>
        <v>582.50885896278817</v>
      </c>
      <c r="K225" s="7">
        <f t="shared" si="114"/>
        <v>110.92611962755745</v>
      </c>
      <c r="L225" s="7">
        <f t="shared" si="115"/>
        <v>706.29175603317253</v>
      </c>
      <c r="M225" s="7">
        <f t="shared" si="116"/>
        <v>1399.726734623518</v>
      </c>
    </row>
    <row r="226" spans="1:13">
      <c r="A226" s="11">
        <v>50</v>
      </c>
      <c r="B226" s="11">
        <f t="shared" si="96"/>
        <v>76.800000000000011</v>
      </c>
      <c r="C226" s="11">
        <v>200</v>
      </c>
      <c r="D226" s="11">
        <f t="shared" si="108"/>
        <v>15360.000000000002</v>
      </c>
      <c r="E226" s="7">
        <f t="shared" si="109"/>
        <v>114.46355036705837</v>
      </c>
      <c r="F226" s="7">
        <f t="shared" si="110"/>
        <v>8138.6169843612861</v>
      </c>
      <c r="G226" s="7">
        <f t="shared" si="107"/>
        <v>7221.3830156387157</v>
      </c>
      <c r="H226" s="7">
        <f t="shared" si="111"/>
        <v>8113.9135007176583</v>
      </c>
      <c r="I226" s="18">
        <f t="shared" si="112"/>
        <v>165.85426275601762</v>
      </c>
      <c r="J226" s="7">
        <f t="shared" si="113"/>
        <v>652.18368382879839</v>
      </c>
      <c r="K226" s="7">
        <f t="shared" si="114"/>
        <v>178.79963708322384</v>
      </c>
      <c r="L226" s="7">
        <f t="shared" si="115"/>
        <v>892.53048507894255</v>
      </c>
      <c r="M226" s="7">
        <f t="shared" si="116"/>
        <v>1723.5138059909648</v>
      </c>
    </row>
    <row r="227" spans="1:13">
      <c r="A227" s="11">
        <v>50</v>
      </c>
      <c r="B227" s="11">
        <f t="shared" si="96"/>
        <v>76.800000000000011</v>
      </c>
      <c r="C227" s="11">
        <v>225</v>
      </c>
      <c r="D227" s="11">
        <f t="shared" si="108"/>
        <v>17280.000000000004</v>
      </c>
      <c r="E227" s="7">
        <f t="shared" si="109"/>
        <v>120.81120139696786</v>
      </c>
      <c r="F227" s="7">
        <f t="shared" si="110"/>
        <v>8551.7763584455261</v>
      </c>
      <c r="G227" s="7">
        <f t="shared" si="107"/>
        <v>8728.2236415544776</v>
      </c>
      <c r="H227" s="7">
        <f t="shared" si="111"/>
        <v>9806.9928556791874</v>
      </c>
      <c r="I227" s="18">
        <f t="shared" si="112"/>
        <v>201.41362541916791</v>
      </c>
      <c r="J227" s="7">
        <f t="shared" si="113"/>
        <v>726.52390884160786</v>
      </c>
      <c r="K227" s="7">
        <f t="shared" si="114"/>
        <v>263.6884152792037</v>
      </c>
      <c r="L227" s="7">
        <f t="shared" si="115"/>
        <v>1078.7692141247098</v>
      </c>
      <c r="M227" s="7">
        <f t="shared" si="116"/>
        <v>2068.9815382455213</v>
      </c>
    </row>
    <row r="228" spans="1:13">
      <c r="A228" s="11">
        <v>50</v>
      </c>
      <c r="B228" s="11">
        <f t="shared" si="96"/>
        <v>76.800000000000011</v>
      </c>
      <c r="C228" s="11">
        <v>250</v>
      </c>
      <c r="D228" s="11">
        <f t="shared" si="108"/>
        <v>19200.000000000004</v>
      </c>
      <c r="E228" s="7">
        <f t="shared" si="109"/>
        <v>127.22139553301619</v>
      </c>
      <c r="F228" s="7">
        <f t="shared" si="110"/>
        <v>8964.9357325297642</v>
      </c>
      <c r="G228" s="7">
        <f t="shared" si="107"/>
        <v>10235.064267470239</v>
      </c>
      <c r="H228" s="7">
        <f t="shared" si="111"/>
        <v>11500.072210640717</v>
      </c>
      <c r="I228" s="18">
        <f t="shared" si="112"/>
        <v>237.32335280507812</v>
      </c>
      <c r="J228" s="7">
        <f t="shared" si="113"/>
        <v>805.6674444058815</v>
      </c>
      <c r="K228" s="7">
        <f t="shared" si="114"/>
        <v>366.09542961318323</v>
      </c>
      <c r="L228" s="7">
        <f t="shared" si="115"/>
        <v>1265.007943170478</v>
      </c>
      <c r="M228" s="7">
        <f t="shared" si="116"/>
        <v>2436.7708171895429</v>
      </c>
    </row>
    <row r="229" spans="1:13">
      <c r="A229" s="11">
        <v>50</v>
      </c>
      <c r="B229" s="11">
        <f t="shared" si="96"/>
        <v>76.800000000000011</v>
      </c>
      <c r="C229" s="11">
        <v>275</v>
      </c>
      <c r="D229" s="11">
        <f t="shared" si="108"/>
        <v>21120.000000000004</v>
      </c>
      <c r="E229" s="7">
        <f t="shared" si="109"/>
        <v>133.69601873597651</v>
      </c>
      <c r="F229" s="7">
        <f t="shared" si="110"/>
        <v>9378.0951066139896</v>
      </c>
      <c r="G229" s="7">
        <f t="shared" si="107"/>
        <v>11741.904893386014</v>
      </c>
      <c r="H229" s="7">
        <f t="shared" si="111"/>
        <v>13193.151565602262</v>
      </c>
      <c r="I229" s="18">
        <f t="shared" si="112"/>
        <v>273.59401001299398</v>
      </c>
      <c r="J229" s="7">
        <f t="shared" si="113"/>
        <v>889.75913230900687</v>
      </c>
      <c r="K229" s="7">
        <f t="shared" si="114"/>
        <v>486.5489350474366</v>
      </c>
      <c r="L229" s="7">
        <f t="shared" si="115"/>
        <v>1451.246672216248</v>
      </c>
      <c r="M229" s="7">
        <f t="shared" si="116"/>
        <v>2827.5547395726917</v>
      </c>
    </row>
    <row r="230" spans="1:13">
      <c r="A230" s="11">
        <v>50</v>
      </c>
      <c r="B230" s="11">
        <f t="shared" si="96"/>
        <v>76.800000000000011</v>
      </c>
      <c r="C230" s="11">
        <v>300</v>
      </c>
      <c r="D230" s="11">
        <f t="shared" si="108"/>
        <v>23040.000000000004</v>
      </c>
      <c r="E230" s="7">
        <f t="shared" si="109"/>
        <v>140.23705370015676</v>
      </c>
      <c r="F230" s="7">
        <f t="shared" si="110"/>
        <v>9791.2544806982314</v>
      </c>
      <c r="G230" s="7">
        <f t="shared" si="107"/>
        <v>13248.745519301772</v>
      </c>
      <c r="H230" s="7">
        <f t="shared" si="111"/>
        <v>14886.230920563788</v>
      </c>
      <c r="I230" s="18">
        <f t="shared" si="112"/>
        <v>310.23670404070077</v>
      </c>
      <c r="J230" s="7">
        <f t="shared" si="113"/>
        <v>978.95124347381034</v>
      </c>
      <c r="K230" s="7">
        <f t="shared" si="114"/>
        <v>625.60428147124287</v>
      </c>
      <c r="L230" s="7">
        <f t="shared" si="115"/>
        <v>1637.4854012620162</v>
      </c>
      <c r="M230" s="7">
        <f t="shared" si="116"/>
        <v>3242.0409262070693</v>
      </c>
    </row>
    <row r="231" spans="1:13">
      <c r="A231" s="11">
        <v>50</v>
      </c>
      <c r="B231" s="11">
        <f t="shared" si="96"/>
        <v>76.800000000000011</v>
      </c>
      <c r="C231" s="11">
        <v>325</v>
      </c>
      <c r="D231" s="11">
        <f t="shared" si="108"/>
        <v>24960.000000000004</v>
      </c>
      <c r="E231" s="7">
        <f t="shared" si="109"/>
        <v>146.84658694552056</v>
      </c>
      <c r="F231" s="7">
        <f t="shared" si="110"/>
        <v>10204.413854782464</v>
      </c>
      <c r="G231" s="7">
        <f t="shared" si="107"/>
        <v>14755.58614521754</v>
      </c>
      <c r="H231" s="7">
        <f t="shared" si="111"/>
        <v>16579.310275525324</v>
      </c>
      <c r="I231" s="18">
        <f t="shared" si="112"/>
        <v>347.26312351439287</v>
      </c>
      <c r="J231" s="7">
        <f t="shared" si="113"/>
        <v>1073.4040226335169</v>
      </c>
      <c r="K231" s="7">
        <f t="shared" si="114"/>
        <v>783.84590019432108</v>
      </c>
      <c r="L231" s="7">
        <f t="shared" si="115"/>
        <v>1823.7241303077844</v>
      </c>
      <c r="M231" s="7">
        <f t="shared" si="116"/>
        <v>3680.9740531356224</v>
      </c>
    </row>
    <row r="232" spans="1:13">
      <c r="A232" s="11">
        <v>50</v>
      </c>
      <c r="B232" s="11">
        <f t="shared" si="96"/>
        <v>76.800000000000011</v>
      </c>
      <c r="C232" s="11">
        <v>350</v>
      </c>
      <c r="D232" s="11">
        <f t="shared" si="108"/>
        <v>26880.000000000004</v>
      </c>
      <c r="E232" s="7">
        <f t="shared" si="109"/>
        <v>153.52681659268143</v>
      </c>
      <c r="F232" s="7">
        <f t="shared" si="110"/>
        <v>10617.5732288667</v>
      </c>
      <c r="G232" s="7">
        <f t="shared" si="107"/>
        <v>16262.426771133303</v>
      </c>
      <c r="H232" s="7">
        <f t="shared" si="111"/>
        <v>18272.389630486858</v>
      </c>
      <c r="I232" s="18">
        <f t="shared" si="112"/>
        <v>384.68558224396622</v>
      </c>
      <c r="J232" s="7">
        <f t="shared" si="113"/>
        <v>1173.286285451235</v>
      </c>
      <c r="K232" s="7">
        <f t="shared" si="114"/>
        <v>961.88948171146546</v>
      </c>
      <c r="L232" s="7">
        <f t="shared" si="115"/>
        <v>2009.9628593535544</v>
      </c>
      <c r="M232" s="7">
        <f t="shared" si="116"/>
        <v>4145.1386265162546</v>
      </c>
    </row>
    <row r="233" spans="1:13">
      <c r="A233" s="11">
        <v>50</v>
      </c>
      <c r="B233" s="11">
        <f t="shared" si="96"/>
        <v>76.800000000000011</v>
      </c>
      <c r="C233" s="11">
        <v>375</v>
      </c>
      <c r="D233" s="11">
        <f t="shared" si="108"/>
        <v>28800.000000000004</v>
      </c>
      <c r="E233" s="7">
        <f t="shared" si="109"/>
        <v>160.28006090289023</v>
      </c>
      <c r="F233" s="7">
        <f t="shared" si="110"/>
        <v>11030.732602950935</v>
      </c>
      <c r="G233" s="7">
        <f t="shared" si="107"/>
        <v>17769.267397049069</v>
      </c>
      <c r="H233" s="7">
        <f t="shared" si="111"/>
        <v>19965.468985448391</v>
      </c>
      <c r="I233" s="18">
        <f t="shared" si="112"/>
        <v>422.51706706379201</v>
      </c>
      <c r="J233" s="7">
        <f t="shared" si="113"/>
        <v>1278.7760743910358</v>
      </c>
      <c r="K233" s="7">
        <f t="shared" si="114"/>
        <v>1160.3843677412278</v>
      </c>
      <c r="L233" s="7">
        <f t="shared" si="115"/>
        <v>2196.2015883993226</v>
      </c>
      <c r="M233" s="7">
        <f t="shared" si="116"/>
        <v>4635.3620305315862</v>
      </c>
    </row>
    <row r="234" spans="1:13">
      <c r="A234" s="11">
        <v>50</v>
      </c>
      <c r="B234" s="11">
        <f t="shared" si="96"/>
        <v>76.800000000000011</v>
      </c>
      <c r="C234" s="11">
        <v>400</v>
      </c>
      <c r="D234" s="11">
        <f t="shared" si="108"/>
        <v>30720.000000000004</v>
      </c>
      <c r="E234" s="7">
        <f t="shared" si="109"/>
        <v>167.1087676770768</v>
      </c>
      <c r="F234" s="7">
        <f t="shared" si="110"/>
        <v>11443.891977035171</v>
      </c>
      <c r="G234" s="7">
        <f t="shared" si="107"/>
        <v>19276.108022964832</v>
      </c>
      <c r="H234" s="7">
        <f t="shared" si="111"/>
        <v>21658.548340409925</v>
      </c>
      <c r="I234" s="18">
        <f t="shared" si="112"/>
        <v>460.77129048588171</v>
      </c>
      <c r="J234" s="7">
        <f t="shared" si="113"/>
        <v>1390.0613805643277</v>
      </c>
      <c r="K234" s="7">
        <f t="shared" si="114"/>
        <v>1380.0161838841611</v>
      </c>
      <c r="L234" s="7">
        <f t="shared" si="115"/>
        <v>2382.4403174450927</v>
      </c>
      <c r="M234" s="7">
        <f t="shared" si="116"/>
        <v>5152.5178818935819</v>
      </c>
    </row>
    <row r="235" spans="1:13">
      <c r="A235" s="11">
        <v>50</v>
      </c>
      <c r="B235" s="11">
        <f t="shared" si="96"/>
        <v>76.800000000000011</v>
      </c>
      <c r="C235" s="11">
        <v>425</v>
      </c>
      <c r="D235" s="11">
        <f t="shared" si="108"/>
        <v>32640.000000000004</v>
      </c>
      <c r="E235" s="7">
        <f t="shared" si="109"/>
        <v>174.01552462198273</v>
      </c>
      <c r="F235" s="7">
        <f t="shared" si="110"/>
        <v>11857.051351119406</v>
      </c>
      <c r="G235" s="7">
        <f t="shared" si="107"/>
        <v>20782.9486488806</v>
      </c>
      <c r="H235" s="7">
        <f t="shared" si="111"/>
        <v>23351.627695371459</v>
      </c>
      <c r="I235" s="18">
        <f t="shared" si="112"/>
        <v>499.46274877067128</v>
      </c>
      <c r="J235" s="7">
        <f t="shared" si="113"/>
        <v>1507.3409398488686</v>
      </c>
      <c r="K235" s="7">
        <f t="shared" si="114"/>
        <v>1621.5097431621055</v>
      </c>
      <c r="L235" s="7">
        <f t="shared" si="115"/>
        <v>2568.679046490859</v>
      </c>
      <c r="M235" s="7">
        <f t="shared" si="116"/>
        <v>5697.5297295018336</v>
      </c>
    </row>
    <row r="236" spans="1:13">
      <c r="A236" s="11">
        <v>50</v>
      </c>
      <c r="B236" s="11">
        <f t="shared" si="96"/>
        <v>76.800000000000011</v>
      </c>
      <c r="C236" s="11">
        <v>450</v>
      </c>
      <c r="D236" s="11">
        <f t="shared" si="108"/>
        <v>34560.000000000007</v>
      </c>
      <c r="E236" s="7">
        <f t="shared" si="109"/>
        <v>181.00307080786004</v>
      </c>
      <c r="F236" s="7">
        <f t="shared" si="110"/>
        <v>12270.210725203644</v>
      </c>
      <c r="G236" s="7">
        <f t="shared" si="107"/>
        <v>22289.789274796363</v>
      </c>
      <c r="H236" s="7">
        <f t="shared" si="111"/>
        <v>25044.707050332992</v>
      </c>
      <c r="I236" s="18">
        <f t="shared" si="112"/>
        <v>538.60678611272851</v>
      </c>
      <c r="J236" s="7">
        <f t="shared" si="113"/>
        <v>1630.8251128400098</v>
      </c>
      <c r="K236" s="7">
        <f t="shared" si="114"/>
        <v>1885.6322553034363</v>
      </c>
      <c r="L236" s="7">
        <f t="shared" si="115"/>
        <v>2754.9177755366291</v>
      </c>
      <c r="M236" s="7">
        <f t="shared" si="116"/>
        <v>6271.3751436800749</v>
      </c>
    </row>
    <row r="237" spans="1:13">
      <c r="A237" s="11">
        <v>50</v>
      </c>
      <c r="B237" s="11">
        <f t="shared" si="96"/>
        <v>76.800000000000011</v>
      </c>
      <c r="C237" s="11">
        <v>475</v>
      </c>
      <c r="D237" s="11">
        <f t="shared" si="108"/>
        <v>36480.000000000007</v>
      </c>
      <c r="E237" s="7">
        <f t="shared" si="109"/>
        <v>188.07430936159724</v>
      </c>
      <c r="F237" s="7">
        <f t="shared" si="110"/>
        <v>12683.37009928788</v>
      </c>
      <c r="G237" s="7">
        <f t="shared" si="107"/>
        <v>23796.629900712127</v>
      </c>
      <c r="H237" s="7">
        <f t="shared" si="111"/>
        <v>26737.786405294526</v>
      </c>
      <c r="I237" s="18">
        <f t="shared" si="112"/>
        <v>578.21966574728822</v>
      </c>
      <c r="J237" s="7">
        <f t="shared" si="113"/>
        <v>1760.7368596827912</v>
      </c>
      <c r="K237" s="7">
        <f t="shared" si="114"/>
        <v>2173.1968820698871</v>
      </c>
      <c r="L237" s="7">
        <f t="shared" si="115"/>
        <v>2941.1565045823991</v>
      </c>
      <c r="M237" s="7">
        <f t="shared" si="116"/>
        <v>6875.0902463350776</v>
      </c>
    </row>
    <row r="238" spans="1:13">
      <c r="A238" s="11">
        <v>50</v>
      </c>
      <c r="B238" s="11">
        <f t="shared" si="96"/>
        <v>76.800000000000011</v>
      </c>
      <c r="C238" s="11">
        <v>500</v>
      </c>
      <c r="D238" s="11">
        <f t="shared" si="108"/>
        <v>38400.000000000007</v>
      </c>
      <c r="E238" s="7">
        <f t="shared" si="109"/>
        <v>195.23232156209548</v>
      </c>
      <c r="F238" s="7">
        <f t="shared" si="110"/>
        <v>13096.529473372111</v>
      </c>
      <c r="G238" s="7">
        <f t="shared" si="107"/>
        <v>25303.470526627898</v>
      </c>
      <c r="H238" s="7">
        <f t="shared" si="111"/>
        <v>28430.865760256063</v>
      </c>
      <c r="I238" s="18">
        <f t="shared" si="112"/>
        <v>618.31864891215275</v>
      </c>
      <c r="J238" s="7">
        <f t="shared" si="113"/>
        <v>1897.3128225968228</v>
      </c>
      <c r="K238" s="7">
        <f t="shared" si="114"/>
        <v>2485.066685351575</v>
      </c>
      <c r="L238" s="7">
        <f t="shared" si="115"/>
        <v>3127.3952336281654</v>
      </c>
      <c r="M238" s="7">
        <f t="shared" si="116"/>
        <v>7509.7747415765634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AC238"/>
  <sheetViews>
    <sheetView topLeftCell="F1" zoomScale="85" zoomScaleNormal="85" workbookViewId="0">
      <selection activeCell="G5" sqref="G5:G25"/>
    </sheetView>
  </sheetViews>
  <sheetFormatPr defaultRowHeight="15"/>
  <sheetData>
    <row r="2" spans="6:29">
      <c r="G2" s="22" t="s">
        <v>50</v>
      </c>
    </row>
    <row r="3" spans="6:29">
      <c r="H3" s="23" t="s">
        <v>48</v>
      </c>
      <c r="I3" s="23"/>
      <c r="J3" s="23"/>
      <c r="K3" s="23"/>
      <c r="L3" s="23"/>
      <c r="M3" s="23"/>
      <c r="N3" s="23"/>
      <c r="O3" s="23"/>
      <c r="P3" s="23"/>
      <c r="Q3" s="23"/>
    </row>
    <row r="4" spans="6:29" ht="30">
      <c r="F4" t="s">
        <v>51</v>
      </c>
      <c r="G4" s="3" t="s">
        <v>49</v>
      </c>
      <c r="H4" s="23">
        <f>5</f>
        <v>5</v>
      </c>
      <c r="I4" s="23">
        <v>10</v>
      </c>
      <c r="J4" s="23">
        <v>15</v>
      </c>
      <c r="K4" s="23">
        <v>20</v>
      </c>
      <c r="L4" s="23">
        <v>25</v>
      </c>
      <c r="M4" s="23">
        <v>30</v>
      </c>
      <c r="N4" s="23">
        <v>35</v>
      </c>
      <c r="O4" s="23">
        <v>40</v>
      </c>
      <c r="P4" s="23">
        <v>45</v>
      </c>
      <c r="Q4" s="23">
        <v>50</v>
      </c>
    </row>
    <row r="5" spans="6:29">
      <c r="F5">
        <f>C29</f>
        <v>0</v>
      </c>
      <c r="G5" s="2">
        <f>D29</f>
        <v>0</v>
      </c>
      <c r="H5" s="6">
        <f>I29</f>
        <v>-45.339595263588336</v>
      </c>
      <c r="I5" s="6">
        <f>I50</f>
        <v>-79.641664299833167</v>
      </c>
      <c r="J5" s="6">
        <f>I71</f>
        <v>-99.326637804612261</v>
      </c>
      <c r="K5" s="6">
        <f>I92</f>
        <v>-107.16377324383549</v>
      </c>
      <c r="L5" s="6">
        <f>I113</f>
        <v>-107.57447636382651</v>
      </c>
      <c r="M5" s="6">
        <f>I134</f>
        <v>-104.05221685618106</v>
      </c>
      <c r="N5" s="6">
        <f>I155</f>
        <v>-98.761188873153358</v>
      </c>
      <c r="O5" s="6">
        <f>I176</f>
        <v>-92.889546812229511</v>
      </c>
      <c r="P5" s="6">
        <f>I197</f>
        <v>-87.03988895053692</v>
      </c>
      <c r="Q5" s="6">
        <f>I218</f>
        <v>-46.777886891781314</v>
      </c>
      <c r="T5">
        <v>-45.339595263588336</v>
      </c>
      <c r="U5">
        <v>-79.641664299833167</v>
      </c>
      <c r="V5">
        <v>-99.326637804612261</v>
      </c>
      <c r="W5">
        <v>-107.16377324383549</v>
      </c>
      <c r="X5">
        <v>-107.57447636382651</v>
      </c>
      <c r="Y5">
        <v>-104.05221685618106</v>
      </c>
      <c r="Z5">
        <v>-98.761188873153358</v>
      </c>
      <c r="AA5">
        <v>-92.889546812229511</v>
      </c>
      <c r="AB5">
        <v>-87.03988895053692</v>
      </c>
      <c r="AC5">
        <v>-46.777886891781314</v>
      </c>
    </row>
    <row r="6" spans="6:29">
      <c r="F6">
        <f t="shared" ref="F6:G21" si="0">C30</f>
        <v>25</v>
      </c>
      <c r="G6" s="2">
        <f t="shared" si="0"/>
        <v>1920.0000000000002</v>
      </c>
      <c r="H6" s="6">
        <f t="shared" ref="H6:H25" si="1">I30</f>
        <v>-26.078819302991104</v>
      </c>
      <c r="I6" s="6">
        <f t="shared" ref="I6:I25" si="2">I51</f>
        <v>-45.684535982472653</v>
      </c>
      <c r="J6" s="6">
        <f t="shared" ref="J6:J25" si="3">I72</f>
        <v>-56.784280122205892</v>
      </c>
      <c r="K6" s="6">
        <f t="shared" ref="K6:K25" si="4">I93</f>
        <v>-61.065986222758653</v>
      </c>
      <c r="L6" s="6">
        <f t="shared" ref="L6:L25" si="5">I114</f>
        <v>-61.130638338788401</v>
      </c>
      <c r="M6" s="6">
        <f t="shared" ref="M6:M25" si="6">I135</f>
        <v>-58.99771377071216</v>
      </c>
      <c r="N6" s="6">
        <f t="shared" ref="N6:N25" si="7">I156</f>
        <v>-55.900054786140288</v>
      </c>
      <c r="O6" s="6">
        <f t="shared" ref="O6:O25" si="8">I177</f>
        <v>-52.505103990852739</v>
      </c>
      <c r="P6" s="6">
        <f t="shared" ref="P6:P25" si="9">I198</f>
        <v>-49.146229403206121</v>
      </c>
      <c r="Q6" s="6">
        <f t="shared" ref="Q6:Q25" si="10">I219</f>
        <v>-26.30480378938671</v>
      </c>
      <c r="T6">
        <v>-26.078819302991104</v>
      </c>
      <c r="U6">
        <v>-45.684535982472653</v>
      </c>
      <c r="V6">
        <v>-56.784280122205892</v>
      </c>
      <c r="W6">
        <v>-61.065986222758653</v>
      </c>
      <c r="X6">
        <v>-61.130638338788401</v>
      </c>
      <c r="Y6">
        <v>-58.99771377071216</v>
      </c>
      <c r="Z6">
        <v>-55.900054786140288</v>
      </c>
      <c r="AA6">
        <v>-52.505103990852739</v>
      </c>
      <c r="AB6">
        <v>-49.146229403206121</v>
      </c>
      <c r="AC6">
        <v>-26.30480378938671</v>
      </c>
    </row>
    <row r="7" spans="6:29">
      <c r="F7">
        <f t="shared" si="0"/>
        <v>50</v>
      </c>
      <c r="G7" s="2">
        <f t="shared" si="0"/>
        <v>3840.0000000000005</v>
      </c>
      <c r="H7" s="6">
        <f t="shared" si="1"/>
        <v>-5.8691522635663587</v>
      </c>
      <c r="I7" s="6">
        <f t="shared" si="2"/>
        <v>-10.249506936250878</v>
      </c>
      <c r="J7" s="6">
        <f t="shared" si="3"/>
        <v>-12.691479308928232</v>
      </c>
      <c r="K7" s="6">
        <f t="shared" si="4"/>
        <v>-13.599651672388328</v>
      </c>
      <c r="L7" s="6">
        <f t="shared" si="5"/>
        <v>-13.573326066658518</v>
      </c>
      <c r="M7" s="6">
        <f t="shared" si="6"/>
        <v>-13.068701911145936</v>
      </c>
      <c r="N7" s="6">
        <f t="shared" si="7"/>
        <v>-12.359781315824902</v>
      </c>
      <c r="O7" s="6">
        <f t="shared" si="8"/>
        <v>-11.592652258956312</v>
      </c>
      <c r="P7" s="6">
        <f t="shared" si="9"/>
        <v>-10.83906529602147</v>
      </c>
      <c r="Q7" s="6">
        <f t="shared" si="10"/>
        <v>-5.7772726455202532</v>
      </c>
      <c r="T7">
        <v>-5.8691522635663587</v>
      </c>
      <c r="U7">
        <v>-10.249506936250878</v>
      </c>
      <c r="V7">
        <v>-12.691479308928232</v>
      </c>
      <c r="W7">
        <v>-13.599651672388328</v>
      </c>
      <c r="X7">
        <v>-13.573326066658518</v>
      </c>
      <c r="Y7">
        <v>-13.068701911145936</v>
      </c>
      <c r="Z7">
        <v>-12.359781315824902</v>
      </c>
      <c r="AA7">
        <v>-11.592652258956312</v>
      </c>
      <c r="AB7">
        <v>-10.83906529602147</v>
      </c>
      <c r="AC7">
        <v>-5.7772726455202532</v>
      </c>
    </row>
    <row r="8" spans="6:29">
      <c r="F8">
        <f t="shared" si="0"/>
        <v>75</v>
      </c>
      <c r="G8" s="2">
        <f t="shared" si="0"/>
        <v>5760.0000000000009</v>
      </c>
      <c r="H8" s="6">
        <f t="shared" si="1"/>
        <v>15.445209830110946</v>
      </c>
      <c r="I8" s="6">
        <f t="shared" si="2"/>
        <v>26.875027556983721</v>
      </c>
      <c r="J8" s="6">
        <f t="shared" si="3"/>
        <v>33.134749655179675</v>
      </c>
      <c r="K8" s="6">
        <f t="shared" si="4"/>
        <v>35.364877026484173</v>
      </c>
      <c r="L8" s="6">
        <f t="shared" si="5"/>
        <v>35.1816060011841</v>
      </c>
      <c r="M8" s="6">
        <f t="shared" si="6"/>
        <v>33.787808884441375</v>
      </c>
      <c r="N8" s="6">
        <f t="shared" si="7"/>
        <v>31.892975657771018</v>
      </c>
      <c r="O8" s="6">
        <f t="shared" si="8"/>
        <v>29.869076858196639</v>
      </c>
      <c r="P8" s="6">
        <f t="shared" si="9"/>
        <v>27.895443034917271</v>
      </c>
      <c r="Q8" s="6">
        <f t="shared" si="10"/>
        <v>14.805143277087041</v>
      </c>
      <c r="T8">
        <v>15.445209830110946</v>
      </c>
      <c r="U8">
        <v>26.875027556983721</v>
      </c>
      <c r="V8">
        <v>33.134749655179675</v>
      </c>
      <c r="W8">
        <v>35.364877026484173</v>
      </c>
      <c r="X8">
        <v>35.1816060011841</v>
      </c>
      <c r="Y8">
        <v>33.787808884441375</v>
      </c>
      <c r="Z8">
        <v>31.892975657771018</v>
      </c>
      <c r="AA8">
        <v>29.869076858196639</v>
      </c>
      <c r="AB8">
        <v>27.895443034917271</v>
      </c>
      <c r="AC8">
        <v>14.805143277087041</v>
      </c>
    </row>
    <row r="9" spans="6:29">
      <c r="F9">
        <f t="shared" si="0"/>
        <v>100</v>
      </c>
      <c r="G9" s="2">
        <f t="shared" si="0"/>
        <v>7680.0000000000009</v>
      </c>
      <c r="H9" s="6">
        <f t="shared" si="1"/>
        <v>38.068039566530622</v>
      </c>
      <c r="I9" s="6">
        <f t="shared" si="2"/>
        <v>65.95657415557659</v>
      </c>
      <c r="J9" s="6">
        <f t="shared" si="3"/>
        <v>80.916494735013515</v>
      </c>
      <c r="K9" s="6">
        <f t="shared" si="4"/>
        <v>85.979108511189125</v>
      </c>
      <c r="L9" s="6">
        <f t="shared" si="5"/>
        <v>85.229467773541614</v>
      </c>
      <c r="M9" s="6">
        <f t="shared" si="6"/>
        <v>81.630386787665273</v>
      </c>
      <c r="N9" s="6">
        <f t="shared" si="7"/>
        <v>76.894381517609332</v>
      </c>
      <c r="O9" s="6">
        <f t="shared" si="8"/>
        <v>71.902819217990228</v>
      </c>
      <c r="P9" s="6">
        <f t="shared" si="9"/>
        <v>67.071924927575949</v>
      </c>
      <c r="Q9" s="6">
        <f t="shared" si="10"/>
        <v>35.44288658569446</v>
      </c>
      <c r="T9">
        <v>38.068039566530622</v>
      </c>
      <c r="U9">
        <v>65.95657415557659</v>
      </c>
      <c r="V9">
        <v>80.916494735013515</v>
      </c>
      <c r="W9">
        <v>85.979108511189125</v>
      </c>
      <c r="X9">
        <v>85.229467773541614</v>
      </c>
      <c r="Y9">
        <v>81.630386787665273</v>
      </c>
      <c r="Z9">
        <v>76.894381517609332</v>
      </c>
      <c r="AA9">
        <v>71.902819217990228</v>
      </c>
      <c r="AB9">
        <v>67.071924927575949</v>
      </c>
      <c r="AC9">
        <v>35.44288658569446</v>
      </c>
    </row>
    <row r="10" spans="6:29">
      <c r="F10">
        <f t="shared" si="0"/>
        <v>125</v>
      </c>
      <c r="G10" s="2">
        <f t="shared" si="0"/>
        <v>9600.0000000000018</v>
      </c>
      <c r="H10" s="6">
        <f t="shared" si="1"/>
        <v>62.274715803908634</v>
      </c>
      <c r="I10" s="6">
        <f t="shared" si="2"/>
        <v>107.34170018574875</v>
      </c>
      <c r="J10" s="6">
        <f t="shared" si="3"/>
        <v>130.92775274223797</v>
      </c>
      <c r="K10" s="6">
        <f t="shared" si="4"/>
        <v>138.42195151703453</v>
      </c>
      <c r="L10" s="6">
        <f t="shared" si="5"/>
        <v>136.67892439529521</v>
      </c>
      <c r="M10" s="6">
        <f t="shared" si="6"/>
        <v>130.52403635803162</v>
      </c>
      <c r="N10" s="6">
        <f t="shared" si="7"/>
        <v>122.68376886122759</v>
      </c>
      <c r="O10" s="6">
        <f t="shared" si="8"/>
        <v>114.53292383309152</v>
      </c>
      <c r="P10" s="6">
        <f t="shared" si="9"/>
        <v>106.70586395269383</v>
      </c>
      <c r="Q10" s="6">
        <f t="shared" si="10"/>
        <v>56.1364058685974</v>
      </c>
      <c r="T10">
        <v>62.274715803908634</v>
      </c>
      <c r="U10">
        <v>107.34170018574875</v>
      </c>
      <c r="V10">
        <v>130.92775274223797</v>
      </c>
      <c r="W10">
        <v>138.42195151703453</v>
      </c>
      <c r="X10">
        <v>136.67892439529521</v>
      </c>
      <c r="Y10">
        <v>130.52403635803162</v>
      </c>
      <c r="Z10">
        <v>122.68376886122759</v>
      </c>
      <c r="AA10">
        <v>114.53292383309152</v>
      </c>
      <c r="AB10">
        <v>106.70586395269383</v>
      </c>
      <c r="AC10">
        <v>56.1364058685974</v>
      </c>
    </row>
    <row r="11" spans="6:29">
      <c r="F11">
        <f t="shared" si="0"/>
        <v>150</v>
      </c>
      <c r="G11" s="2">
        <f t="shared" si="0"/>
        <v>11520.000000000002</v>
      </c>
      <c r="H11" s="6">
        <f t="shared" si="1"/>
        <v>88.453349271131543</v>
      </c>
      <c r="I11" s="6">
        <f t="shared" si="2"/>
        <v>151.49321493776159</v>
      </c>
      <c r="J11" s="6">
        <f t="shared" si="3"/>
        <v>183.5131917998082</v>
      </c>
      <c r="K11" s="6">
        <f t="shared" si="4"/>
        <v>192.90719890144405</v>
      </c>
      <c r="L11" s="6">
        <f t="shared" si="5"/>
        <v>189.65477298701026</v>
      </c>
      <c r="M11" s="6">
        <f t="shared" si="6"/>
        <v>180.54123461176766</v>
      </c>
      <c r="N11" s="6">
        <f t="shared" si="7"/>
        <v>169.30403998396534</v>
      </c>
      <c r="O11" s="6">
        <f t="shared" si="8"/>
        <v>157.78551780890109</v>
      </c>
      <c r="P11" s="6">
        <f t="shared" si="9"/>
        <v>146.81366942116753</v>
      </c>
      <c r="Q11" s="6">
        <f t="shared" si="10"/>
        <v>76.886155808900568</v>
      </c>
      <c r="T11">
        <v>88.453349271131543</v>
      </c>
      <c r="U11">
        <v>151.49321493776159</v>
      </c>
      <c r="V11">
        <v>183.5131917998082</v>
      </c>
      <c r="W11">
        <v>192.90719890144405</v>
      </c>
      <c r="X11">
        <v>189.65477298701026</v>
      </c>
      <c r="Y11">
        <v>180.54123461176766</v>
      </c>
      <c r="Z11">
        <v>169.30403998396534</v>
      </c>
      <c r="AA11">
        <v>157.78551780890109</v>
      </c>
      <c r="AB11">
        <v>146.81366942116753</v>
      </c>
      <c r="AC11">
        <v>76.886155808900568</v>
      </c>
    </row>
    <row r="12" spans="6:29">
      <c r="F12">
        <f t="shared" si="0"/>
        <v>175</v>
      </c>
      <c r="G12" s="2">
        <f t="shared" si="0"/>
        <v>13440.000000000002</v>
      </c>
      <c r="H12" s="6">
        <f t="shared" si="1"/>
        <v>117.18241060381921</v>
      </c>
      <c r="I12" s="6">
        <f t="shared" si="2"/>
        <v>199.05340011960385</v>
      </c>
      <c r="J12" s="6">
        <f t="shared" si="3"/>
        <v>239.11665331046109</v>
      </c>
      <c r="K12" s="6">
        <f t="shared" si="4"/>
        <v>249.69386490424921</v>
      </c>
      <c r="L12" s="6">
        <f t="shared" si="5"/>
        <v>244.30150892798281</v>
      </c>
      <c r="M12" s="6">
        <f t="shared" si="6"/>
        <v>231.76319192011812</v>
      </c>
      <c r="N12" s="6">
        <f t="shared" si="7"/>
        <v>216.80213761198038</v>
      </c>
      <c r="O12" s="6">
        <f t="shared" si="8"/>
        <v>201.68869361836528</v>
      </c>
      <c r="P12" s="6">
        <f t="shared" si="9"/>
        <v>187.41275577669171</v>
      </c>
      <c r="Q12" s="6">
        <f t="shared" si="10"/>
        <v>97.692597301075395</v>
      </c>
      <c r="T12">
        <v>117.18241060381921</v>
      </c>
      <c r="U12">
        <v>199.05340011960385</v>
      </c>
      <c r="V12">
        <v>239.11665331046109</v>
      </c>
      <c r="W12">
        <v>249.69386490424921</v>
      </c>
      <c r="X12">
        <v>244.30150892798281</v>
      </c>
      <c r="Y12">
        <v>231.76319192011812</v>
      </c>
      <c r="Z12">
        <v>216.80213761198038</v>
      </c>
      <c r="AA12">
        <v>201.68869361836528</v>
      </c>
      <c r="AB12">
        <v>187.41275577669171</v>
      </c>
      <c r="AC12">
        <v>97.692597301075395</v>
      </c>
    </row>
    <row r="13" spans="6:29">
      <c r="F13">
        <f t="shared" si="0"/>
        <v>200</v>
      </c>
      <c r="G13" s="2">
        <f t="shared" si="0"/>
        <v>15360.000000000002</v>
      </c>
      <c r="H13" s="6">
        <f t="shared" si="1"/>
        <v>149.39455220870434</v>
      </c>
      <c r="I13" s="6">
        <f t="shared" si="2"/>
        <v>250.95981836707927</v>
      </c>
      <c r="J13" s="6">
        <f t="shared" si="3"/>
        <v>298.32639307675908</v>
      </c>
      <c r="K13" s="6">
        <f t="shared" si="4"/>
        <v>309.10082975821689</v>
      </c>
      <c r="L13" s="6">
        <f t="shared" si="5"/>
        <v>300.78797474510537</v>
      </c>
      <c r="M13" s="6">
        <f t="shared" si="6"/>
        <v>284.28140040883676</v>
      </c>
      <c r="N13" s="6">
        <f t="shared" si="7"/>
        <v>265.22959858681116</v>
      </c>
      <c r="O13" s="6">
        <f t="shared" si="8"/>
        <v>246.27272252672583</v>
      </c>
      <c r="P13" s="6">
        <f t="shared" si="9"/>
        <v>228.5216309631891</v>
      </c>
      <c r="Q13" s="6">
        <f t="shared" si="10"/>
        <v>118.55619757041872</v>
      </c>
      <c r="T13">
        <v>149.39455220870434</v>
      </c>
      <c r="U13">
        <v>250.95981836707927</v>
      </c>
      <c r="V13">
        <v>298.32639307675908</v>
      </c>
      <c r="W13">
        <v>309.10082975821689</v>
      </c>
      <c r="X13">
        <v>300.78797474510537</v>
      </c>
      <c r="Y13">
        <v>284.28140040883676</v>
      </c>
      <c r="Z13">
        <v>265.22959858681116</v>
      </c>
      <c r="AA13">
        <v>246.27272252672583</v>
      </c>
      <c r="AB13">
        <v>228.5216309631891</v>
      </c>
      <c r="AC13">
        <v>118.55619757041872</v>
      </c>
    </row>
    <row r="14" spans="6:29">
      <c r="F14">
        <f t="shared" si="0"/>
        <v>225</v>
      </c>
      <c r="G14" s="2">
        <f t="shared" si="0"/>
        <v>17280.000000000004</v>
      </c>
      <c r="H14" s="6">
        <f t="shared" si="1"/>
        <v>186.78393007007833</v>
      </c>
      <c r="I14" s="6">
        <f t="shared" si="2"/>
        <v>308.67965939411215</v>
      </c>
      <c r="J14" s="6">
        <f t="shared" si="3"/>
        <v>361.95091899272654</v>
      </c>
      <c r="K14" s="6">
        <f t="shared" si="4"/>
        <v>371.52821225956643</v>
      </c>
      <c r="L14" s="6">
        <f t="shared" si="5"/>
        <v>359.31352262013843</v>
      </c>
      <c r="M14" s="6">
        <f t="shared" si="6"/>
        <v>338.19955428681953</v>
      </c>
      <c r="N14" s="6">
        <f t="shared" si="7"/>
        <v>314.64320909938067</v>
      </c>
      <c r="O14" s="6">
        <f t="shared" si="8"/>
        <v>291.57029877257003</v>
      </c>
      <c r="P14" s="6">
        <f t="shared" si="9"/>
        <v>270.15999503907955</v>
      </c>
      <c r="Q14" s="6">
        <f t="shared" si="10"/>
        <v>139.47743029545626</v>
      </c>
      <c r="T14">
        <v>186.78393007007833</v>
      </c>
      <c r="U14">
        <v>308.67965939411215</v>
      </c>
      <c r="V14">
        <v>361.95091899272654</v>
      </c>
      <c r="W14">
        <v>371.52821225956643</v>
      </c>
      <c r="X14">
        <v>359.31352262013843</v>
      </c>
      <c r="Y14">
        <v>338.19955428681953</v>
      </c>
      <c r="Z14">
        <v>314.64320909938067</v>
      </c>
      <c r="AA14">
        <v>291.57029877257003</v>
      </c>
      <c r="AB14">
        <v>270.15999503907955</v>
      </c>
      <c r="AC14">
        <v>139.47743029545626</v>
      </c>
    </row>
    <row r="15" spans="6:29">
      <c r="F15">
        <f t="shared" si="0"/>
        <v>250</v>
      </c>
      <c r="G15" s="2">
        <f t="shared" si="0"/>
        <v>19200.000000000004</v>
      </c>
      <c r="H15" s="6">
        <f t="shared" si="1"/>
        <v>233.13690820064147</v>
      </c>
      <c r="I15" s="6">
        <f t="shared" si="2"/>
        <v>374.75659893010163</v>
      </c>
      <c r="J15" s="6">
        <f t="shared" si="3"/>
        <v>431.15530368945758</v>
      </c>
      <c r="K15" s="6">
        <f t="shared" si="4"/>
        <v>437.48968437167855</v>
      </c>
      <c r="L15" s="6">
        <f t="shared" si="5"/>
        <v>420.11634031476154</v>
      </c>
      <c r="M15" s="6">
        <f t="shared" si="6"/>
        <v>393.63595749784582</v>
      </c>
      <c r="N15" s="6">
        <f t="shared" si="7"/>
        <v>365.10578520966203</v>
      </c>
      <c r="O15" s="6">
        <f t="shared" si="8"/>
        <v>337.61682010232732</v>
      </c>
      <c r="P15" s="6">
        <f t="shared" si="9"/>
        <v>312.34885052915968</v>
      </c>
      <c r="Q15" s="6">
        <f t="shared" si="10"/>
        <v>160.45677573343107</v>
      </c>
      <c r="T15">
        <v>233.13690820064147</v>
      </c>
      <c r="U15">
        <v>374.75659893010163</v>
      </c>
      <c r="V15">
        <v>431.15530368945758</v>
      </c>
      <c r="W15">
        <v>437.48968437167855</v>
      </c>
      <c r="X15">
        <v>420.11634031476154</v>
      </c>
      <c r="Y15">
        <v>393.63595749784582</v>
      </c>
      <c r="Z15">
        <v>365.10578520966203</v>
      </c>
      <c r="AA15">
        <v>337.61682010232732</v>
      </c>
      <c r="AB15">
        <v>312.34885052915968</v>
      </c>
      <c r="AC15">
        <v>160.45677573343107</v>
      </c>
    </row>
    <row r="16" spans="6:29">
      <c r="F16">
        <f t="shared" si="0"/>
        <v>275</v>
      </c>
      <c r="G16" s="2">
        <f t="shared" si="0"/>
        <v>21120.000000000004</v>
      </c>
      <c r="H16" s="6">
        <f t="shared" si="1"/>
        <v>302.43160746714062</v>
      </c>
      <c r="I16" s="6">
        <f t="shared" si="2"/>
        <v>454.40952265261495</v>
      </c>
      <c r="J16" s="6">
        <f t="shared" si="3"/>
        <v>507.73001349919406</v>
      </c>
      <c r="K16" s="6">
        <f t="shared" si="4"/>
        <v>507.66346939304742</v>
      </c>
      <c r="L16" s="6">
        <f t="shared" si="5"/>
        <v>483.48494822245527</v>
      </c>
      <c r="M16" s="6">
        <f t="shared" si="6"/>
        <v>450.72657895018619</v>
      </c>
      <c r="N16" s="6">
        <f t="shared" si="7"/>
        <v>416.68710923784067</v>
      </c>
      <c r="O16" s="6">
        <f t="shared" si="8"/>
        <v>384.45071150057089</v>
      </c>
      <c r="P16" s="6">
        <f t="shared" si="9"/>
        <v>355.11062626819927</v>
      </c>
      <c r="Q16" s="6">
        <f t="shared" si="10"/>
        <v>181.49472084892494</v>
      </c>
      <c r="T16">
        <v>302.43160746714062</v>
      </c>
      <c r="U16">
        <v>454.40952265261495</v>
      </c>
      <c r="V16">
        <v>507.73001349919406</v>
      </c>
      <c r="W16">
        <v>507.66346939304742</v>
      </c>
      <c r="X16">
        <v>483.48494822245527</v>
      </c>
      <c r="Y16">
        <v>450.72657895018619</v>
      </c>
      <c r="Z16">
        <v>416.68710923784067</v>
      </c>
      <c r="AA16">
        <v>384.45071150057089</v>
      </c>
      <c r="AB16">
        <v>355.11062626819927</v>
      </c>
      <c r="AC16">
        <v>181.49472084892494</v>
      </c>
    </row>
    <row r="17" spans="1:29">
      <c r="F17">
        <f t="shared" si="0"/>
        <v>300</v>
      </c>
      <c r="G17" s="2">
        <f t="shared" si="0"/>
        <v>23040.000000000004</v>
      </c>
      <c r="H17" s="6" t="e">
        <f t="shared" si="1"/>
        <v>#NUM!</v>
      </c>
      <c r="I17" s="6">
        <f t="shared" si="2"/>
        <v>562.79684866622972</v>
      </c>
      <c r="J17" s="6">
        <f t="shared" si="3"/>
        <v>594.69495002602866</v>
      </c>
      <c r="K17" s="6">
        <f t="shared" si="4"/>
        <v>582.97721368556643</v>
      </c>
      <c r="L17" s="6">
        <f t="shared" si="5"/>
        <v>549.7744819540668</v>
      </c>
      <c r="M17" s="6">
        <f t="shared" si="6"/>
        <v>509.62898185370659</v>
      </c>
      <c r="N17" s="6">
        <f t="shared" si="7"/>
        <v>469.46506184964926</v>
      </c>
      <c r="O17" s="6">
        <f t="shared" si="8"/>
        <v>432.11380053462119</v>
      </c>
      <c r="P17" s="6">
        <f t="shared" si="9"/>
        <v>398.46931680880715</v>
      </c>
      <c r="Q17" s="6">
        <f t="shared" si="10"/>
        <v>202.59175944575139</v>
      </c>
      <c r="T17">
        <v>1000</v>
      </c>
      <c r="U17">
        <v>562.79684866622972</v>
      </c>
      <c r="V17">
        <v>594.69495002602866</v>
      </c>
      <c r="W17">
        <v>582.97721368556643</v>
      </c>
      <c r="X17">
        <v>549.7744819540668</v>
      </c>
      <c r="Y17">
        <v>509.62898185370659</v>
      </c>
      <c r="Z17">
        <v>469.46506184964926</v>
      </c>
      <c r="AA17">
        <v>432.11380053462119</v>
      </c>
      <c r="AB17">
        <v>398.46931680880715</v>
      </c>
      <c r="AC17">
        <v>202.59175944575139</v>
      </c>
    </row>
    <row r="18" spans="1:29">
      <c r="F18">
        <f t="shared" si="0"/>
        <v>325</v>
      </c>
      <c r="G18" s="2">
        <f t="shared" si="0"/>
        <v>24960.000000000004</v>
      </c>
      <c r="H18" s="6" t="e">
        <f t="shared" si="1"/>
        <v>#NUM!</v>
      </c>
      <c r="I18" s="6" t="e">
        <f t="shared" si="2"/>
        <v>#NUM!</v>
      </c>
      <c r="J18" s="6">
        <f t="shared" si="3"/>
        <v>697.95793218415531</v>
      </c>
      <c r="K18" s="6">
        <f t="shared" si="4"/>
        <v>664.75911166517142</v>
      </c>
      <c r="L18" s="6">
        <f t="shared" si="5"/>
        <v>619.43044664145657</v>
      </c>
      <c r="M18" s="6">
        <f t="shared" si="6"/>
        <v>570.52745376255382</v>
      </c>
      <c r="N18" s="6">
        <f t="shared" si="7"/>
        <v>523.52700227190803</v>
      </c>
      <c r="O18" s="6">
        <f t="shared" si="8"/>
        <v>480.6517547425567</v>
      </c>
      <c r="P18" s="6">
        <f t="shared" si="9"/>
        <v>442.45063985327158</v>
      </c>
      <c r="Q18" s="6">
        <f t="shared" si="10"/>
        <v>223.74839230218524</v>
      </c>
      <c r="T18">
        <v>1000</v>
      </c>
      <c r="U18">
        <v>1000</v>
      </c>
      <c r="V18">
        <v>697.95793218415531</v>
      </c>
      <c r="W18">
        <v>664.75911166517142</v>
      </c>
      <c r="X18">
        <v>619.43044664145657</v>
      </c>
      <c r="Y18">
        <v>570.52745376255382</v>
      </c>
      <c r="Z18">
        <v>523.52700227190803</v>
      </c>
      <c r="AA18">
        <v>480.6517547425567</v>
      </c>
      <c r="AB18">
        <v>442.45063985327158</v>
      </c>
      <c r="AC18">
        <v>223.74839230218524</v>
      </c>
    </row>
    <row r="19" spans="1:29">
      <c r="F19">
        <f t="shared" si="0"/>
        <v>350</v>
      </c>
      <c r="G19" s="2">
        <f t="shared" si="0"/>
        <v>26880.000000000004</v>
      </c>
      <c r="H19" s="6" t="e">
        <f t="shared" si="1"/>
        <v>#NUM!</v>
      </c>
      <c r="I19" s="6" t="e">
        <f t="shared" si="2"/>
        <v>#NUM!</v>
      </c>
      <c r="J19" s="6">
        <f t="shared" si="3"/>
        <v>832.88186834575436</v>
      </c>
      <c r="K19" s="6">
        <f t="shared" si="4"/>
        <v>755.03217579562079</v>
      </c>
      <c r="L19" s="6">
        <f t="shared" si="5"/>
        <v>693.0246167699039</v>
      </c>
      <c r="M19" s="6">
        <f t="shared" si="6"/>
        <v>633.63981875063894</v>
      </c>
      <c r="N19" s="6">
        <f t="shared" si="7"/>
        <v>578.97146653514505</v>
      </c>
      <c r="O19" s="6">
        <f t="shared" si="8"/>
        <v>530.11459407958921</v>
      </c>
      <c r="P19" s="6">
        <f t="shared" si="9"/>
        <v>487.08221464209896</v>
      </c>
      <c r="Q19" s="6">
        <f t="shared" si="10"/>
        <v>244.96512730965929</v>
      </c>
      <c r="T19">
        <v>1000</v>
      </c>
      <c r="U19">
        <v>1000</v>
      </c>
      <c r="V19">
        <v>832.88186834575436</v>
      </c>
      <c r="W19">
        <v>755.03217579562079</v>
      </c>
      <c r="X19">
        <v>693.0246167699039</v>
      </c>
      <c r="Y19">
        <v>633.63981875063894</v>
      </c>
      <c r="Z19">
        <v>578.97146653514505</v>
      </c>
      <c r="AA19">
        <v>530.11459407958921</v>
      </c>
      <c r="AB19">
        <v>487.08221464209896</v>
      </c>
      <c r="AC19">
        <v>244.96512730965929</v>
      </c>
    </row>
    <row r="20" spans="1:29">
      <c r="F20">
        <f t="shared" si="0"/>
        <v>375</v>
      </c>
      <c r="G20" s="2">
        <f t="shared" si="0"/>
        <v>28800.000000000004</v>
      </c>
      <c r="H20" s="6" t="e">
        <f t="shared" si="1"/>
        <v>#NUM!</v>
      </c>
      <c r="I20" s="6" t="e">
        <f t="shared" si="2"/>
        <v>#NUM!</v>
      </c>
      <c r="J20" s="6" t="e">
        <f t="shared" si="3"/>
        <v>#NUM!</v>
      </c>
      <c r="K20" s="6">
        <f t="shared" si="4"/>
        <v>857.16336439647341</v>
      </c>
      <c r="L20" s="6">
        <f t="shared" si="5"/>
        <v>771.31166184535266</v>
      </c>
      <c r="M20" s="6">
        <f t="shared" si="6"/>
        <v>699.22665940049239</v>
      </c>
      <c r="N20" s="6">
        <f t="shared" si="7"/>
        <v>635.91027817466124</v>
      </c>
      <c r="O20" s="6">
        <f t="shared" si="8"/>
        <v>580.5572947929611</v>
      </c>
      <c r="P20" s="6">
        <f t="shared" si="9"/>
        <v>532.39376481319312</v>
      </c>
      <c r="Q20" s="6">
        <f t="shared" si="10"/>
        <v>266.24247961502391</v>
      </c>
      <c r="T20">
        <v>1000</v>
      </c>
      <c r="U20">
        <v>1000</v>
      </c>
      <c r="V20">
        <v>1000</v>
      </c>
      <c r="W20">
        <v>857.16336439647341</v>
      </c>
      <c r="X20">
        <v>771.31166184535266</v>
      </c>
      <c r="Y20">
        <v>699.22665940049239</v>
      </c>
      <c r="Z20">
        <v>635.91027817466124</v>
      </c>
      <c r="AA20">
        <v>580.5572947929611</v>
      </c>
      <c r="AB20">
        <v>532.39376481319312</v>
      </c>
      <c r="AC20">
        <v>266.24247961502391</v>
      </c>
    </row>
    <row r="21" spans="1:29">
      <c r="B21" s="15" t="s">
        <v>29</v>
      </c>
      <c r="F21">
        <f t="shared" si="0"/>
        <v>400</v>
      </c>
      <c r="G21" s="2">
        <f t="shared" si="0"/>
        <v>30720.000000000004</v>
      </c>
      <c r="H21" s="6" t="e">
        <f t="shared" si="1"/>
        <v>#NUM!</v>
      </c>
      <c r="I21" s="6" t="e">
        <f t="shared" si="2"/>
        <v>#NUM!</v>
      </c>
      <c r="J21" s="6" t="e">
        <f t="shared" si="3"/>
        <v>#NUM!</v>
      </c>
      <c r="K21" s="6">
        <f t="shared" si="4"/>
        <v>977.5936059839745</v>
      </c>
      <c r="L21" s="6">
        <f t="shared" si="5"/>
        <v>855.32331961382226</v>
      </c>
      <c r="M21" s="6">
        <f t="shared" si="6"/>
        <v>767.60408043458938</v>
      </c>
      <c r="N21" s="6">
        <f t="shared" si="7"/>
        <v>694.471200864141</v>
      </c>
      <c r="O21" s="6">
        <f t="shared" si="8"/>
        <v>632.04050549011208</v>
      </c>
      <c r="P21" s="6">
        <f t="shared" si="9"/>
        <v>578.41734996393461</v>
      </c>
      <c r="Q21" s="6">
        <f t="shared" si="10"/>
        <v>287.58097176648573</v>
      </c>
      <c r="T21">
        <v>1000</v>
      </c>
      <c r="U21">
        <v>1000</v>
      </c>
      <c r="V21">
        <v>1000</v>
      </c>
      <c r="W21">
        <v>977.5936059839745</v>
      </c>
      <c r="X21">
        <v>855.32331961382226</v>
      </c>
      <c r="Y21">
        <v>767.60408043458938</v>
      </c>
      <c r="Z21">
        <v>694.471200864141</v>
      </c>
      <c r="AA21">
        <v>632.04050549011208</v>
      </c>
      <c r="AB21">
        <v>578.41734996393461</v>
      </c>
      <c r="AC21">
        <v>287.58097176648573</v>
      </c>
    </row>
    <row r="22" spans="1:29">
      <c r="B22" s="1" t="s">
        <v>0</v>
      </c>
      <c r="C22">
        <f>3.2*24</f>
        <v>76.800000000000011</v>
      </c>
      <c r="D22" t="s">
        <v>18</v>
      </c>
      <c r="F22">
        <f t="shared" ref="F22:G25" si="11">C46</f>
        <v>425</v>
      </c>
      <c r="G22" s="2">
        <f t="shared" si="11"/>
        <v>32640.000000000004</v>
      </c>
      <c r="H22" s="6" t="e">
        <f t="shared" si="1"/>
        <v>#NUM!</v>
      </c>
      <c r="I22" s="6" t="e">
        <f t="shared" si="2"/>
        <v>#NUM!</v>
      </c>
      <c r="J22" s="6" t="e">
        <f t="shared" si="3"/>
        <v>#NUM!</v>
      </c>
      <c r="K22" s="6">
        <f t="shared" si="4"/>
        <v>1132.2861165328809</v>
      </c>
      <c r="L22" s="6">
        <f t="shared" si="5"/>
        <v>946.53593651412245</v>
      </c>
      <c r="M22" s="6">
        <f t="shared" si="6"/>
        <v>839.16183346276853</v>
      </c>
      <c r="N22" s="6">
        <f t="shared" si="7"/>
        <v>754.80131341911192</v>
      </c>
      <c r="O22" s="6">
        <f t="shared" si="8"/>
        <v>684.63140197973371</v>
      </c>
      <c r="P22" s="6">
        <f t="shared" si="9"/>
        <v>625.18763104169375</v>
      </c>
      <c r="Q22" s="6">
        <f t="shared" si="10"/>
        <v>308.98113386334325</v>
      </c>
      <c r="T22">
        <v>1000</v>
      </c>
      <c r="U22">
        <v>1000</v>
      </c>
      <c r="V22">
        <v>1000</v>
      </c>
      <c r="W22">
        <v>1132.2861165328809</v>
      </c>
      <c r="X22">
        <v>946.53593651412245</v>
      </c>
      <c r="Y22">
        <v>839.16183346276853</v>
      </c>
      <c r="Z22">
        <v>754.80131341911192</v>
      </c>
      <c r="AA22">
        <v>684.63140197973371</v>
      </c>
      <c r="AB22">
        <v>625.18763104169375</v>
      </c>
      <c r="AC22">
        <v>308.98113386334325</v>
      </c>
    </row>
    <row r="23" spans="1:29">
      <c r="B23" s="1" t="s">
        <v>1</v>
      </c>
      <c r="C23" s="24">
        <f>0.14*2.25*24/108</f>
        <v>7.0000000000000007E-2</v>
      </c>
      <c r="D23" t="s">
        <v>5</v>
      </c>
      <c r="F23">
        <f t="shared" si="11"/>
        <v>450</v>
      </c>
      <c r="G23" s="2">
        <f t="shared" si="11"/>
        <v>34560.000000000007</v>
      </c>
      <c r="H23" s="6" t="e">
        <f t="shared" si="1"/>
        <v>#NUM!</v>
      </c>
      <c r="I23" s="6" t="e">
        <f t="shared" si="2"/>
        <v>#NUM!</v>
      </c>
      <c r="J23" s="6" t="e">
        <f t="shared" si="3"/>
        <v>#NUM!</v>
      </c>
      <c r="K23" s="6">
        <f t="shared" si="4"/>
        <v>1414.4288448836462</v>
      </c>
      <c r="L23" s="6">
        <f t="shared" si="5"/>
        <v>1047.1963152509149</v>
      </c>
      <c r="M23" s="6">
        <f t="shared" si="6"/>
        <v>914.38984241642686</v>
      </c>
      <c r="N23" s="6">
        <f t="shared" si="7"/>
        <v>817.07136322156873</v>
      </c>
      <c r="O23" s="6">
        <f t="shared" si="8"/>
        <v>738.40471524408713</v>
      </c>
      <c r="P23" s="6">
        <f t="shared" si="9"/>
        <v>672.74217580644859</v>
      </c>
      <c r="Q23" s="6">
        <f t="shared" si="10"/>
        <v>330.44350370964429</v>
      </c>
      <c r="T23">
        <v>1000</v>
      </c>
      <c r="U23">
        <v>1000</v>
      </c>
      <c r="V23">
        <v>1000</v>
      </c>
      <c r="W23">
        <v>1414.4288448836462</v>
      </c>
      <c r="X23">
        <v>1047.1963152509149</v>
      </c>
      <c r="Y23">
        <v>914.38984241642686</v>
      </c>
      <c r="Z23">
        <v>817.07136322156873</v>
      </c>
      <c r="AA23">
        <v>738.40471524408713</v>
      </c>
      <c r="AB23">
        <v>672.74217580644859</v>
      </c>
      <c r="AC23">
        <v>330.44350370964429</v>
      </c>
    </row>
    <row r="24" spans="1:29">
      <c r="B24" s="1" t="s">
        <v>2</v>
      </c>
      <c r="C24" s="12">
        <v>0.89</v>
      </c>
      <c r="E24" t="s">
        <v>52</v>
      </c>
      <c r="F24">
        <f t="shared" si="11"/>
        <v>475</v>
      </c>
      <c r="G24" s="2">
        <f t="shared" si="11"/>
        <v>36480.000000000007</v>
      </c>
      <c r="H24" s="6" t="e">
        <f t="shared" si="1"/>
        <v>#NUM!</v>
      </c>
      <c r="I24" s="6" t="e">
        <f t="shared" si="2"/>
        <v>#NUM!</v>
      </c>
      <c r="J24" s="6" t="e">
        <f t="shared" si="3"/>
        <v>#NUM!</v>
      </c>
      <c r="K24" s="6" t="e">
        <f>I111</f>
        <v>#NUM!</v>
      </c>
      <c r="L24" s="6">
        <f t="shared" si="5"/>
        <v>1161.0392731577949</v>
      </c>
      <c r="M24" s="6">
        <f t="shared" si="6"/>
        <v>993.91844368569673</v>
      </c>
      <c r="N24" s="6">
        <f t="shared" si="7"/>
        <v>881.48146883541733</v>
      </c>
      <c r="O24" s="6">
        <f t="shared" si="8"/>
        <v>793.4439774311752</v>
      </c>
      <c r="P24" s="6">
        <f t="shared" si="9"/>
        <v>721.12181201860403</v>
      </c>
      <c r="Q24" s="6">
        <f t="shared" si="10"/>
        <v>351.96862697187305</v>
      </c>
      <c r="T24">
        <v>1000</v>
      </c>
      <c r="U24">
        <v>1000</v>
      </c>
      <c r="V24">
        <v>1000</v>
      </c>
      <c r="W24">
        <v>1000</v>
      </c>
      <c r="X24">
        <v>1161.0392731577949</v>
      </c>
      <c r="Y24">
        <v>993.91844368569673</v>
      </c>
      <c r="Z24">
        <v>881.48146883541733</v>
      </c>
      <c r="AA24">
        <v>793.4439774311752</v>
      </c>
      <c r="AB24">
        <v>721.12181201860403</v>
      </c>
      <c r="AC24">
        <v>351.96862697187305</v>
      </c>
    </row>
    <row r="25" spans="1:29">
      <c r="B25" s="1" t="s">
        <v>4</v>
      </c>
      <c r="C25">
        <f>0.0065</f>
        <v>6.4999999999999997E-3</v>
      </c>
      <c r="D25" t="s">
        <v>5</v>
      </c>
      <c r="F25">
        <f t="shared" si="11"/>
        <v>500</v>
      </c>
      <c r="G25" s="2">
        <f t="shared" si="11"/>
        <v>38400.000000000007</v>
      </c>
      <c r="H25" s="6" t="e">
        <f t="shared" si="1"/>
        <v>#NUM!</v>
      </c>
      <c r="I25" s="6" t="e">
        <f t="shared" si="2"/>
        <v>#NUM!</v>
      </c>
      <c r="J25" s="6" t="e">
        <f t="shared" si="3"/>
        <v>#NUM!</v>
      </c>
      <c r="K25" s="6" t="e">
        <f t="shared" si="4"/>
        <v>#NUM!</v>
      </c>
      <c r="L25" s="6">
        <f t="shared" si="5"/>
        <v>1295.1948317390052</v>
      </c>
      <c r="M25" s="6">
        <f t="shared" si="6"/>
        <v>1078.5821532513503</v>
      </c>
      <c r="N25" s="6">
        <f t="shared" si="7"/>
        <v>948.26872103860899</v>
      </c>
      <c r="O25" s="6">
        <f t="shared" si="8"/>
        <v>849.84304519478144</v>
      </c>
      <c r="P25" s="6">
        <f t="shared" si="9"/>
        <v>770.3710377948903</v>
      </c>
      <c r="Q25" s="6">
        <f t="shared" si="10"/>
        <v>373.5570573408292</v>
      </c>
      <c r="T25">
        <v>1000</v>
      </c>
      <c r="U25">
        <v>1000</v>
      </c>
      <c r="V25">
        <v>1000</v>
      </c>
      <c r="W25">
        <v>1000</v>
      </c>
      <c r="X25">
        <v>1295.1948317390052</v>
      </c>
      <c r="Y25">
        <v>1078.5821532513503</v>
      </c>
      <c r="Z25">
        <v>948.26872103860899</v>
      </c>
      <c r="AA25">
        <v>849.84304519478144</v>
      </c>
      <c r="AB25">
        <v>770.3710377948903</v>
      </c>
      <c r="AC25">
        <v>373.5570573408292</v>
      </c>
    </row>
    <row r="26" spans="1:29">
      <c r="B26" s="1"/>
    </row>
    <row r="27" spans="1:29">
      <c r="D27" s="2" t="s">
        <v>6</v>
      </c>
    </row>
    <row r="28" spans="1:29" ht="48.75">
      <c r="A28" s="16" t="s">
        <v>35</v>
      </c>
      <c r="B28" s="16" t="s">
        <v>30</v>
      </c>
      <c r="C28" s="16" t="s">
        <v>47</v>
      </c>
      <c r="D28" s="16" t="s">
        <v>34</v>
      </c>
      <c r="E28" s="16" t="s">
        <v>36</v>
      </c>
      <c r="F28" s="16" t="s">
        <v>9</v>
      </c>
      <c r="G28" s="16" t="s">
        <v>10</v>
      </c>
      <c r="H28" s="16" t="s">
        <v>11</v>
      </c>
      <c r="I28" s="17" t="s">
        <v>37</v>
      </c>
      <c r="J28" s="16" t="s">
        <v>13</v>
      </c>
      <c r="K28" s="16" t="s">
        <v>14</v>
      </c>
      <c r="L28" s="16" t="s">
        <v>15</v>
      </c>
      <c r="M28" s="16" t="s">
        <v>16</v>
      </c>
    </row>
    <row r="29" spans="1:29">
      <c r="A29" s="11">
        <v>5</v>
      </c>
      <c r="B29" s="11">
        <f>$C$22</f>
        <v>76.800000000000011</v>
      </c>
      <c r="C29" s="11">
        <v>0</v>
      </c>
      <c r="D29" s="11">
        <f>C29*B29</f>
        <v>0</v>
      </c>
      <c r="E29" s="7">
        <f>($C$23*B29*A29^2+$C$24*$C$25*B29^3-B29*(($C$24*($C$25*$C$24*B29^2+$C$23*A29^2)*($C$25*B29^2+$C$23*$C$24*A29^2-4*D29*$C$23*$C$25)))^0.5)/(2*($C$23^2*A29^2+$C$24*$C$25*$C$23*B29^2))</f>
        <v>2.7890339986581751</v>
      </c>
      <c r="F29" s="7">
        <f>B29*E29-E29^2*C$23</f>
        <v>213.65330135175088</v>
      </c>
      <c r="G29" s="7">
        <f>D29-F29</f>
        <v>-213.65330135175088</v>
      </c>
      <c r="H29" s="7">
        <f>G29/C$24</f>
        <v>-240.05988915927065</v>
      </c>
      <c r="I29" s="18">
        <f>(A29-(A29^2-4*C$25*H29)^0.5)/(2*C$25)</f>
        <v>-45.339595263588336</v>
      </c>
      <c r="J29" s="7">
        <f>E29^2*C$23</f>
        <v>0.54450974519698481</v>
      </c>
      <c r="K29" s="7">
        <f>I29^2*C$25</f>
        <v>13.36191284132901</v>
      </c>
      <c r="L29" s="7">
        <f>H29-G29</f>
        <v>-26.40658780751977</v>
      </c>
      <c r="M29" s="7">
        <f>SUM(J29:L29)</f>
        <v>-12.500165220993775</v>
      </c>
    </row>
    <row r="30" spans="1:29">
      <c r="A30" s="11">
        <v>5</v>
      </c>
      <c r="B30" s="11">
        <f t="shared" ref="B30:B93" si="12">$C$22</f>
        <v>76.800000000000011</v>
      </c>
      <c r="C30" s="11">
        <v>25</v>
      </c>
      <c r="D30" s="11">
        <f>C30*B30</f>
        <v>1920.0000000000002</v>
      </c>
      <c r="E30" s="7">
        <f>($C$23*B30*A30^2+$C$24*$C$25*B30^3-B30*(($C$24*($C$25*$C$24*B30^2+$C$23*A30^2)*($C$25*B30^2+$C$23*$C$24*A30^2-4*D30*$C$23*$C$25)))^0.5)/(2*($C$23^2*A30^2+$C$24*$C$25*$C$23*B30^2))</f>
        <v>27.238552941463421</v>
      </c>
      <c r="F30" s="7">
        <f>B30*E30-E30^2*C$23</f>
        <v>2039.9851522602478</v>
      </c>
      <c r="G30" s="7">
        <f t="shared" ref="G30:G49" si="13">D30-F30</f>
        <v>-119.98515226024756</v>
      </c>
      <c r="H30" s="7">
        <f>G30/C$24</f>
        <v>-134.81477782050288</v>
      </c>
      <c r="I30" s="18">
        <f>(A30-(A30^2-4*C$25*H30)^0.5)/(2*C$25)</f>
        <v>-26.078819302991104</v>
      </c>
      <c r="J30" s="7">
        <f>E30^2*C$23</f>
        <v>51.935713644143398</v>
      </c>
      <c r="K30" s="7">
        <f>I30^2*C$25</f>
        <v>4.420681305547399</v>
      </c>
      <c r="L30" s="7">
        <f>H30-G30</f>
        <v>-14.829625560255323</v>
      </c>
      <c r="M30" s="7">
        <f>SUM(J30:L30)</f>
        <v>41.526769389435472</v>
      </c>
    </row>
    <row r="31" spans="1:29">
      <c r="A31" s="11">
        <v>5</v>
      </c>
      <c r="B31" s="11">
        <f t="shared" si="12"/>
        <v>76.800000000000011</v>
      </c>
      <c r="C31" s="11">
        <v>50</v>
      </c>
      <c r="D31" s="11">
        <f t="shared" ref="D31:D49" si="14">C31*B31</f>
        <v>3840.0000000000005</v>
      </c>
      <c r="E31" s="7">
        <f>($C$23*B31*A31^2+$C$24*$C$25*B31^3-B31*(($C$24*($C$25*$C$24*B31^2+$C$23*A31^2)*($C$25*B31^2+$C$23*$C$24*A31^2-4*D31*$C$23*$C$25)))^0.5)/(2*($C$23^2*A31^2+$C$24*$C$25*$C$23*B31^2))</f>
        <v>52.892588797497758</v>
      </c>
      <c r="F31" s="7">
        <f>B31*E31-E31^2*C$23</f>
        <v>3866.3170031687455</v>
      </c>
      <c r="G31" s="7">
        <f t="shared" si="13"/>
        <v>-26.317003168745032</v>
      </c>
      <c r="H31" s="7">
        <f>G31/C$24</f>
        <v>-29.56966648173599</v>
      </c>
      <c r="I31" s="18">
        <f>(A31-(A31^2-4*C$25*H31)^0.5)/(2*C$25)</f>
        <v>-5.8691522635663587</v>
      </c>
      <c r="J31" s="7">
        <f>E31^2*C$23</f>
        <v>195.83381647908297</v>
      </c>
      <c r="K31" s="7">
        <f>I31^2*C$25</f>
        <v>0.22390516390401971</v>
      </c>
      <c r="L31" s="7">
        <f>H31-G31</f>
        <v>-3.2526633129909577</v>
      </c>
      <c r="M31" s="7">
        <f>SUM(J31:L31)</f>
        <v>192.80505832999603</v>
      </c>
    </row>
    <row r="32" spans="1:29">
      <c r="A32" s="11">
        <v>5</v>
      </c>
      <c r="B32" s="11">
        <f t="shared" si="12"/>
        <v>76.800000000000011</v>
      </c>
      <c r="C32" s="11">
        <v>75</v>
      </c>
      <c r="D32" s="11">
        <f t="shared" si="14"/>
        <v>5760.0000000000009</v>
      </c>
      <c r="E32" s="7">
        <f>($C$23*B32*A32^2+$C$24*$C$25*B32^3-B32*(($C$24*($C$25*$C$24*B32^2+$C$23*A32^2)*($C$25*B32^2+$C$23*$C$24*A32^2-4*D32*$C$23*$C$25)))^0.5)/(2*($C$23^2*A32^2+$C$24*$C$25*$C$23*B32^2))</f>
        <v>79.948918242857573</v>
      </c>
      <c r="F32" s="7">
        <f>B32*E32-E32^2*C$23</f>
        <v>5692.6488540772443</v>
      </c>
      <c r="G32" s="7">
        <f t="shared" si="13"/>
        <v>67.351145922756587</v>
      </c>
      <c r="H32" s="7">
        <f>G32/C$24</f>
        <v>75.675444857029873</v>
      </c>
      <c r="I32" s="18">
        <f>(A32-(A32^2-4*C$25*H32)^0.5)/(2*C$25)</f>
        <v>15.445209830110946</v>
      </c>
      <c r="J32" s="7">
        <f>E32^2*C$23</f>
        <v>447.42806697421872</v>
      </c>
      <c r="K32" s="7">
        <f>I32^2*C$25</f>
        <v>1.5506042935250126</v>
      </c>
      <c r="L32" s="7">
        <f>H32-G32</f>
        <v>8.3242989342732869</v>
      </c>
      <c r="M32" s="7">
        <f>SUM(J32:L32)</f>
        <v>457.30297020201704</v>
      </c>
    </row>
    <row r="33" spans="1:13">
      <c r="A33" s="11">
        <v>5</v>
      </c>
      <c r="B33" s="11">
        <f t="shared" si="12"/>
        <v>76.800000000000011</v>
      </c>
      <c r="C33" s="11">
        <v>100</v>
      </c>
      <c r="D33" s="11">
        <f t="shared" si="14"/>
        <v>7680.0000000000009</v>
      </c>
      <c r="E33" s="7">
        <f>($C$23*B33*A33^2+$C$24*$C$25*B33^3-B33*(($C$24*($C$25*$C$24*B33^2+$C$23*A33^2)*($C$25*B33^2+$C$23*$C$24*A33^2-4*D33*$C$23*$C$25)))^0.5)/(2*($C$23^2*A33^2+$C$24*$C$25*$C$23*B33^2))</f>
        <v>108.66620903695531</v>
      </c>
      <c r="F33" s="7">
        <f>B33*E33-E33^2*C$23</f>
        <v>7518.9807049857391</v>
      </c>
      <c r="G33" s="7">
        <f t="shared" si="13"/>
        <v>161.01929501426184</v>
      </c>
      <c r="H33" s="7">
        <f>G33/C$24</f>
        <v>180.92055619579983</v>
      </c>
      <c r="I33" s="18">
        <f>(A33-(A33^2-4*C$25*H33)^0.5)/(2*C$25)</f>
        <v>38.068039566530622</v>
      </c>
      <c r="J33" s="7">
        <f>E33^2*C$23</f>
        <v>826.58414905242876</v>
      </c>
      <c r="K33" s="7">
        <f>I33^2*C$25</f>
        <v>9.4196416368531164</v>
      </c>
      <c r="L33" s="7">
        <f>H33-G33</f>
        <v>19.90126118153799</v>
      </c>
      <c r="M33" s="7">
        <f>SUM(J33:L33)</f>
        <v>855.90505187081988</v>
      </c>
    </row>
    <row r="34" spans="1:13">
      <c r="A34" s="11">
        <v>5</v>
      </c>
      <c r="B34" s="11">
        <f t="shared" si="12"/>
        <v>76.800000000000011</v>
      </c>
      <c r="C34" s="11">
        <v>125</v>
      </c>
      <c r="D34" s="11">
        <f t="shared" si="14"/>
        <v>9600.0000000000018</v>
      </c>
      <c r="E34" s="7">
        <f t="shared" ref="E34:E49" si="15">($C$23*B34*A34^2+$C$24*$C$25*B34^3-B34*(($C$24*($C$25*$C$24*B34^2+$C$23*A34^2)*($C$25*B34^2+$C$23*$C$24*A34^2-4*D34*$C$23*$C$25)))^0.5)/(2*($C$23^2*A34^2+$C$24*$C$25*$C$23*B34^2))</f>
        <v>139.39402552881845</v>
      </c>
      <c r="F34" s="7">
        <f t="shared" ref="F34:F49" si="16">B34*E34-E34^2*C$23</f>
        <v>9345.3125558942356</v>
      </c>
      <c r="G34" s="7">
        <f t="shared" si="13"/>
        <v>254.68744410576619</v>
      </c>
      <c r="H34" s="7">
        <f t="shared" ref="H34:H49" si="17">G34/C$24</f>
        <v>286.16566753456874</v>
      </c>
      <c r="I34" s="18">
        <f t="shared" ref="I34:I49" si="18">(A34-(A34^2-4*C$25*H34)^0.5)/(2*C$25)</f>
        <v>62.274715803908634</v>
      </c>
      <c r="J34" s="7">
        <f t="shared" ref="J34:J49" si="19">E34^2*C$23</f>
        <v>1360.1486047190224</v>
      </c>
      <c r="K34" s="7">
        <f t="shared" ref="K34:K49" si="20">I34^2*C$25</f>
        <v>25.207911484974321</v>
      </c>
      <c r="L34" s="7">
        <f t="shared" ref="L34:L49" si="21">H34-G34</f>
        <v>31.478223428802551</v>
      </c>
      <c r="M34" s="7">
        <f t="shared" ref="M34:M49" si="22">SUM(J34:L34)</f>
        <v>1416.8347396327993</v>
      </c>
    </row>
    <row r="35" spans="1:13">
      <c r="A35" s="11">
        <v>5</v>
      </c>
      <c r="B35" s="11">
        <f t="shared" si="12"/>
        <v>76.800000000000011</v>
      </c>
      <c r="C35" s="11">
        <v>150</v>
      </c>
      <c r="D35" s="11">
        <f t="shared" si="14"/>
        <v>11520.000000000002</v>
      </c>
      <c r="E35" s="7">
        <f t="shared" si="15"/>
        <v>172.62503325992137</v>
      </c>
      <c r="F35" s="7">
        <f t="shared" si="16"/>
        <v>11171.644406802736</v>
      </c>
      <c r="G35" s="7">
        <f t="shared" si="13"/>
        <v>348.35559319726599</v>
      </c>
      <c r="H35" s="7">
        <f t="shared" si="17"/>
        <v>391.41077887333256</v>
      </c>
      <c r="I35" s="18">
        <f t="shared" si="18"/>
        <v>88.453349271131543</v>
      </c>
      <c r="J35" s="7">
        <f t="shared" si="19"/>
        <v>2085.9581475592272</v>
      </c>
      <c r="K35" s="7">
        <f t="shared" si="20"/>
        <v>50.855967482325113</v>
      </c>
      <c r="L35" s="7">
        <f t="shared" si="21"/>
        <v>43.055185676066571</v>
      </c>
      <c r="M35" s="7">
        <f t="shared" si="22"/>
        <v>2179.8693007176189</v>
      </c>
    </row>
    <row r="36" spans="1:13">
      <c r="A36" s="11">
        <v>5</v>
      </c>
      <c r="B36" s="11">
        <f t="shared" si="12"/>
        <v>76.800000000000011</v>
      </c>
      <c r="C36" s="11">
        <v>175</v>
      </c>
      <c r="D36" s="11">
        <f t="shared" si="14"/>
        <v>13440.000000000002</v>
      </c>
      <c r="E36" s="7">
        <f t="shared" si="15"/>
        <v>209.09353954956964</v>
      </c>
      <c r="F36" s="7">
        <f t="shared" si="16"/>
        <v>12997.976257711231</v>
      </c>
      <c r="G36" s="7">
        <f t="shared" si="13"/>
        <v>442.02374228877125</v>
      </c>
      <c r="H36" s="7">
        <f t="shared" si="17"/>
        <v>496.65589021210252</v>
      </c>
      <c r="I36" s="18">
        <f t="shared" si="18"/>
        <v>117.18241060381921</v>
      </c>
      <c r="J36" s="7">
        <f t="shared" si="19"/>
        <v>3060.4075796957213</v>
      </c>
      <c r="K36" s="7">
        <f t="shared" si="20"/>
        <v>89.256162806993515</v>
      </c>
      <c r="L36" s="7">
        <f t="shared" si="21"/>
        <v>54.632147923331274</v>
      </c>
      <c r="M36" s="7">
        <f t="shared" si="22"/>
        <v>3204.2958904260458</v>
      </c>
    </row>
    <row r="37" spans="1:13">
      <c r="A37" s="11">
        <v>5</v>
      </c>
      <c r="B37" s="11">
        <f t="shared" si="12"/>
        <v>76.800000000000011</v>
      </c>
      <c r="C37" s="11">
        <v>200</v>
      </c>
      <c r="D37" s="11">
        <f t="shared" si="14"/>
        <v>15360.000000000002</v>
      </c>
      <c r="E37" s="7">
        <f t="shared" si="15"/>
        <v>249.98344803343201</v>
      </c>
      <c r="F37" s="7">
        <f t="shared" si="16"/>
        <v>14824.308108619731</v>
      </c>
      <c r="G37" s="7">
        <f t="shared" si="13"/>
        <v>535.69189138027104</v>
      </c>
      <c r="H37" s="7">
        <f t="shared" si="17"/>
        <v>601.90100155086634</v>
      </c>
      <c r="I37" s="18">
        <f t="shared" si="18"/>
        <v>149.39455220870434</v>
      </c>
      <c r="J37" s="7">
        <f t="shared" si="19"/>
        <v>4374.4207003478523</v>
      </c>
      <c r="K37" s="7">
        <f t="shared" si="20"/>
        <v>145.07175949265536</v>
      </c>
      <c r="L37" s="7">
        <f t="shared" si="21"/>
        <v>66.209110170595295</v>
      </c>
      <c r="M37" s="7">
        <f t="shared" si="22"/>
        <v>4585.7015700111033</v>
      </c>
    </row>
    <row r="38" spans="1:13">
      <c r="A38" s="11">
        <v>5</v>
      </c>
      <c r="B38" s="11">
        <f t="shared" si="12"/>
        <v>76.800000000000011</v>
      </c>
      <c r="C38" s="11">
        <v>225</v>
      </c>
      <c r="D38" s="11">
        <f t="shared" si="14"/>
        <v>17280.000000000004</v>
      </c>
      <c r="E38" s="7">
        <f t="shared" si="15"/>
        <v>297.44531063707183</v>
      </c>
      <c r="F38" s="7">
        <f t="shared" si="16"/>
        <v>16650.639959528227</v>
      </c>
      <c r="G38" s="7">
        <f t="shared" si="13"/>
        <v>629.3600404717763</v>
      </c>
      <c r="H38" s="7">
        <f t="shared" si="17"/>
        <v>707.14611288963624</v>
      </c>
      <c r="I38" s="18">
        <f t="shared" si="18"/>
        <v>186.78393007007833</v>
      </c>
      <c r="J38" s="7">
        <f t="shared" si="19"/>
        <v>6193.1598973988912</v>
      </c>
      <c r="K38" s="7">
        <f t="shared" si="20"/>
        <v>226.77353746075539</v>
      </c>
      <c r="L38" s="7">
        <f t="shared" si="21"/>
        <v>77.786072417859941</v>
      </c>
      <c r="M38" s="7">
        <f t="shared" si="22"/>
        <v>6497.7195072775066</v>
      </c>
    </row>
    <row r="39" spans="1:13">
      <c r="A39" s="11">
        <v>5</v>
      </c>
      <c r="B39" s="11">
        <f t="shared" si="12"/>
        <v>76.800000000000011</v>
      </c>
      <c r="C39" s="11">
        <v>250</v>
      </c>
      <c r="D39" s="11">
        <f t="shared" si="14"/>
        <v>19200.000000000004</v>
      </c>
      <c r="E39" s="7">
        <f t="shared" si="15"/>
        <v>356.28551620184822</v>
      </c>
      <c r="F39" s="7">
        <f t="shared" si="16"/>
        <v>18476.971810436724</v>
      </c>
      <c r="G39" s="7">
        <f t="shared" si="13"/>
        <v>723.02818956327974</v>
      </c>
      <c r="H39" s="7">
        <f t="shared" si="17"/>
        <v>812.39122422840421</v>
      </c>
      <c r="I39" s="18">
        <f t="shared" si="18"/>
        <v>233.13690820064147</v>
      </c>
      <c r="J39" s="7">
        <f t="shared" si="19"/>
        <v>8885.7558338652234</v>
      </c>
      <c r="K39" s="7">
        <f t="shared" si="20"/>
        <v>353.29331677480309</v>
      </c>
      <c r="L39" s="7">
        <f t="shared" si="21"/>
        <v>89.363034665124474</v>
      </c>
      <c r="M39" s="7">
        <f t="shared" si="22"/>
        <v>9328.4121853051511</v>
      </c>
    </row>
    <row r="40" spans="1:13">
      <c r="A40" s="11">
        <v>5</v>
      </c>
      <c r="B40" s="11">
        <f t="shared" si="12"/>
        <v>76.800000000000011</v>
      </c>
      <c r="C40" s="11">
        <v>275</v>
      </c>
      <c r="D40" s="11">
        <f t="shared" si="14"/>
        <v>21120.000000000004</v>
      </c>
      <c r="E40" s="7">
        <f t="shared" si="15"/>
        <v>444.24781148103318</v>
      </c>
      <c r="F40" s="7">
        <f t="shared" si="16"/>
        <v>20303.30366134522</v>
      </c>
      <c r="G40" s="7">
        <f t="shared" si="13"/>
        <v>816.69633865478318</v>
      </c>
      <c r="H40" s="7">
        <f t="shared" si="17"/>
        <v>917.63633556717207</v>
      </c>
      <c r="I40" s="18">
        <f t="shared" si="18"/>
        <v>302.43160746714062</v>
      </c>
      <c r="J40" s="7">
        <f t="shared" si="19"/>
        <v>13814.928260398134</v>
      </c>
      <c r="K40" s="7">
        <f t="shared" si="20"/>
        <v>594.52170176853099</v>
      </c>
      <c r="L40" s="7">
        <f t="shared" si="21"/>
        <v>100.93999691238889</v>
      </c>
      <c r="M40" s="7">
        <f t="shared" si="22"/>
        <v>14510.389959079055</v>
      </c>
    </row>
    <row r="41" spans="1:13">
      <c r="A41" s="11">
        <v>5</v>
      </c>
      <c r="B41" s="11">
        <f t="shared" si="12"/>
        <v>76.800000000000011</v>
      </c>
      <c r="C41" s="11">
        <v>300</v>
      </c>
      <c r="D41" s="11">
        <f t="shared" si="14"/>
        <v>23040.000000000004</v>
      </c>
      <c r="E41" s="7" t="e">
        <f t="shared" si="15"/>
        <v>#NUM!</v>
      </c>
      <c r="F41" s="7" t="e">
        <f t="shared" si="16"/>
        <v>#NUM!</v>
      </c>
      <c r="G41" s="7" t="e">
        <f t="shared" si="13"/>
        <v>#NUM!</v>
      </c>
      <c r="H41" s="7" t="e">
        <f t="shared" si="17"/>
        <v>#NUM!</v>
      </c>
      <c r="I41" s="18" t="e">
        <f t="shared" si="18"/>
        <v>#NUM!</v>
      </c>
      <c r="J41" s="7" t="e">
        <f t="shared" si="19"/>
        <v>#NUM!</v>
      </c>
      <c r="K41" s="7" t="e">
        <f t="shared" si="20"/>
        <v>#NUM!</v>
      </c>
      <c r="L41" s="7" t="e">
        <f t="shared" si="21"/>
        <v>#NUM!</v>
      </c>
      <c r="M41" s="7" t="e">
        <f t="shared" si="22"/>
        <v>#NUM!</v>
      </c>
    </row>
    <row r="42" spans="1:13">
      <c r="A42" s="11">
        <v>5</v>
      </c>
      <c r="B42" s="11">
        <f t="shared" si="12"/>
        <v>76.800000000000011</v>
      </c>
      <c r="C42" s="11">
        <v>325</v>
      </c>
      <c r="D42" s="11">
        <f t="shared" si="14"/>
        <v>24960.000000000004</v>
      </c>
      <c r="E42" s="7" t="e">
        <f t="shared" si="15"/>
        <v>#NUM!</v>
      </c>
      <c r="F42" s="7" t="e">
        <f t="shared" si="16"/>
        <v>#NUM!</v>
      </c>
      <c r="G42" s="7" t="e">
        <f t="shared" si="13"/>
        <v>#NUM!</v>
      </c>
      <c r="H42" s="7" t="e">
        <f t="shared" si="17"/>
        <v>#NUM!</v>
      </c>
      <c r="I42" s="18" t="e">
        <f t="shared" si="18"/>
        <v>#NUM!</v>
      </c>
      <c r="J42" s="7" t="e">
        <f t="shared" si="19"/>
        <v>#NUM!</v>
      </c>
      <c r="K42" s="7" t="e">
        <f t="shared" si="20"/>
        <v>#NUM!</v>
      </c>
      <c r="L42" s="7" t="e">
        <f t="shared" si="21"/>
        <v>#NUM!</v>
      </c>
      <c r="M42" s="7" t="e">
        <f t="shared" si="22"/>
        <v>#NUM!</v>
      </c>
    </row>
    <row r="43" spans="1:13">
      <c r="A43" s="11">
        <v>5</v>
      </c>
      <c r="B43" s="11">
        <f t="shared" si="12"/>
        <v>76.800000000000011</v>
      </c>
      <c r="C43" s="11">
        <v>350</v>
      </c>
      <c r="D43" s="11">
        <f t="shared" si="14"/>
        <v>26880.000000000004</v>
      </c>
      <c r="E43" s="7" t="e">
        <f t="shared" si="15"/>
        <v>#NUM!</v>
      </c>
      <c r="F43" s="7" t="e">
        <f t="shared" si="16"/>
        <v>#NUM!</v>
      </c>
      <c r="G43" s="7" t="e">
        <f t="shared" si="13"/>
        <v>#NUM!</v>
      </c>
      <c r="H43" s="7" t="e">
        <f t="shared" si="17"/>
        <v>#NUM!</v>
      </c>
      <c r="I43" s="18" t="e">
        <f t="shared" si="18"/>
        <v>#NUM!</v>
      </c>
      <c r="J43" s="7" t="e">
        <f t="shared" si="19"/>
        <v>#NUM!</v>
      </c>
      <c r="K43" s="7" t="e">
        <f t="shared" si="20"/>
        <v>#NUM!</v>
      </c>
      <c r="L43" s="7" t="e">
        <f t="shared" si="21"/>
        <v>#NUM!</v>
      </c>
      <c r="M43" s="7" t="e">
        <f t="shared" si="22"/>
        <v>#NUM!</v>
      </c>
    </row>
    <row r="44" spans="1:13">
      <c r="A44" s="11">
        <v>5</v>
      </c>
      <c r="B44" s="11">
        <f t="shared" si="12"/>
        <v>76.800000000000011</v>
      </c>
      <c r="C44" s="11">
        <v>375</v>
      </c>
      <c r="D44" s="11">
        <f t="shared" si="14"/>
        <v>28800.000000000004</v>
      </c>
      <c r="E44" s="7" t="e">
        <f t="shared" si="15"/>
        <v>#NUM!</v>
      </c>
      <c r="F44" s="7" t="e">
        <f t="shared" si="16"/>
        <v>#NUM!</v>
      </c>
      <c r="G44" s="7" t="e">
        <f t="shared" si="13"/>
        <v>#NUM!</v>
      </c>
      <c r="H44" s="7" t="e">
        <f t="shared" si="17"/>
        <v>#NUM!</v>
      </c>
      <c r="I44" s="18" t="e">
        <f t="shared" si="18"/>
        <v>#NUM!</v>
      </c>
      <c r="J44" s="7" t="e">
        <f t="shared" si="19"/>
        <v>#NUM!</v>
      </c>
      <c r="K44" s="7" t="e">
        <f t="shared" si="20"/>
        <v>#NUM!</v>
      </c>
      <c r="L44" s="7" t="e">
        <f t="shared" si="21"/>
        <v>#NUM!</v>
      </c>
      <c r="M44" s="7" t="e">
        <f t="shared" si="22"/>
        <v>#NUM!</v>
      </c>
    </row>
    <row r="45" spans="1:13">
      <c r="A45" s="11">
        <v>5</v>
      </c>
      <c r="B45" s="11">
        <f t="shared" si="12"/>
        <v>76.800000000000011</v>
      </c>
      <c r="C45" s="11">
        <v>400</v>
      </c>
      <c r="D45" s="11">
        <f t="shared" si="14"/>
        <v>30720.000000000004</v>
      </c>
      <c r="E45" s="7" t="e">
        <f t="shared" si="15"/>
        <v>#NUM!</v>
      </c>
      <c r="F45" s="7" t="e">
        <f t="shared" si="16"/>
        <v>#NUM!</v>
      </c>
      <c r="G45" s="7" t="e">
        <f t="shared" si="13"/>
        <v>#NUM!</v>
      </c>
      <c r="H45" s="7" t="e">
        <f t="shared" si="17"/>
        <v>#NUM!</v>
      </c>
      <c r="I45" s="18" t="e">
        <f t="shared" si="18"/>
        <v>#NUM!</v>
      </c>
      <c r="J45" s="7" t="e">
        <f t="shared" si="19"/>
        <v>#NUM!</v>
      </c>
      <c r="K45" s="7" t="e">
        <f t="shared" si="20"/>
        <v>#NUM!</v>
      </c>
      <c r="L45" s="7" t="e">
        <f t="shared" si="21"/>
        <v>#NUM!</v>
      </c>
      <c r="M45" s="7" t="e">
        <f t="shared" si="22"/>
        <v>#NUM!</v>
      </c>
    </row>
    <row r="46" spans="1:13">
      <c r="A46" s="11">
        <v>5</v>
      </c>
      <c r="B46" s="11">
        <f t="shared" si="12"/>
        <v>76.800000000000011</v>
      </c>
      <c r="C46" s="11">
        <v>425</v>
      </c>
      <c r="D46" s="11">
        <f t="shared" si="14"/>
        <v>32640.000000000004</v>
      </c>
      <c r="E46" s="7" t="e">
        <f t="shared" si="15"/>
        <v>#NUM!</v>
      </c>
      <c r="F46" s="7" t="e">
        <f t="shared" si="16"/>
        <v>#NUM!</v>
      </c>
      <c r="G46" s="7" t="e">
        <f t="shared" si="13"/>
        <v>#NUM!</v>
      </c>
      <c r="H46" s="7" t="e">
        <f t="shared" si="17"/>
        <v>#NUM!</v>
      </c>
      <c r="I46" s="18" t="e">
        <f t="shared" si="18"/>
        <v>#NUM!</v>
      </c>
      <c r="J46" s="7" t="e">
        <f t="shared" si="19"/>
        <v>#NUM!</v>
      </c>
      <c r="K46" s="7" t="e">
        <f t="shared" si="20"/>
        <v>#NUM!</v>
      </c>
      <c r="L46" s="7" t="e">
        <f t="shared" si="21"/>
        <v>#NUM!</v>
      </c>
      <c r="M46" s="7" t="e">
        <f t="shared" si="22"/>
        <v>#NUM!</v>
      </c>
    </row>
    <row r="47" spans="1:13">
      <c r="A47" s="11">
        <v>5</v>
      </c>
      <c r="B47" s="11">
        <f t="shared" si="12"/>
        <v>76.800000000000011</v>
      </c>
      <c r="C47" s="11">
        <v>450</v>
      </c>
      <c r="D47" s="11">
        <f t="shared" si="14"/>
        <v>34560.000000000007</v>
      </c>
      <c r="E47" s="7" t="e">
        <f t="shared" si="15"/>
        <v>#NUM!</v>
      </c>
      <c r="F47" s="7" t="e">
        <f t="shared" si="16"/>
        <v>#NUM!</v>
      </c>
      <c r="G47" s="7" t="e">
        <f t="shared" si="13"/>
        <v>#NUM!</v>
      </c>
      <c r="H47" s="7" t="e">
        <f t="shared" si="17"/>
        <v>#NUM!</v>
      </c>
      <c r="I47" s="18" t="e">
        <f t="shared" si="18"/>
        <v>#NUM!</v>
      </c>
      <c r="J47" s="7" t="e">
        <f t="shared" si="19"/>
        <v>#NUM!</v>
      </c>
      <c r="K47" s="7" t="e">
        <f t="shared" si="20"/>
        <v>#NUM!</v>
      </c>
      <c r="L47" s="7" t="e">
        <f t="shared" si="21"/>
        <v>#NUM!</v>
      </c>
      <c r="M47" s="7" t="e">
        <f t="shared" si="22"/>
        <v>#NUM!</v>
      </c>
    </row>
    <row r="48" spans="1:13">
      <c r="A48" s="11">
        <v>5</v>
      </c>
      <c r="B48" s="11">
        <f t="shared" si="12"/>
        <v>76.800000000000011</v>
      </c>
      <c r="C48" s="11">
        <v>475</v>
      </c>
      <c r="D48" s="11">
        <f t="shared" si="14"/>
        <v>36480.000000000007</v>
      </c>
      <c r="E48" s="7" t="e">
        <f t="shared" si="15"/>
        <v>#NUM!</v>
      </c>
      <c r="F48" s="7" t="e">
        <f t="shared" si="16"/>
        <v>#NUM!</v>
      </c>
      <c r="G48" s="7" t="e">
        <f t="shared" si="13"/>
        <v>#NUM!</v>
      </c>
      <c r="H48" s="7" t="e">
        <f t="shared" si="17"/>
        <v>#NUM!</v>
      </c>
      <c r="I48" s="18" t="e">
        <f t="shared" si="18"/>
        <v>#NUM!</v>
      </c>
      <c r="J48" s="7" t="e">
        <f t="shared" si="19"/>
        <v>#NUM!</v>
      </c>
      <c r="K48" s="7" t="e">
        <f t="shared" si="20"/>
        <v>#NUM!</v>
      </c>
      <c r="L48" s="7" t="e">
        <f t="shared" si="21"/>
        <v>#NUM!</v>
      </c>
      <c r="M48" s="7" t="e">
        <f t="shared" si="22"/>
        <v>#NUM!</v>
      </c>
    </row>
    <row r="49" spans="1:13">
      <c r="A49" s="11">
        <v>5</v>
      </c>
      <c r="B49" s="11">
        <f t="shared" si="12"/>
        <v>76.800000000000011</v>
      </c>
      <c r="C49" s="11">
        <v>500</v>
      </c>
      <c r="D49" s="11">
        <f t="shared" si="14"/>
        <v>38400.000000000007</v>
      </c>
      <c r="E49" s="7" t="e">
        <f t="shared" si="15"/>
        <v>#NUM!</v>
      </c>
      <c r="F49" s="7" t="e">
        <f t="shared" si="16"/>
        <v>#NUM!</v>
      </c>
      <c r="G49" s="7" t="e">
        <f t="shared" si="13"/>
        <v>#NUM!</v>
      </c>
      <c r="H49" s="7" t="e">
        <f t="shared" si="17"/>
        <v>#NUM!</v>
      </c>
      <c r="I49" s="18" t="e">
        <f t="shared" si="18"/>
        <v>#NUM!</v>
      </c>
      <c r="J49" s="7" t="e">
        <f t="shared" si="19"/>
        <v>#NUM!</v>
      </c>
      <c r="K49" s="7" t="e">
        <f t="shared" si="20"/>
        <v>#NUM!</v>
      </c>
      <c r="L49" s="7" t="e">
        <f t="shared" si="21"/>
        <v>#NUM!</v>
      </c>
      <c r="M49" s="7" t="e">
        <f t="shared" si="22"/>
        <v>#NUM!</v>
      </c>
    </row>
    <row r="50" spans="1:13">
      <c r="A50" s="11">
        <v>10</v>
      </c>
      <c r="B50" s="11">
        <f>$C$22</f>
        <v>76.800000000000011</v>
      </c>
      <c r="C50" s="11">
        <v>0</v>
      </c>
      <c r="D50" s="11">
        <f>C50*B50</f>
        <v>0</v>
      </c>
      <c r="E50" s="7">
        <f>($C$23*B50*A50^2+$C$24*$C$25*B50^3-B50*(($C$24*($C$25*$C$24*B50^2+$C$23*A50^2)*($C$25*B50^2+$C$23*$C$24*A50^2-4*D50*$C$23*$C$25)))^0.5)/(2*($C$23^2*A50^2+$C$24*$C$25*$C$23*B50^2))</f>
        <v>9.7945203593648955</v>
      </c>
      <c r="F50" s="7">
        <f>B50*E50-E50^2*C$23</f>
        <v>745.50387956432314</v>
      </c>
      <c r="G50" s="7">
        <f>D50-F50</f>
        <v>-745.50387956432314</v>
      </c>
      <c r="H50" s="7">
        <f>G50/C$24</f>
        <v>-837.6448084992395</v>
      </c>
      <c r="I50" s="18">
        <f>(A50-(A50^2-4*C$25*H50)^0.5)/(2*C$25)</f>
        <v>-79.641664299833167</v>
      </c>
      <c r="J50" s="7">
        <f>E50^2*C$23</f>
        <v>6.7152840349009422</v>
      </c>
      <c r="K50" s="7">
        <f>I50^2*C$25</f>
        <v>41.228165500907586</v>
      </c>
      <c r="L50" s="7">
        <f>H50-G50</f>
        <v>-92.14092893491636</v>
      </c>
      <c r="M50" s="7">
        <f>SUM(J50:L50)</f>
        <v>-44.197479399107834</v>
      </c>
    </row>
    <row r="51" spans="1:13">
      <c r="A51" s="11">
        <v>10</v>
      </c>
      <c r="B51" s="11">
        <f t="shared" si="12"/>
        <v>76.800000000000011</v>
      </c>
      <c r="C51" s="11">
        <v>25</v>
      </c>
      <c r="D51" s="11">
        <f>C51*B51</f>
        <v>1920.0000000000002</v>
      </c>
      <c r="E51" s="7">
        <f>($C$23*B51*A51^2+$C$24*$C$25*B51^3-B51*(($C$24*($C$25*$C$24*B51^2+$C$23*A51^2)*($C$25*B51^2+$C$23*$C$24*A51^2-4*D51*$C$23*$C$25)))^0.5)/(2*($C$23^2*A51^2+$C$24*$C$25*$C$23*B51^2))</f>
        <v>31.347012682027437</v>
      </c>
      <c r="F51" s="7">
        <f>B51*E51-E51^2*C$23</f>
        <v>2338.6661096936041</v>
      </c>
      <c r="G51" s="7">
        <f t="shared" ref="G51:G70" si="23">D51-F51</f>
        <v>-418.66610969360386</v>
      </c>
      <c r="H51" s="7">
        <f>G51/C$24</f>
        <v>-470.41135920629648</v>
      </c>
      <c r="I51" s="18">
        <f>(A51-(A51^2-4*C$25*H51)^0.5)/(2*C$25)</f>
        <v>-45.684535982472653</v>
      </c>
      <c r="J51" s="7">
        <f>E51^2*C$23</f>
        <v>68.78446428610323</v>
      </c>
      <c r="K51" s="7">
        <f>I51^2*C$25</f>
        <v>13.56599938156995</v>
      </c>
      <c r="L51" s="7">
        <f>H51-G51</f>
        <v>-51.745249512692624</v>
      </c>
      <c r="M51" s="7">
        <f>SUM(J51:L51)</f>
        <v>30.605214154980558</v>
      </c>
    </row>
    <row r="52" spans="1:13">
      <c r="A52" s="11">
        <v>10</v>
      </c>
      <c r="B52" s="11">
        <f t="shared" si="12"/>
        <v>76.800000000000011</v>
      </c>
      <c r="C52" s="11">
        <v>50</v>
      </c>
      <c r="D52" s="11">
        <f t="shared" ref="D52:D70" si="24">C52*B52</f>
        <v>3840.0000000000005</v>
      </c>
      <c r="E52" s="7">
        <f>($C$23*B52*A52^2+$C$24*$C$25*B52^3-B52*(($C$24*($C$25*$C$24*B52^2+$C$23*A52^2)*($C$25*B52^2+$C$23*$C$24*A52^2-4*D52*$C$23*$C$25)))^0.5)/(2*($C$23^2*A52^2+$C$24*$C$25*$C$23*B52^2))</f>
        <v>53.83752437472404</v>
      </c>
      <c r="F52" s="7">
        <f>B52*E52-E52^2*C$23</f>
        <v>3931.8283398228768</v>
      </c>
      <c r="G52" s="7">
        <f t="shared" si="23"/>
        <v>-91.828339822876387</v>
      </c>
      <c r="H52" s="7">
        <f>G52/C$24</f>
        <v>-103.17790991334425</v>
      </c>
      <c r="I52" s="18">
        <f>(A52-(A52^2-4*C$25*H52)^0.5)/(2*C$25)</f>
        <v>-10.249506936250878</v>
      </c>
      <c r="J52" s="7">
        <f>E52^2*C$23</f>
        <v>202.89353215593039</v>
      </c>
      <c r="K52" s="7">
        <f>I52^2*C$25</f>
        <v>0.68284055083565653</v>
      </c>
      <c r="L52" s="7">
        <f>H52-G52</f>
        <v>-11.349570090467864</v>
      </c>
      <c r="M52" s="7">
        <f>SUM(J52:L52)</f>
        <v>192.22680261629819</v>
      </c>
    </row>
    <row r="53" spans="1:13">
      <c r="A53" s="11">
        <v>10</v>
      </c>
      <c r="B53" s="11">
        <f t="shared" si="12"/>
        <v>76.800000000000011</v>
      </c>
      <c r="C53" s="11">
        <v>75</v>
      </c>
      <c r="D53" s="11">
        <f t="shared" si="24"/>
        <v>5760.0000000000009</v>
      </c>
      <c r="E53" s="7">
        <f>($C$23*B53*A53^2+$C$24*$C$25*B53^3-B53*(($C$24*($C$25*$C$24*B53^2+$C$23*A53^2)*($C$25*B53^2+$C$23*$C$24*A53^2-4*D53*$C$23*$C$25)))^0.5)/(2*($C$23^2*A53^2+$C$24*$C$25*$C$23*B53^2))</f>
        <v>77.400360347480984</v>
      </c>
      <c r="F53" s="7">
        <f>B53*E53-E53^2*C$23</f>
        <v>5524.9905699521469</v>
      </c>
      <c r="G53" s="7">
        <f t="shared" si="23"/>
        <v>235.00943004785404</v>
      </c>
      <c r="H53" s="7">
        <f>G53/C$24</f>
        <v>264.05553937961128</v>
      </c>
      <c r="I53" s="18">
        <f>(A53-(A53^2-4*C$25*H53)^0.5)/(2*C$25)</f>
        <v>26.875027556983721</v>
      </c>
      <c r="J53" s="7">
        <f>E53^2*C$23</f>
        <v>419.35710473439354</v>
      </c>
      <c r="K53" s="7">
        <f>I53^2*C$25</f>
        <v>4.6947361902261227</v>
      </c>
      <c r="L53" s="7">
        <f>H53-G53</f>
        <v>29.046109331757236</v>
      </c>
      <c r="M53" s="7">
        <f>SUM(J53:L53)</f>
        <v>453.09795025637692</v>
      </c>
    </row>
    <row r="54" spans="1:13">
      <c r="A54" s="11">
        <v>10</v>
      </c>
      <c r="B54" s="11">
        <f t="shared" si="12"/>
        <v>76.800000000000011</v>
      </c>
      <c r="C54" s="11">
        <v>100</v>
      </c>
      <c r="D54" s="11">
        <f t="shared" si="24"/>
        <v>7680.0000000000009</v>
      </c>
      <c r="E54" s="7">
        <f>($C$23*B54*A54^2+$C$24*$C$25*B54^3-B54*(($C$24*($C$25*$C$24*B54^2+$C$23*A54^2)*($C$25*B54^2+$C$23*$C$24*A54^2-4*D54*$C$23*$C$25)))^0.5)/(2*($C$23^2*A54^2+$C$24*$C$25*$C$23*B54^2))</f>
        <v>102.20530631204653</v>
      </c>
      <c r="F54" s="7">
        <f>B54*E54-E54^2*C$23</f>
        <v>7118.152800081426</v>
      </c>
      <c r="G54" s="7">
        <f t="shared" si="23"/>
        <v>561.84719991857492</v>
      </c>
      <c r="H54" s="7">
        <f>G54/C$24</f>
        <v>631.28898867255612</v>
      </c>
      <c r="I54" s="18">
        <f>(A54-(A54^2-4*C$25*H54)^0.5)/(2*C$25)</f>
        <v>65.95657415557659</v>
      </c>
      <c r="J54" s="7">
        <f>E54^2*C$23</f>
        <v>731.21472468374816</v>
      </c>
      <c r="K54" s="7">
        <f>I54^2*C$25</f>
        <v>28.276752883210477</v>
      </c>
      <c r="L54" s="7">
        <f>H54-G54</f>
        <v>69.4417887539812</v>
      </c>
      <c r="M54" s="7">
        <f>SUM(J54:L54)</f>
        <v>828.93326632093988</v>
      </c>
    </row>
    <row r="55" spans="1:13">
      <c r="A55" s="11">
        <v>10</v>
      </c>
      <c r="B55" s="11">
        <f t="shared" si="12"/>
        <v>76.800000000000011</v>
      </c>
      <c r="C55" s="11">
        <v>125</v>
      </c>
      <c r="D55" s="11">
        <f t="shared" si="24"/>
        <v>9600.0000000000018</v>
      </c>
      <c r="E55" s="7">
        <f t="shared" ref="E55:E70" si="25">($C$23*B55*A55^2+$C$24*$C$25*B55^3-B55*(($C$24*($C$25*$C$24*B55^2+$C$23*A55^2)*($C$25*B55^2+$C$23*$C$24*A55^2-4*D55*$C$23*$C$25)))^0.5)/(2*($C$23^2*A55^2+$C$24*$C$25*$C$23*B55^2))</f>
        <v>128.47232756017988</v>
      </c>
      <c r="F55" s="7">
        <f t="shared" ref="F55:F70" si="26">B55*E55-E55^2*C$23</f>
        <v>8711.315030210706</v>
      </c>
      <c r="G55" s="7">
        <f t="shared" si="23"/>
        <v>888.68496978929579</v>
      </c>
      <c r="H55" s="7">
        <f t="shared" ref="H55:H70" si="27">G55/C$24</f>
        <v>998.5224379655009</v>
      </c>
      <c r="I55" s="18">
        <f t="shared" ref="I55:I70" si="28">(A55-(A55^2-4*C$25*H55)^0.5)/(2*C$25)</f>
        <v>107.34170018574875</v>
      </c>
      <c r="J55" s="7">
        <f t="shared" ref="J55:J70" si="29">E55^2*C$23</f>
        <v>1155.3597264111108</v>
      </c>
      <c r="K55" s="7">
        <f t="shared" ref="K55:K70" si="30">I55^2*C$25</f>
        <v>74.894563891986621</v>
      </c>
      <c r="L55" s="7">
        <f t="shared" ref="L55:L70" si="31">H55-G55</f>
        <v>109.83746817620511</v>
      </c>
      <c r="M55" s="7">
        <f t="shared" ref="M55:M70" si="32">SUM(J55:L55)</f>
        <v>1340.0917584793024</v>
      </c>
    </row>
    <row r="56" spans="1:13">
      <c r="A56" s="11">
        <v>10</v>
      </c>
      <c r="B56" s="11">
        <f t="shared" si="12"/>
        <v>76.800000000000011</v>
      </c>
      <c r="C56" s="11">
        <v>150</v>
      </c>
      <c r="D56" s="11">
        <f t="shared" si="24"/>
        <v>11520.000000000002</v>
      </c>
      <c r="E56" s="7">
        <f t="shared" si="25"/>
        <v>156.49516782609709</v>
      </c>
      <c r="F56" s="7">
        <f t="shared" si="26"/>
        <v>10304.477260339978</v>
      </c>
      <c r="G56" s="7">
        <f t="shared" si="23"/>
        <v>1215.5227396600239</v>
      </c>
      <c r="H56" s="7">
        <f t="shared" si="27"/>
        <v>1365.7558872584539</v>
      </c>
      <c r="I56" s="18">
        <f t="shared" si="28"/>
        <v>151.49321493776159</v>
      </c>
      <c r="J56" s="7">
        <f t="shared" si="29"/>
        <v>1714.3516287042808</v>
      </c>
      <c r="K56" s="7">
        <f t="shared" si="30"/>
        <v>149.1762621191624</v>
      </c>
      <c r="L56" s="7">
        <f t="shared" si="31"/>
        <v>150.23314759842992</v>
      </c>
      <c r="M56" s="7">
        <f t="shared" si="32"/>
        <v>2013.7610384218731</v>
      </c>
    </row>
    <row r="57" spans="1:13">
      <c r="A57" s="11">
        <v>10</v>
      </c>
      <c r="B57" s="11">
        <f t="shared" si="12"/>
        <v>76.800000000000011</v>
      </c>
      <c r="C57" s="11">
        <v>175</v>
      </c>
      <c r="D57" s="11">
        <f t="shared" si="24"/>
        <v>13440.000000000002</v>
      </c>
      <c r="E57" s="7">
        <f t="shared" si="25"/>
        <v>186.68148147476919</v>
      </c>
      <c r="F57" s="7">
        <f t="shared" si="26"/>
        <v>11897.639490469255</v>
      </c>
      <c r="G57" s="7">
        <f t="shared" si="23"/>
        <v>1542.3605095307466</v>
      </c>
      <c r="H57" s="7">
        <f t="shared" si="27"/>
        <v>1732.9893365514006</v>
      </c>
      <c r="I57" s="18">
        <f t="shared" si="28"/>
        <v>199.05340011960385</v>
      </c>
      <c r="J57" s="7">
        <f t="shared" si="29"/>
        <v>2439.4982867930212</v>
      </c>
      <c r="K57" s="7">
        <f t="shared" si="30"/>
        <v>257.5446646446382</v>
      </c>
      <c r="L57" s="7">
        <f t="shared" si="31"/>
        <v>190.62882702065394</v>
      </c>
      <c r="M57" s="7">
        <f t="shared" si="32"/>
        <v>2887.6717784583134</v>
      </c>
    </row>
    <row r="58" spans="1:13">
      <c r="A58" s="11">
        <v>10</v>
      </c>
      <c r="B58" s="11">
        <f t="shared" si="12"/>
        <v>76.800000000000011</v>
      </c>
      <c r="C58" s="11">
        <v>200</v>
      </c>
      <c r="D58" s="11">
        <f t="shared" si="24"/>
        <v>15360.000000000002</v>
      </c>
      <c r="E58" s="7">
        <f t="shared" si="25"/>
        <v>219.62633683238968</v>
      </c>
      <c r="F58" s="7">
        <f t="shared" si="26"/>
        <v>13490.801720598531</v>
      </c>
      <c r="G58" s="7">
        <f t="shared" si="23"/>
        <v>1869.1982794014712</v>
      </c>
      <c r="H58" s="7">
        <f t="shared" si="27"/>
        <v>2100.2227858443498</v>
      </c>
      <c r="I58" s="18">
        <f t="shared" si="28"/>
        <v>250.95981836707927</v>
      </c>
      <c r="J58" s="7">
        <f t="shared" si="29"/>
        <v>3376.5009481290008</v>
      </c>
      <c r="K58" s="7">
        <f t="shared" si="30"/>
        <v>409.37539782644319</v>
      </c>
      <c r="L58" s="7">
        <f t="shared" si="31"/>
        <v>231.02450644287865</v>
      </c>
      <c r="M58" s="7">
        <f t="shared" si="32"/>
        <v>4016.9008523983225</v>
      </c>
    </row>
    <row r="59" spans="1:13">
      <c r="A59" s="11">
        <v>10</v>
      </c>
      <c r="B59" s="11">
        <f t="shared" si="12"/>
        <v>76.800000000000011</v>
      </c>
      <c r="C59" s="11">
        <v>225</v>
      </c>
      <c r="D59" s="11">
        <f t="shared" si="24"/>
        <v>17280.000000000004</v>
      </c>
      <c r="E59" s="7">
        <f t="shared" si="25"/>
        <v>256.26095501841598</v>
      </c>
      <c r="F59" s="7">
        <f t="shared" si="26"/>
        <v>15083.963950727808</v>
      </c>
      <c r="G59" s="7">
        <f t="shared" si="23"/>
        <v>2196.0360492721957</v>
      </c>
      <c r="H59" s="7">
        <f t="shared" si="27"/>
        <v>2467.4562351372983</v>
      </c>
      <c r="I59" s="18">
        <f t="shared" si="28"/>
        <v>308.67965939411215</v>
      </c>
      <c r="J59" s="7">
        <f t="shared" si="29"/>
        <v>4596.877394686544</v>
      </c>
      <c r="K59" s="7">
        <f t="shared" si="30"/>
        <v>619.34035880382305</v>
      </c>
      <c r="L59" s="7">
        <f t="shared" si="31"/>
        <v>271.42018586510267</v>
      </c>
      <c r="M59" s="7">
        <f t="shared" si="32"/>
        <v>5487.6379393554689</v>
      </c>
    </row>
    <row r="60" spans="1:13">
      <c r="A60" s="11">
        <v>10</v>
      </c>
      <c r="B60" s="11">
        <f t="shared" si="12"/>
        <v>76.800000000000011</v>
      </c>
      <c r="C60" s="11">
        <v>250</v>
      </c>
      <c r="D60" s="11">
        <f t="shared" si="24"/>
        <v>19200.000000000004</v>
      </c>
      <c r="E60" s="7">
        <f t="shared" si="25"/>
        <v>298.19979975065297</v>
      </c>
      <c r="F60" s="7">
        <f t="shared" si="26"/>
        <v>16677.126180857085</v>
      </c>
      <c r="G60" s="7">
        <f t="shared" si="23"/>
        <v>2522.8738191429184</v>
      </c>
      <c r="H60" s="7">
        <f t="shared" si="27"/>
        <v>2834.6896844302455</v>
      </c>
      <c r="I60" s="18">
        <f t="shared" si="28"/>
        <v>374.75659893010163</v>
      </c>
      <c r="J60" s="7">
        <f t="shared" si="29"/>
        <v>6224.618439993068</v>
      </c>
      <c r="K60" s="7">
        <f t="shared" si="30"/>
        <v>912.87630487077081</v>
      </c>
      <c r="L60" s="7">
        <f t="shared" si="31"/>
        <v>311.81586528732714</v>
      </c>
      <c r="M60" s="7">
        <f t="shared" si="32"/>
        <v>7449.3106101511657</v>
      </c>
    </row>
    <row r="61" spans="1:13">
      <c r="A61" s="11">
        <v>10</v>
      </c>
      <c r="B61" s="11">
        <f t="shared" si="12"/>
        <v>76.800000000000011</v>
      </c>
      <c r="C61" s="11">
        <v>275</v>
      </c>
      <c r="D61" s="11">
        <f t="shared" si="24"/>
        <v>21120.000000000004</v>
      </c>
      <c r="E61" s="7">
        <f t="shared" si="25"/>
        <v>348.75528285754984</v>
      </c>
      <c r="F61" s="7">
        <f t="shared" si="26"/>
        <v>18270.288410986359</v>
      </c>
      <c r="G61" s="7">
        <f t="shared" si="23"/>
        <v>2849.7115890136447</v>
      </c>
      <c r="H61" s="7">
        <f t="shared" si="27"/>
        <v>3201.9231337231963</v>
      </c>
      <c r="I61" s="18">
        <f t="shared" si="28"/>
        <v>454.40952265261495</v>
      </c>
      <c r="J61" s="7">
        <f t="shared" si="29"/>
        <v>8514.1173124734723</v>
      </c>
      <c r="K61" s="7">
        <f t="shared" si="30"/>
        <v>1342.1720928029529</v>
      </c>
      <c r="L61" s="7">
        <f t="shared" si="31"/>
        <v>352.21154470955162</v>
      </c>
      <c r="M61" s="7">
        <f t="shared" si="32"/>
        <v>10208.500949985977</v>
      </c>
    </row>
    <row r="62" spans="1:13">
      <c r="A62" s="11">
        <v>10</v>
      </c>
      <c r="B62" s="11">
        <f t="shared" si="12"/>
        <v>76.800000000000011</v>
      </c>
      <c r="C62" s="11">
        <v>300</v>
      </c>
      <c r="D62" s="11">
        <f t="shared" si="24"/>
        <v>23040.000000000004</v>
      </c>
      <c r="E62" s="7">
        <f t="shared" si="25"/>
        <v>417.54840900031729</v>
      </c>
      <c r="F62" s="7">
        <f t="shared" si="26"/>
        <v>19863.450641115636</v>
      </c>
      <c r="G62" s="7">
        <f t="shared" si="23"/>
        <v>3176.5493588843674</v>
      </c>
      <c r="H62" s="7">
        <f t="shared" si="27"/>
        <v>3569.156583016143</v>
      </c>
      <c r="I62" s="18">
        <f t="shared" si="28"/>
        <v>562.79684866622972</v>
      </c>
      <c r="J62" s="7">
        <f t="shared" si="29"/>
        <v>12204.267170108738</v>
      </c>
      <c r="K62" s="7">
        <f t="shared" si="30"/>
        <v>2058.811903646154</v>
      </c>
      <c r="L62" s="7">
        <f t="shared" si="31"/>
        <v>392.60722413177564</v>
      </c>
      <c r="M62" s="7">
        <f t="shared" si="32"/>
        <v>14655.686297886668</v>
      </c>
    </row>
    <row r="63" spans="1:13">
      <c r="A63" s="11">
        <v>10</v>
      </c>
      <c r="B63" s="11">
        <f t="shared" si="12"/>
        <v>76.800000000000011</v>
      </c>
      <c r="C63" s="11">
        <v>325</v>
      </c>
      <c r="D63" s="11">
        <f t="shared" si="24"/>
        <v>24960.000000000004</v>
      </c>
      <c r="E63" s="7" t="e">
        <f t="shared" si="25"/>
        <v>#NUM!</v>
      </c>
      <c r="F63" s="7" t="e">
        <f t="shared" si="26"/>
        <v>#NUM!</v>
      </c>
      <c r="G63" s="7" t="e">
        <f t="shared" si="23"/>
        <v>#NUM!</v>
      </c>
      <c r="H63" s="7" t="e">
        <f t="shared" si="27"/>
        <v>#NUM!</v>
      </c>
      <c r="I63" s="18" t="e">
        <f t="shared" si="28"/>
        <v>#NUM!</v>
      </c>
      <c r="J63" s="7" t="e">
        <f t="shared" si="29"/>
        <v>#NUM!</v>
      </c>
      <c r="K63" s="7" t="e">
        <f t="shared" si="30"/>
        <v>#NUM!</v>
      </c>
      <c r="L63" s="7" t="e">
        <f t="shared" si="31"/>
        <v>#NUM!</v>
      </c>
      <c r="M63" s="7" t="e">
        <f t="shared" si="32"/>
        <v>#NUM!</v>
      </c>
    </row>
    <row r="64" spans="1:13">
      <c r="A64" s="11">
        <v>10</v>
      </c>
      <c r="B64" s="11">
        <f t="shared" si="12"/>
        <v>76.800000000000011</v>
      </c>
      <c r="C64" s="11">
        <v>350</v>
      </c>
      <c r="D64" s="11">
        <f t="shared" si="24"/>
        <v>26880.000000000004</v>
      </c>
      <c r="E64" s="7" t="e">
        <f t="shared" si="25"/>
        <v>#NUM!</v>
      </c>
      <c r="F64" s="7" t="e">
        <f t="shared" si="26"/>
        <v>#NUM!</v>
      </c>
      <c r="G64" s="7" t="e">
        <f t="shared" si="23"/>
        <v>#NUM!</v>
      </c>
      <c r="H64" s="7" t="e">
        <f t="shared" si="27"/>
        <v>#NUM!</v>
      </c>
      <c r="I64" s="18" t="e">
        <f t="shared" si="28"/>
        <v>#NUM!</v>
      </c>
      <c r="J64" s="7" t="e">
        <f t="shared" si="29"/>
        <v>#NUM!</v>
      </c>
      <c r="K64" s="7" t="e">
        <f t="shared" si="30"/>
        <v>#NUM!</v>
      </c>
      <c r="L64" s="7" t="e">
        <f t="shared" si="31"/>
        <v>#NUM!</v>
      </c>
      <c r="M64" s="7" t="e">
        <f t="shared" si="32"/>
        <v>#NUM!</v>
      </c>
    </row>
    <row r="65" spans="1:13">
      <c r="A65" s="11">
        <v>10</v>
      </c>
      <c r="B65" s="11">
        <f t="shared" si="12"/>
        <v>76.800000000000011</v>
      </c>
      <c r="C65" s="11">
        <v>375</v>
      </c>
      <c r="D65" s="11">
        <f t="shared" si="24"/>
        <v>28800.000000000004</v>
      </c>
      <c r="E65" s="7" t="e">
        <f t="shared" si="25"/>
        <v>#NUM!</v>
      </c>
      <c r="F65" s="7" t="e">
        <f t="shared" si="26"/>
        <v>#NUM!</v>
      </c>
      <c r="G65" s="7" t="e">
        <f t="shared" si="23"/>
        <v>#NUM!</v>
      </c>
      <c r="H65" s="7" t="e">
        <f t="shared" si="27"/>
        <v>#NUM!</v>
      </c>
      <c r="I65" s="18" t="e">
        <f t="shared" si="28"/>
        <v>#NUM!</v>
      </c>
      <c r="J65" s="7" t="e">
        <f t="shared" si="29"/>
        <v>#NUM!</v>
      </c>
      <c r="K65" s="7" t="e">
        <f t="shared" si="30"/>
        <v>#NUM!</v>
      </c>
      <c r="L65" s="7" t="e">
        <f t="shared" si="31"/>
        <v>#NUM!</v>
      </c>
      <c r="M65" s="7" t="e">
        <f t="shared" si="32"/>
        <v>#NUM!</v>
      </c>
    </row>
    <row r="66" spans="1:13">
      <c r="A66" s="11">
        <v>10</v>
      </c>
      <c r="B66" s="11">
        <f t="shared" si="12"/>
        <v>76.800000000000011</v>
      </c>
      <c r="C66" s="11">
        <v>400</v>
      </c>
      <c r="D66" s="11">
        <f t="shared" si="24"/>
        <v>30720.000000000004</v>
      </c>
      <c r="E66" s="7" t="e">
        <f t="shared" si="25"/>
        <v>#NUM!</v>
      </c>
      <c r="F66" s="7" t="e">
        <f t="shared" si="26"/>
        <v>#NUM!</v>
      </c>
      <c r="G66" s="7" t="e">
        <f t="shared" si="23"/>
        <v>#NUM!</v>
      </c>
      <c r="H66" s="7" t="e">
        <f t="shared" si="27"/>
        <v>#NUM!</v>
      </c>
      <c r="I66" s="18" t="e">
        <f t="shared" si="28"/>
        <v>#NUM!</v>
      </c>
      <c r="J66" s="7" t="e">
        <f t="shared" si="29"/>
        <v>#NUM!</v>
      </c>
      <c r="K66" s="7" t="e">
        <f t="shared" si="30"/>
        <v>#NUM!</v>
      </c>
      <c r="L66" s="7" t="e">
        <f t="shared" si="31"/>
        <v>#NUM!</v>
      </c>
      <c r="M66" s="7" t="e">
        <f t="shared" si="32"/>
        <v>#NUM!</v>
      </c>
    </row>
    <row r="67" spans="1:13">
      <c r="A67" s="11">
        <v>10</v>
      </c>
      <c r="B67" s="11">
        <f t="shared" si="12"/>
        <v>76.800000000000011</v>
      </c>
      <c r="C67" s="11">
        <v>425</v>
      </c>
      <c r="D67" s="11">
        <f t="shared" si="24"/>
        <v>32640.000000000004</v>
      </c>
      <c r="E67" s="7" t="e">
        <f t="shared" si="25"/>
        <v>#NUM!</v>
      </c>
      <c r="F67" s="7" t="e">
        <f t="shared" si="26"/>
        <v>#NUM!</v>
      </c>
      <c r="G67" s="7" t="e">
        <f t="shared" si="23"/>
        <v>#NUM!</v>
      </c>
      <c r="H67" s="7" t="e">
        <f t="shared" si="27"/>
        <v>#NUM!</v>
      </c>
      <c r="I67" s="18" t="e">
        <f t="shared" si="28"/>
        <v>#NUM!</v>
      </c>
      <c r="J67" s="7" t="e">
        <f t="shared" si="29"/>
        <v>#NUM!</v>
      </c>
      <c r="K67" s="7" t="e">
        <f t="shared" si="30"/>
        <v>#NUM!</v>
      </c>
      <c r="L67" s="7" t="e">
        <f t="shared" si="31"/>
        <v>#NUM!</v>
      </c>
      <c r="M67" s="7" t="e">
        <f t="shared" si="32"/>
        <v>#NUM!</v>
      </c>
    </row>
    <row r="68" spans="1:13">
      <c r="A68" s="11">
        <v>10</v>
      </c>
      <c r="B68" s="11">
        <f t="shared" si="12"/>
        <v>76.800000000000011</v>
      </c>
      <c r="C68" s="11">
        <v>450</v>
      </c>
      <c r="D68" s="11">
        <f t="shared" si="24"/>
        <v>34560.000000000007</v>
      </c>
      <c r="E68" s="7" t="e">
        <f t="shared" si="25"/>
        <v>#NUM!</v>
      </c>
      <c r="F68" s="7" t="e">
        <f t="shared" si="26"/>
        <v>#NUM!</v>
      </c>
      <c r="G68" s="7" t="e">
        <f t="shared" si="23"/>
        <v>#NUM!</v>
      </c>
      <c r="H68" s="7" t="e">
        <f t="shared" si="27"/>
        <v>#NUM!</v>
      </c>
      <c r="I68" s="18" t="e">
        <f t="shared" si="28"/>
        <v>#NUM!</v>
      </c>
      <c r="J68" s="7" t="e">
        <f t="shared" si="29"/>
        <v>#NUM!</v>
      </c>
      <c r="K68" s="7" t="e">
        <f t="shared" si="30"/>
        <v>#NUM!</v>
      </c>
      <c r="L68" s="7" t="e">
        <f t="shared" si="31"/>
        <v>#NUM!</v>
      </c>
      <c r="M68" s="7" t="e">
        <f t="shared" si="32"/>
        <v>#NUM!</v>
      </c>
    </row>
    <row r="69" spans="1:13">
      <c r="A69" s="11">
        <v>10</v>
      </c>
      <c r="B69" s="11">
        <f t="shared" si="12"/>
        <v>76.800000000000011</v>
      </c>
      <c r="C69" s="11">
        <v>475</v>
      </c>
      <c r="D69" s="11">
        <f t="shared" si="24"/>
        <v>36480.000000000007</v>
      </c>
      <c r="E69" s="7" t="e">
        <f t="shared" si="25"/>
        <v>#NUM!</v>
      </c>
      <c r="F69" s="7" t="e">
        <f t="shared" si="26"/>
        <v>#NUM!</v>
      </c>
      <c r="G69" s="7" t="e">
        <f t="shared" si="23"/>
        <v>#NUM!</v>
      </c>
      <c r="H69" s="7" t="e">
        <f t="shared" si="27"/>
        <v>#NUM!</v>
      </c>
      <c r="I69" s="18" t="e">
        <f t="shared" si="28"/>
        <v>#NUM!</v>
      </c>
      <c r="J69" s="7" t="e">
        <f t="shared" si="29"/>
        <v>#NUM!</v>
      </c>
      <c r="K69" s="7" t="e">
        <f t="shared" si="30"/>
        <v>#NUM!</v>
      </c>
      <c r="L69" s="7" t="e">
        <f t="shared" si="31"/>
        <v>#NUM!</v>
      </c>
      <c r="M69" s="7" t="e">
        <f t="shared" si="32"/>
        <v>#NUM!</v>
      </c>
    </row>
    <row r="70" spans="1:13">
      <c r="A70" s="11">
        <v>10</v>
      </c>
      <c r="B70" s="11">
        <f t="shared" si="12"/>
        <v>76.800000000000011</v>
      </c>
      <c r="C70" s="11">
        <v>500</v>
      </c>
      <c r="D70" s="11">
        <f t="shared" si="24"/>
        <v>38400.000000000007</v>
      </c>
      <c r="E70" s="7" t="e">
        <f t="shared" si="25"/>
        <v>#NUM!</v>
      </c>
      <c r="F70" s="7" t="e">
        <f t="shared" si="26"/>
        <v>#NUM!</v>
      </c>
      <c r="G70" s="7" t="e">
        <f t="shared" si="23"/>
        <v>#NUM!</v>
      </c>
      <c r="H70" s="7" t="e">
        <f t="shared" si="27"/>
        <v>#NUM!</v>
      </c>
      <c r="I70" s="18" t="e">
        <f t="shared" si="28"/>
        <v>#NUM!</v>
      </c>
      <c r="J70" s="7" t="e">
        <f t="shared" si="29"/>
        <v>#NUM!</v>
      </c>
      <c r="K70" s="7" t="e">
        <f t="shared" si="30"/>
        <v>#NUM!</v>
      </c>
      <c r="L70" s="7" t="e">
        <f t="shared" si="31"/>
        <v>#NUM!</v>
      </c>
      <c r="M70" s="7" t="e">
        <f t="shared" si="32"/>
        <v>#NUM!</v>
      </c>
    </row>
    <row r="71" spans="1:13">
      <c r="A71" s="11">
        <v>15</v>
      </c>
      <c r="B71" s="11">
        <f>$C$22</f>
        <v>76.800000000000011</v>
      </c>
      <c r="C71" s="11">
        <v>0</v>
      </c>
      <c r="D71" s="11">
        <f>C71*B71</f>
        <v>0</v>
      </c>
      <c r="E71" s="7">
        <f>($C$23*B71*A71^2+$C$24*$C$25*B71^3-B71*(($C$24*($C$25*$C$24*B71^2+$C$23*A71^2)*($C$25*B71^2+$C$23*$C$24*A71^2-4*D71*$C$23*$C$25)))^0.5)/(2*($C$23^2*A71^2+$C$24*$C$25*$C$23*B71^2))</f>
        <v>18.314634993394471</v>
      </c>
      <c r="F71" s="7">
        <f>B71*E71-E71^2*C$23</f>
        <v>1383.0841576468067</v>
      </c>
      <c r="G71" s="7">
        <f>D71-F71</f>
        <v>-1383.0841576468067</v>
      </c>
      <c r="H71" s="7">
        <f>G71/C$24</f>
        <v>-1554.0271434233782</v>
      </c>
      <c r="I71" s="18">
        <f>(A71-(A71^2-4*C$25*H71)^0.5)/(2*C$25)</f>
        <v>-99.326637804612261</v>
      </c>
      <c r="J71" s="7">
        <f>E71^2*C$23</f>
        <v>23.479809845888852</v>
      </c>
      <c r="K71" s="7">
        <f>I71^2*C$25</f>
        <v>64.12757635419608</v>
      </c>
      <c r="L71" s="7">
        <f>H71-G71</f>
        <v>-170.9429857765715</v>
      </c>
      <c r="M71" s="7">
        <f>SUM(J71:L71)</f>
        <v>-83.335599576486572</v>
      </c>
    </row>
    <row r="72" spans="1:13">
      <c r="A72" s="11">
        <v>15</v>
      </c>
      <c r="B72" s="11">
        <f t="shared" si="12"/>
        <v>76.800000000000011</v>
      </c>
      <c r="C72" s="11">
        <v>25</v>
      </c>
      <c r="D72" s="11">
        <f>C72*B72</f>
        <v>1920.0000000000002</v>
      </c>
      <c r="E72" s="7">
        <f>($C$23*B72*A72^2+$C$24*$C$25*B72^3-B72*(($C$24*($C$25*$C$24*B72^2+$C$23*A72^2)*($C$25*B72^2+$C$23*$C$24*A72^2-4*D72*$C$23*$C$25)))^0.5)/(2*($C$23^2*A72^2+$C$24*$C$25*$C$23*B72^2))</f>
        <v>36.315643574348073</v>
      </c>
      <c r="F72" s="7">
        <f>B72*E72-E72^2*C$23</f>
        <v>2696.7236087345964</v>
      </c>
      <c r="G72" s="7">
        <f t="shared" ref="G72:G91" si="33">D72-F72</f>
        <v>-776.72360873459616</v>
      </c>
      <c r="H72" s="7">
        <f>G72/C$24</f>
        <v>-872.72315588156869</v>
      </c>
      <c r="I72" s="18">
        <f>(A72-(A72^2-4*C$25*H72)^0.5)/(2*C$25)</f>
        <v>-56.784280122205892</v>
      </c>
      <c r="J72" s="7">
        <f>E72^2*C$23</f>
        <v>92.317817775336209</v>
      </c>
      <c r="K72" s="7">
        <f>I72^2*C$25</f>
        <v>20.958954048481456</v>
      </c>
      <c r="L72" s="7">
        <f>H72-G72</f>
        <v>-95.999547146972532</v>
      </c>
      <c r="M72" s="7">
        <f>SUM(J72:L72)</f>
        <v>17.277224676845137</v>
      </c>
    </row>
    <row r="73" spans="1:13">
      <c r="A73" s="11">
        <v>15</v>
      </c>
      <c r="B73" s="11">
        <f t="shared" si="12"/>
        <v>76.800000000000011</v>
      </c>
      <c r="C73" s="11">
        <v>50</v>
      </c>
      <c r="D73" s="11">
        <f t="shared" ref="D73:D91" si="34">C73*B73</f>
        <v>3840.0000000000005</v>
      </c>
      <c r="E73" s="7">
        <f>($C$23*B73*A73^2+$C$24*$C$25*B73^3-B73*(($C$24*($C$25*$C$24*B73^2+$C$23*A73^2)*($C$25*B73^2+$C$23*$C$24*A73^2-4*D73*$C$23*$C$25)))^0.5)/(2*($C$23^2*A73^2+$C$24*$C$25*$C$23*B73^2))</f>
        <v>54.972693372185319</v>
      </c>
      <c r="F73" s="7">
        <f>B73*E73-E73^2*C$23</f>
        <v>4010.3630598223713</v>
      </c>
      <c r="G73" s="7">
        <f t="shared" si="33"/>
        <v>-170.36305982237081</v>
      </c>
      <c r="H73" s="7">
        <f>G73/C$24</f>
        <v>-191.4191683397425</v>
      </c>
      <c r="I73" s="18">
        <f>(A73-(A73^2-4*C$25*H73)^0.5)/(2*C$25)</f>
        <v>-12.691479308928232</v>
      </c>
      <c r="J73" s="7">
        <f>E73^2*C$23</f>
        <v>211.53979116146155</v>
      </c>
      <c r="K73" s="7">
        <f>I73^2*C$25</f>
        <v>1.0469787058181972</v>
      </c>
      <c r="L73" s="7">
        <f>H73-G73</f>
        <v>-21.056108517371683</v>
      </c>
      <c r="M73" s="7">
        <f>SUM(J73:L73)</f>
        <v>191.53066134990806</v>
      </c>
    </row>
    <row r="74" spans="1:13">
      <c r="A74" s="11">
        <v>15</v>
      </c>
      <c r="B74" s="11">
        <f t="shared" si="12"/>
        <v>76.800000000000011</v>
      </c>
      <c r="C74" s="11">
        <v>75</v>
      </c>
      <c r="D74" s="11">
        <f t="shared" si="34"/>
        <v>5760.0000000000009</v>
      </c>
      <c r="E74" s="7">
        <f>($C$23*B74*A74^2+$C$24*$C$25*B74^3-B74*(($C$24*($C$25*$C$24*B74^2+$C$23*A74^2)*($C$25*B74^2+$C$23*$C$24*A74^2-4*D74*$C$23*$C$25)))^0.5)/(2*($C$23^2*A74^2+$C$24*$C$25*$C$23*B74^2))</f>
        <v>74.363211099809874</v>
      </c>
      <c r="F74" s="7">
        <f>B74*E74-E74^2*C$23</f>
        <v>5324.0025109101571</v>
      </c>
      <c r="G74" s="7">
        <f t="shared" si="33"/>
        <v>435.99748908984384</v>
      </c>
      <c r="H74" s="7">
        <f>G74/C$24</f>
        <v>489.8848192020717</v>
      </c>
      <c r="I74" s="18">
        <f>(A74-(A74^2-4*C$25*H74)^0.5)/(2*C$25)</f>
        <v>33.134749655179675</v>
      </c>
      <c r="J74" s="7">
        <f>E74^2*C$23</f>
        <v>387.09210155524204</v>
      </c>
      <c r="K74" s="7">
        <f>I74^2*C$25</f>
        <v>7.1364256256242919</v>
      </c>
      <c r="L74" s="7">
        <f>H74-G74</f>
        <v>53.887330112227858</v>
      </c>
      <c r="M74" s="7">
        <f>SUM(J74:L74)</f>
        <v>448.11585729309417</v>
      </c>
    </row>
    <row r="75" spans="1:13">
      <c r="A75" s="11">
        <v>15</v>
      </c>
      <c r="B75" s="11">
        <f t="shared" si="12"/>
        <v>76.800000000000011</v>
      </c>
      <c r="C75" s="11">
        <v>100</v>
      </c>
      <c r="D75" s="11">
        <f t="shared" si="34"/>
        <v>7680.0000000000009</v>
      </c>
      <c r="E75" s="7">
        <f>($C$23*B75*A75^2+$C$24*$C$25*B75^3-B75*(($C$24*($C$25*$C$24*B75^2+$C$23*A75^2)*($C$25*B75^2+$C$23*$C$24*A75^2-4*D75*$C$23*$C$25)))^0.5)/(2*($C$23^2*A75^2+$C$24*$C$25*$C$23*B75^2))</f>
        <v>94.581169155075614</v>
      </c>
      <c r="F75" s="7">
        <f>B75*E75-E75^2*C$23</f>
        <v>6637.6419619979361</v>
      </c>
      <c r="G75" s="7">
        <f t="shared" si="33"/>
        <v>1042.3580380020649</v>
      </c>
      <c r="H75" s="7">
        <f>G75/C$24</f>
        <v>1171.1888067438931</v>
      </c>
      <c r="I75" s="18">
        <f>(A75-(A75^2-4*C$25*H75)^0.5)/(2*C$25)</f>
        <v>80.916494735013515</v>
      </c>
      <c r="J75" s="7">
        <f>E75^2*C$23</f>
        <v>626.19182911187193</v>
      </c>
      <c r="K75" s="7">
        <f>I75^2*C$25</f>
        <v>42.558614281309552</v>
      </c>
      <c r="L75" s="7">
        <f>H75-G75</f>
        <v>128.83076874182825</v>
      </c>
      <c r="M75" s="7">
        <f>SUM(J75:L75)</f>
        <v>797.58121213500976</v>
      </c>
    </row>
    <row r="76" spans="1:13">
      <c r="A76" s="11">
        <v>15</v>
      </c>
      <c r="B76" s="11">
        <f t="shared" si="12"/>
        <v>76.800000000000011</v>
      </c>
      <c r="C76" s="11">
        <v>125</v>
      </c>
      <c r="D76" s="11">
        <f t="shared" si="34"/>
        <v>9600.0000000000018</v>
      </c>
      <c r="E76" s="7">
        <f t="shared" ref="E76:E91" si="35">($C$23*B76*A76^2+$C$24*$C$25*B76^3-B76*(($C$24*($C$25*$C$24*B76^2+$C$23*A76^2)*($C$25*B76^2+$C$23*$C$24*A76^2-4*D76*$C$23*$C$25)))^0.5)/(2*($C$23^2*A76^2+$C$24*$C$25*$C$23*B76^2))</f>
        <v>115.74250420032695</v>
      </c>
      <c r="F76" s="7">
        <f t="shared" ref="F76:F91" si="36">B76*E76-E76^2*C$23</f>
        <v>7951.2814130857223</v>
      </c>
      <c r="G76" s="7">
        <f t="shared" si="33"/>
        <v>1648.7185869142795</v>
      </c>
      <c r="H76" s="7">
        <f t="shared" ref="H76:H91" si="37">G76/C$24</f>
        <v>1852.4927942857073</v>
      </c>
      <c r="I76" s="18">
        <f t="shared" ref="I76:I91" si="38">(A76-(A76^2-4*C$25*H76)^0.5)/(2*C$25)</f>
        <v>130.92775274223797</v>
      </c>
      <c r="J76" s="7">
        <f t="shared" ref="J76:J91" si="39">E76^2*C$23</f>
        <v>937.74290949938916</v>
      </c>
      <c r="K76" s="7">
        <f t="shared" ref="K76:K91" si="40">I76^2*C$25</f>
        <v>111.4234968478619</v>
      </c>
      <c r="L76" s="7">
        <f t="shared" ref="L76:L91" si="41">H76-G76</f>
        <v>203.77420737142779</v>
      </c>
      <c r="M76" s="7">
        <f t="shared" ref="M76:M91" si="42">SUM(J76:L76)</f>
        <v>1252.9406137186788</v>
      </c>
    </row>
    <row r="77" spans="1:13">
      <c r="A77" s="11">
        <v>15</v>
      </c>
      <c r="B77" s="11">
        <f t="shared" si="12"/>
        <v>76.800000000000011</v>
      </c>
      <c r="C77" s="11">
        <v>150</v>
      </c>
      <c r="D77" s="11">
        <f t="shared" si="34"/>
        <v>11520.000000000002</v>
      </c>
      <c r="E77" s="7">
        <f t="shared" si="35"/>
        <v>137.99305615081235</v>
      </c>
      <c r="F77" s="7">
        <f t="shared" si="36"/>
        <v>9264.9208641735022</v>
      </c>
      <c r="G77" s="7">
        <f t="shared" si="33"/>
        <v>2255.0791358264996</v>
      </c>
      <c r="H77" s="7">
        <f t="shared" si="37"/>
        <v>2533.7967818275274</v>
      </c>
      <c r="I77" s="18">
        <f t="shared" si="38"/>
        <v>183.5131917998082</v>
      </c>
      <c r="J77" s="7">
        <f t="shared" si="39"/>
        <v>1332.9458482088878</v>
      </c>
      <c r="K77" s="7">
        <f t="shared" si="40"/>
        <v>218.90109516959575</v>
      </c>
      <c r="L77" s="7">
        <f t="shared" si="41"/>
        <v>278.71764600102779</v>
      </c>
      <c r="M77" s="7">
        <f t="shared" si="42"/>
        <v>1830.5645893795113</v>
      </c>
    </row>
    <row r="78" spans="1:13">
      <c r="A78" s="11">
        <v>15</v>
      </c>
      <c r="B78" s="11">
        <f t="shared" si="12"/>
        <v>76.800000000000011</v>
      </c>
      <c r="C78" s="11">
        <v>175</v>
      </c>
      <c r="D78" s="11">
        <f t="shared" si="34"/>
        <v>13440.000000000002</v>
      </c>
      <c r="E78" s="7">
        <f t="shared" si="35"/>
        <v>161.52062825333124</v>
      </c>
      <c r="F78" s="7">
        <f t="shared" si="36"/>
        <v>10578.560315261282</v>
      </c>
      <c r="G78" s="7">
        <f t="shared" si="33"/>
        <v>2861.4396847387197</v>
      </c>
      <c r="H78" s="7">
        <f t="shared" si="37"/>
        <v>3215.1007693693477</v>
      </c>
      <c r="I78" s="18">
        <f t="shared" si="38"/>
        <v>239.11665331046109</v>
      </c>
      <c r="J78" s="7">
        <f t="shared" si="39"/>
        <v>1826.2239345945579</v>
      </c>
      <c r="K78" s="7">
        <f t="shared" si="40"/>
        <v>371.64903028756908</v>
      </c>
      <c r="L78" s="7">
        <f t="shared" si="41"/>
        <v>353.66108463062801</v>
      </c>
      <c r="M78" s="7">
        <f t="shared" si="42"/>
        <v>2551.5340495127552</v>
      </c>
    </row>
    <row r="79" spans="1:13">
      <c r="A79" s="11">
        <v>15</v>
      </c>
      <c r="B79" s="11">
        <f t="shared" si="12"/>
        <v>76.800000000000011</v>
      </c>
      <c r="C79" s="11">
        <v>200</v>
      </c>
      <c r="D79" s="11">
        <f t="shared" si="34"/>
        <v>15360.000000000002</v>
      </c>
      <c r="E79" s="7">
        <f t="shared" si="35"/>
        <v>186.57413002598778</v>
      </c>
      <c r="F79" s="7">
        <f t="shared" si="36"/>
        <v>11892.199766349071</v>
      </c>
      <c r="G79" s="7">
        <f t="shared" si="33"/>
        <v>3467.8002336509307</v>
      </c>
      <c r="H79" s="7">
        <f t="shared" si="37"/>
        <v>3896.4047569111581</v>
      </c>
      <c r="I79" s="18">
        <f t="shared" si="38"/>
        <v>298.32639307675908</v>
      </c>
      <c r="J79" s="7">
        <f t="shared" si="39"/>
        <v>2436.6934196467942</v>
      </c>
      <c r="K79" s="7">
        <f t="shared" si="40"/>
        <v>578.49113924022822</v>
      </c>
      <c r="L79" s="7">
        <f t="shared" si="41"/>
        <v>428.60452326022732</v>
      </c>
      <c r="M79" s="7">
        <f t="shared" si="42"/>
        <v>3443.7890821472497</v>
      </c>
    </row>
    <row r="80" spans="1:13">
      <c r="A80" s="11">
        <v>15</v>
      </c>
      <c r="B80" s="11">
        <f t="shared" si="12"/>
        <v>76.800000000000011</v>
      </c>
      <c r="C80" s="11">
        <v>225</v>
      </c>
      <c r="D80" s="11">
        <f t="shared" si="34"/>
        <v>17280.000000000004</v>
      </c>
      <c r="E80" s="7">
        <f t="shared" si="35"/>
        <v>213.49566656899066</v>
      </c>
      <c r="F80" s="7">
        <f t="shared" si="36"/>
        <v>13205.839217436849</v>
      </c>
      <c r="G80" s="7">
        <f t="shared" si="33"/>
        <v>4074.1607825631545</v>
      </c>
      <c r="H80" s="7">
        <f t="shared" si="37"/>
        <v>4577.7087444529825</v>
      </c>
      <c r="I80" s="18">
        <f t="shared" si="38"/>
        <v>361.95091899272654</v>
      </c>
      <c r="J80" s="7">
        <f t="shared" si="39"/>
        <v>3190.6279750616345</v>
      </c>
      <c r="K80" s="7">
        <f t="shared" si="40"/>
        <v>851.5550404379153</v>
      </c>
      <c r="L80" s="7">
        <f t="shared" si="41"/>
        <v>503.547961889828</v>
      </c>
      <c r="M80" s="7">
        <f t="shared" si="42"/>
        <v>4545.7309773893776</v>
      </c>
    </row>
    <row r="81" spans="1:13">
      <c r="A81" s="11">
        <v>15</v>
      </c>
      <c r="B81" s="11">
        <f t="shared" si="12"/>
        <v>76.800000000000011</v>
      </c>
      <c r="C81" s="11">
        <v>250</v>
      </c>
      <c r="D81" s="11">
        <f t="shared" si="34"/>
        <v>19200.000000000004</v>
      </c>
      <c r="E81" s="7">
        <f t="shared" si="35"/>
        <v>242.77821672912526</v>
      </c>
      <c r="F81" s="7">
        <f t="shared" si="36"/>
        <v>14519.478668524633</v>
      </c>
      <c r="G81" s="7">
        <f t="shared" si="33"/>
        <v>4680.521331475371</v>
      </c>
      <c r="H81" s="7">
        <f t="shared" si="37"/>
        <v>5259.0127319947987</v>
      </c>
      <c r="I81" s="18">
        <f t="shared" si="38"/>
        <v>431.15530368945758</v>
      </c>
      <c r="J81" s="7">
        <f t="shared" si="39"/>
        <v>4125.8883762721889</v>
      </c>
      <c r="K81" s="7">
        <f t="shared" si="40"/>
        <v>1208.3168233470644</v>
      </c>
      <c r="L81" s="7">
        <f t="shared" si="41"/>
        <v>578.49140051942777</v>
      </c>
      <c r="M81" s="7">
        <f t="shared" si="42"/>
        <v>5912.6966001386809</v>
      </c>
    </row>
    <row r="82" spans="1:13">
      <c r="A82" s="11">
        <v>15</v>
      </c>
      <c r="B82" s="11">
        <f t="shared" si="12"/>
        <v>76.800000000000011</v>
      </c>
      <c r="C82" s="11">
        <v>275</v>
      </c>
      <c r="D82" s="11">
        <f t="shared" si="34"/>
        <v>21120.000000000004</v>
      </c>
      <c r="E82" s="7">
        <f t="shared" si="35"/>
        <v>275.17938308336176</v>
      </c>
      <c r="F82" s="7">
        <f t="shared" si="36"/>
        <v>15833.118119612416</v>
      </c>
      <c r="G82" s="7">
        <f t="shared" si="33"/>
        <v>5286.8818803875874</v>
      </c>
      <c r="H82" s="7">
        <f t="shared" si="37"/>
        <v>5940.316719536615</v>
      </c>
      <c r="I82" s="18">
        <f t="shared" si="38"/>
        <v>507.73001349919406</v>
      </c>
      <c r="J82" s="7">
        <f t="shared" si="39"/>
        <v>5300.6585011897705</v>
      </c>
      <c r="K82" s="7">
        <f t="shared" si="40"/>
        <v>1675.6334829512964</v>
      </c>
      <c r="L82" s="7">
        <f t="shared" si="41"/>
        <v>653.43483914902754</v>
      </c>
      <c r="M82" s="7">
        <f t="shared" si="42"/>
        <v>7629.7268232900942</v>
      </c>
    </row>
    <row r="83" spans="1:13">
      <c r="A83" s="11">
        <v>15</v>
      </c>
      <c r="B83" s="11">
        <f t="shared" si="12"/>
        <v>76.800000000000011</v>
      </c>
      <c r="C83" s="11">
        <v>300</v>
      </c>
      <c r="D83" s="11">
        <f t="shared" si="34"/>
        <v>23040.000000000004</v>
      </c>
      <c r="E83" s="7">
        <f t="shared" si="35"/>
        <v>311.97698091158469</v>
      </c>
      <c r="F83" s="7">
        <f t="shared" si="36"/>
        <v>17146.757570700196</v>
      </c>
      <c r="G83" s="7">
        <f t="shared" si="33"/>
        <v>5893.2424292998076</v>
      </c>
      <c r="H83" s="7">
        <f t="shared" si="37"/>
        <v>6621.6207070784358</v>
      </c>
      <c r="I83" s="18">
        <f t="shared" si="38"/>
        <v>594.69495002602866</v>
      </c>
      <c r="J83" s="7">
        <f t="shared" si="39"/>
        <v>6813.0745633095094</v>
      </c>
      <c r="K83" s="7">
        <f t="shared" si="40"/>
        <v>2298.8035433119949</v>
      </c>
      <c r="L83" s="7">
        <f t="shared" si="41"/>
        <v>728.37827777862822</v>
      </c>
      <c r="M83" s="7">
        <f t="shared" si="42"/>
        <v>9840.2563844001343</v>
      </c>
    </row>
    <row r="84" spans="1:13">
      <c r="A84" s="11">
        <v>15</v>
      </c>
      <c r="B84" s="11">
        <f t="shared" si="12"/>
        <v>76.800000000000011</v>
      </c>
      <c r="C84" s="11">
        <v>325</v>
      </c>
      <c r="D84" s="11">
        <f t="shared" si="34"/>
        <v>24960.000000000004</v>
      </c>
      <c r="E84" s="7">
        <f t="shared" si="35"/>
        <v>355.67079407069923</v>
      </c>
      <c r="F84" s="7">
        <f t="shared" si="36"/>
        <v>18460.397021787983</v>
      </c>
      <c r="G84" s="7">
        <f t="shared" si="33"/>
        <v>6499.6029782120204</v>
      </c>
      <c r="H84" s="7">
        <f t="shared" si="37"/>
        <v>7302.9246946202475</v>
      </c>
      <c r="I84" s="18">
        <f t="shared" si="38"/>
        <v>697.95793218415531</v>
      </c>
      <c r="J84" s="7">
        <f t="shared" si="39"/>
        <v>8855.1199628417235</v>
      </c>
      <c r="K84" s="7">
        <f t="shared" si="40"/>
        <v>3166.4442881420823</v>
      </c>
      <c r="L84" s="7">
        <f t="shared" si="41"/>
        <v>803.32171640822708</v>
      </c>
      <c r="M84" s="7">
        <f t="shared" si="42"/>
        <v>12824.885967392032</v>
      </c>
    </row>
    <row r="85" spans="1:13">
      <c r="A85" s="11">
        <v>15</v>
      </c>
      <c r="B85" s="11">
        <f t="shared" si="12"/>
        <v>76.800000000000011</v>
      </c>
      <c r="C85" s="11">
        <v>350</v>
      </c>
      <c r="D85" s="11">
        <f t="shared" si="34"/>
        <v>26880.000000000004</v>
      </c>
      <c r="E85" s="7">
        <f t="shared" si="35"/>
        <v>412.76135192723621</v>
      </c>
      <c r="F85" s="7">
        <f t="shared" si="36"/>
        <v>19774.03647287576</v>
      </c>
      <c r="G85" s="7">
        <f t="shared" si="33"/>
        <v>7105.9635271242441</v>
      </c>
      <c r="H85" s="7">
        <f t="shared" si="37"/>
        <v>7984.2286821620719</v>
      </c>
      <c r="I85" s="18">
        <f t="shared" si="38"/>
        <v>832.88186834575436</v>
      </c>
      <c r="J85" s="7">
        <f t="shared" si="39"/>
        <v>11926.035355135984</v>
      </c>
      <c r="K85" s="7">
        <f t="shared" si="40"/>
        <v>4508.9993430242439</v>
      </c>
      <c r="L85" s="7">
        <f t="shared" si="41"/>
        <v>878.26515503782775</v>
      </c>
      <c r="M85" s="7">
        <f t="shared" si="42"/>
        <v>17313.299853198056</v>
      </c>
    </row>
    <row r="86" spans="1:13">
      <c r="A86" s="11">
        <v>15</v>
      </c>
      <c r="B86" s="11">
        <f t="shared" si="12"/>
        <v>76.800000000000011</v>
      </c>
      <c r="C86" s="11">
        <v>375</v>
      </c>
      <c r="D86" s="11">
        <f t="shared" si="34"/>
        <v>28800.000000000004</v>
      </c>
      <c r="E86" s="7" t="e">
        <f t="shared" si="35"/>
        <v>#NUM!</v>
      </c>
      <c r="F86" s="7" t="e">
        <f t="shared" si="36"/>
        <v>#NUM!</v>
      </c>
      <c r="G86" s="7" t="e">
        <f t="shared" si="33"/>
        <v>#NUM!</v>
      </c>
      <c r="H86" s="7" t="e">
        <f t="shared" si="37"/>
        <v>#NUM!</v>
      </c>
      <c r="I86" s="18" t="e">
        <f t="shared" si="38"/>
        <v>#NUM!</v>
      </c>
      <c r="J86" s="7" t="e">
        <f t="shared" si="39"/>
        <v>#NUM!</v>
      </c>
      <c r="K86" s="7" t="e">
        <f t="shared" si="40"/>
        <v>#NUM!</v>
      </c>
      <c r="L86" s="7" t="e">
        <f t="shared" si="41"/>
        <v>#NUM!</v>
      </c>
      <c r="M86" s="7" t="e">
        <f t="shared" si="42"/>
        <v>#NUM!</v>
      </c>
    </row>
    <row r="87" spans="1:13">
      <c r="A87" s="11">
        <v>15</v>
      </c>
      <c r="B87" s="11">
        <f t="shared" si="12"/>
        <v>76.800000000000011</v>
      </c>
      <c r="C87" s="11">
        <v>400</v>
      </c>
      <c r="D87" s="11">
        <f t="shared" si="34"/>
        <v>30720.000000000004</v>
      </c>
      <c r="E87" s="7" t="e">
        <f t="shared" si="35"/>
        <v>#NUM!</v>
      </c>
      <c r="F87" s="7" t="e">
        <f t="shared" si="36"/>
        <v>#NUM!</v>
      </c>
      <c r="G87" s="7" t="e">
        <f t="shared" si="33"/>
        <v>#NUM!</v>
      </c>
      <c r="H87" s="7" t="e">
        <f t="shared" si="37"/>
        <v>#NUM!</v>
      </c>
      <c r="I87" s="18" t="e">
        <f t="shared" si="38"/>
        <v>#NUM!</v>
      </c>
      <c r="J87" s="7" t="e">
        <f t="shared" si="39"/>
        <v>#NUM!</v>
      </c>
      <c r="K87" s="7" t="e">
        <f t="shared" si="40"/>
        <v>#NUM!</v>
      </c>
      <c r="L87" s="7" t="e">
        <f t="shared" si="41"/>
        <v>#NUM!</v>
      </c>
      <c r="M87" s="7" t="e">
        <f t="shared" si="42"/>
        <v>#NUM!</v>
      </c>
    </row>
    <row r="88" spans="1:13">
      <c r="A88" s="11">
        <v>15</v>
      </c>
      <c r="B88" s="11">
        <f t="shared" si="12"/>
        <v>76.800000000000011</v>
      </c>
      <c r="C88" s="11">
        <v>425</v>
      </c>
      <c r="D88" s="11">
        <f t="shared" si="34"/>
        <v>32640.000000000004</v>
      </c>
      <c r="E88" s="7" t="e">
        <f t="shared" si="35"/>
        <v>#NUM!</v>
      </c>
      <c r="F88" s="7" t="e">
        <f t="shared" si="36"/>
        <v>#NUM!</v>
      </c>
      <c r="G88" s="7" t="e">
        <f t="shared" si="33"/>
        <v>#NUM!</v>
      </c>
      <c r="H88" s="7" t="e">
        <f t="shared" si="37"/>
        <v>#NUM!</v>
      </c>
      <c r="I88" s="18" t="e">
        <f t="shared" si="38"/>
        <v>#NUM!</v>
      </c>
      <c r="J88" s="7" t="e">
        <f t="shared" si="39"/>
        <v>#NUM!</v>
      </c>
      <c r="K88" s="7" t="e">
        <f t="shared" si="40"/>
        <v>#NUM!</v>
      </c>
      <c r="L88" s="7" t="e">
        <f t="shared" si="41"/>
        <v>#NUM!</v>
      </c>
      <c r="M88" s="7" t="e">
        <f t="shared" si="42"/>
        <v>#NUM!</v>
      </c>
    </row>
    <row r="89" spans="1:13">
      <c r="A89" s="11">
        <v>15</v>
      </c>
      <c r="B89" s="11">
        <f t="shared" si="12"/>
        <v>76.800000000000011</v>
      </c>
      <c r="C89" s="11">
        <v>450</v>
      </c>
      <c r="D89" s="11">
        <f t="shared" si="34"/>
        <v>34560.000000000007</v>
      </c>
      <c r="E89" s="7" t="e">
        <f t="shared" si="35"/>
        <v>#NUM!</v>
      </c>
      <c r="F89" s="7" t="e">
        <f t="shared" si="36"/>
        <v>#NUM!</v>
      </c>
      <c r="G89" s="7" t="e">
        <f t="shared" si="33"/>
        <v>#NUM!</v>
      </c>
      <c r="H89" s="7" t="e">
        <f t="shared" si="37"/>
        <v>#NUM!</v>
      </c>
      <c r="I89" s="18" t="e">
        <f t="shared" si="38"/>
        <v>#NUM!</v>
      </c>
      <c r="J89" s="7" t="e">
        <f t="shared" si="39"/>
        <v>#NUM!</v>
      </c>
      <c r="K89" s="7" t="e">
        <f t="shared" si="40"/>
        <v>#NUM!</v>
      </c>
      <c r="L89" s="7" t="e">
        <f t="shared" si="41"/>
        <v>#NUM!</v>
      </c>
      <c r="M89" s="7" t="e">
        <f t="shared" si="42"/>
        <v>#NUM!</v>
      </c>
    </row>
    <row r="90" spans="1:13">
      <c r="A90" s="11">
        <v>15</v>
      </c>
      <c r="B90" s="11">
        <f t="shared" si="12"/>
        <v>76.800000000000011</v>
      </c>
      <c r="C90" s="11">
        <v>475</v>
      </c>
      <c r="D90" s="11">
        <f t="shared" si="34"/>
        <v>36480.000000000007</v>
      </c>
      <c r="E90" s="7" t="e">
        <f t="shared" si="35"/>
        <v>#NUM!</v>
      </c>
      <c r="F90" s="7" t="e">
        <f t="shared" si="36"/>
        <v>#NUM!</v>
      </c>
      <c r="G90" s="7" t="e">
        <f t="shared" si="33"/>
        <v>#NUM!</v>
      </c>
      <c r="H90" s="7" t="e">
        <f t="shared" si="37"/>
        <v>#NUM!</v>
      </c>
      <c r="I90" s="18" t="e">
        <f t="shared" si="38"/>
        <v>#NUM!</v>
      </c>
      <c r="J90" s="7" t="e">
        <f t="shared" si="39"/>
        <v>#NUM!</v>
      </c>
      <c r="K90" s="7" t="e">
        <f t="shared" si="40"/>
        <v>#NUM!</v>
      </c>
      <c r="L90" s="7" t="e">
        <f t="shared" si="41"/>
        <v>#NUM!</v>
      </c>
      <c r="M90" s="7" t="e">
        <f t="shared" si="42"/>
        <v>#NUM!</v>
      </c>
    </row>
    <row r="91" spans="1:13">
      <c r="A91" s="11">
        <v>15</v>
      </c>
      <c r="B91" s="11">
        <f t="shared" si="12"/>
        <v>76.800000000000011</v>
      </c>
      <c r="C91" s="11">
        <v>500</v>
      </c>
      <c r="D91" s="11">
        <f t="shared" si="34"/>
        <v>38400.000000000007</v>
      </c>
      <c r="E91" s="7" t="e">
        <f t="shared" si="35"/>
        <v>#NUM!</v>
      </c>
      <c r="F91" s="7" t="e">
        <f t="shared" si="36"/>
        <v>#NUM!</v>
      </c>
      <c r="G91" s="7" t="e">
        <f t="shared" si="33"/>
        <v>#NUM!</v>
      </c>
      <c r="H91" s="7" t="e">
        <f t="shared" si="37"/>
        <v>#NUM!</v>
      </c>
      <c r="I91" s="18" t="e">
        <f t="shared" si="38"/>
        <v>#NUM!</v>
      </c>
      <c r="J91" s="7" t="e">
        <f t="shared" si="39"/>
        <v>#NUM!</v>
      </c>
      <c r="K91" s="7" t="e">
        <f t="shared" si="40"/>
        <v>#NUM!</v>
      </c>
      <c r="L91" s="7" t="e">
        <f t="shared" si="41"/>
        <v>#NUM!</v>
      </c>
      <c r="M91" s="7" t="e">
        <f t="shared" si="42"/>
        <v>#NUM!</v>
      </c>
    </row>
    <row r="92" spans="1:13">
      <c r="A92" s="11">
        <v>20</v>
      </c>
      <c r="B92" s="11">
        <f>$C$22</f>
        <v>76.800000000000011</v>
      </c>
      <c r="C92" s="11">
        <v>0</v>
      </c>
      <c r="D92" s="11">
        <f>C92*B92</f>
        <v>0</v>
      </c>
      <c r="E92" s="7">
        <f>($C$23*B92*A92^2+$C$24*$C$25*B92^3-B92*(($C$24*($C$25*$C$24*B92^2+$C$23*A92^2)*($C$25*B92^2+$C$23*$C$24*A92^2-4*D92*$C$23*$C$25)))^0.5)/(2*($C$23^2*A92^2+$C$24*$C$25*$C$23*B92^2))</f>
        <v>26.334586795030617</v>
      </c>
      <c r="F92" s="7">
        <f>B92*E92-E92^2*C$23</f>
        <v>1973.9505335418016</v>
      </c>
      <c r="G92" s="7">
        <f>D92-F92</f>
        <v>-1973.9505335418016</v>
      </c>
      <c r="H92" s="7">
        <f>G92/C$24</f>
        <v>-2217.9219477997772</v>
      </c>
      <c r="I92" s="18">
        <f>(A92-(A92^2-4*C$25*H92)^0.5)/(2*C$25)</f>
        <v>-107.16377324383549</v>
      </c>
      <c r="J92" s="7">
        <f>E92^2*C$23</f>
        <v>48.545732316550072</v>
      </c>
      <c r="K92" s="7">
        <f>I92^2*C$25</f>
        <v>74.646482923065236</v>
      </c>
      <c r="L92" s="7">
        <f>H92-G92</f>
        <v>-243.97141425797554</v>
      </c>
      <c r="M92" s="7">
        <f>SUM(J92:L92)</f>
        <v>-120.77919901836023</v>
      </c>
    </row>
    <row r="93" spans="1:13">
      <c r="A93" s="11">
        <v>20</v>
      </c>
      <c r="B93" s="11">
        <f t="shared" si="12"/>
        <v>76.800000000000011</v>
      </c>
      <c r="C93" s="11">
        <v>25</v>
      </c>
      <c r="D93" s="11">
        <f>C93*B93</f>
        <v>1920.0000000000002</v>
      </c>
      <c r="E93" s="7">
        <f>($C$23*B93*A93^2+$C$24*$C$25*B93^3-B93*(($C$24*($C$25*$C$24*B93^2+$C$23*A93^2)*($C$25*B93^2+$C$23*$C$24*A93^2-4*D93*$C$23*$C$25)))^0.5)/(2*($C$23^2*A93^2+$C$24*$C$25*$C$23*B93^2))</f>
        <v>40.963653652187872</v>
      </c>
      <c r="F93" s="7">
        <f>B93*E93-E93^2*C$23</f>
        <v>3028.5471360504807</v>
      </c>
      <c r="G93" s="7">
        <f t="shared" ref="G93:G112" si="43">D93-F93</f>
        <v>-1108.5471360504805</v>
      </c>
      <c r="H93" s="7">
        <f>G93/C$24</f>
        <v>-1245.5585798320005</v>
      </c>
      <c r="I93" s="18">
        <f>(A93-(A93^2-4*C$25*H93)^0.5)/(2*C$25)</f>
        <v>-61.065986222758653</v>
      </c>
      <c r="J93" s="7">
        <f>E93^2*C$23</f>
        <v>117.46146443754836</v>
      </c>
      <c r="K93" s="7">
        <f>I93^2*C$25</f>
        <v>24.238855376827971</v>
      </c>
      <c r="L93" s="7">
        <f>H93-G93</f>
        <v>-137.01144378152003</v>
      </c>
      <c r="M93" s="7">
        <f>SUM(J93:L93)</f>
        <v>4.6888760328562853</v>
      </c>
    </row>
    <row r="94" spans="1:13">
      <c r="A94" s="11">
        <v>20</v>
      </c>
      <c r="B94" s="11">
        <f t="shared" ref="B94:B112" si="44">$C$22</f>
        <v>76.800000000000011</v>
      </c>
      <c r="C94" s="11">
        <v>50</v>
      </c>
      <c r="D94" s="11">
        <f t="shared" ref="D94:D112" si="45">C94*B94</f>
        <v>3840.0000000000005</v>
      </c>
      <c r="E94" s="7">
        <f>($C$23*B94*A94^2+$C$24*$C$25*B94^3-B94*(($C$24*($C$25*$C$24*B94^2+$C$23*A94^2)*($C$25*B94^2+$C$23*$C$24*A94^2-4*D94*$C$23*$C$25)))^0.5)/(2*($C$23^2*A94^2+$C$24*$C$25*$C$23*B94^2))</f>
        <v>56.027027112698704</v>
      </c>
      <c r="F94" s="7">
        <f>B94*E94-E94^2*C$23</f>
        <v>4083.1437385591662</v>
      </c>
      <c r="G94" s="7">
        <f t="shared" si="43"/>
        <v>-243.14373855916574</v>
      </c>
      <c r="H94" s="7">
        <f>G94/C$24</f>
        <v>-273.19521186423117</v>
      </c>
      <c r="I94" s="18">
        <f>(A94-(A94^2-4*C$25*H94)^0.5)/(2*C$25)</f>
        <v>-13.599651672388328</v>
      </c>
      <c r="J94" s="7">
        <f>E94^2*C$23</f>
        <v>219.7319436960953</v>
      </c>
      <c r="K94" s="7">
        <f>I94^2*C$25</f>
        <v>1.2021784164669151</v>
      </c>
      <c r="L94" s="7">
        <f>H94-G94</f>
        <v>-30.051473305065429</v>
      </c>
      <c r="M94" s="7">
        <f>SUM(J94:L94)</f>
        <v>190.88264880749679</v>
      </c>
    </row>
    <row r="95" spans="1:13">
      <c r="A95" s="11">
        <v>20</v>
      </c>
      <c r="B95" s="11">
        <f t="shared" si="44"/>
        <v>76.800000000000011</v>
      </c>
      <c r="C95" s="11">
        <v>75</v>
      </c>
      <c r="D95" s="11">
        <f t="shared" si="45"/>
        <v>5760.0000000000009</v>
      </c>
      <c r="E95" s="7">
        <f>($C$23*B95*A95^2+$C$24*$C$25*B95^3-B95*(($C$24*($C$25*$C$24*B95^2+$C$23*A95^2)*($C$25*B95^2+$C$23*$C$24*A95^2-4*D95*$C$23*$C$25)))^0.5)/(2*($C$23^2*A95^2+$C$24*$C$25*$C$23*B95^2))</f>
        <v>71.565850345959149</v>
      </c>
      <c r="F95" s="7">
        <f>B95*E95-E95^2*C$23</f>
        <v>5137.740341067848</v>
      </c>
      <c r="G95" s="7">
        <f t="shared" si="43"/>
        <v>622.25965893215289</v>
      </c>
      <c r="H95" s="7">
        <f>G95/C$24</f>
        <v>699.16815610354251</v>
      </c>
      <c r="I95" s="18">
        <f>(A95-(A95^2-4*C$25*H95)^0.5)/(2*C$25)</f>
        <v>35.364877026484173</v>
      </c>
      <c r="J95" s="7">
        <f>E95^2*C$23</f>
        <v>358.51696550181555</v>
      </c>
      <c r="K95" s="7">
        <f>I95^2*C$25</f>
        <v>8.1293844261392625</v>
      </c>
      <c r="L95" s="7">
        <f>H95-G95</f>
        <v>76.908497171389627</v>
      </c>
      <c r="M95" s="7">
        <f>SUM(J95:L95)</f>
        <v>443.55484709934444</v>
      </c>
    </row>
    <row r="96" spans="1:13">
      <c r="A96" s="11">
        <v>20</v>
      </c>
      <c r="B96" s="11">
        <f t="shared" si="44"/>
        <v>76.800000000000011</v>
      </c>
      <c r="C96" s="11">
        <v>100</v>
      </c>
      <c r="D96" s="11">
        <f t="shared" si="45"/>
        <v>7680.0000000000009</v>
      </c>
      <c r="E96" s="7">
        <f>($C$23*B96*A96^2+$C$24*$C$25*B96^3-B96*(($C$24*($C$25*$C$24*B96^2+$C$23*A96^2)*($C$25*B96^2+$C$23*$C$24*A96^2-4*D96*$C$23*$C$25)))^0.5)/(2*($C$23^2*A96^2+$C$24*$C$25*$C$23*B96^2))</f>
        <v>87.628204401585222</v>
      </c>
      <c r="F96" s="7">
        <f>B96*E96-E96^2*C$23</f>
        <v>6192.3369435765253</v>
      </c>
      <c r="G96" s="7">
        <f t="shared" si="43"/>
        <v>1487.6630564234756</v>
      </c>
      <c r="H96" s="7">
        <f>G96/C$24</f>
        <v>1671.531524071321</v>
      </c>
      <c r="I96" s="18">
        <f>(A96-(A96^2-4*C$25*H96)^0.5)/(2*C$25)</f>
        <v>85.979108511189125</v>
      </c>
      <c r="J96" s="7">
        <f>E96^2*C$23</f>
        <v>537.50915446522004</v>
      </c>
      <c r="K96" s="7">
        <f>I96^2*C$25</f>
        <v>48.05064615246242</v>
      </c>
      <c r="L96" s="7">
        <f>H96-G96</f>
        <v>183.86846764784536</v>
      </c>
      <c r="M96" s="7">
        <f>SUM(J96:L96)</f>
        <v>769.42826826552778</v>
      </c>
    </row>
    <row r="97" spans="1:13">
      <c r="A97" s="11">
        <v>20</v>
      </c>
      <c r="B97" s="11">
        <f t="shared" si="44"/>
        <v>76.800000000000011</v>
      </c>
      <c r="C97" s="11">
        <v>125</v>
      </c>
      <c r="D97" s="11">
        <f t="shared" si="45"/>
        <v>9600.0000000000018</v>
      </c>
      <c r="E97" s="7">
        <f t="shared" ref="E97:E112" si="46">($C$23*B97*A97^2+$C$24*$C$25*B97^3-B97*(($C$24*($C$25*$C$24*B97^2+$C$23*A97^2)*($C$25*B97^2+$C$23*$C$24*A97^2-4*D97*$C$23*$C$25)))^0.5)/(2*($C$23^2*A97^2+$C$24*$C$25*$C$23*B97^2))</f>
        <v>104.27086571114317</v>
      </c>
      <c r="F97" s="7">
        <f t="shared" ref="F97:F112" si="47">B97*E97-E97^2*C$23</f>
        <v>7246.9335460852099</v>
      </c>
      <c r="G97" s="7">
        <f t="shared" si="43"/>
        <v>2353.066453914792</v>
      </c>
      <c r="H97" s="7">
        <f t="shared" ref="H97:H112" si="48">G97/C$24</f>
        <v>2643.8948920390922</v>
      </c>
      <c r="I97" s="18">
        <f t="shared" ref="I97:I112" si="49">(A97-(A97^2-4*C$25*H97)^0.5)/(2*C$25)</f>
        <v>138.42195151703453</v>
      </c>
      <c r="J97" s="7">
        <f t="shared" ref="J97:J112" si="50">E97^2*C$23</f>
        <v>761.06894053058784</v>
      </c>
      <c r="K97" s="7">
        <f t="shared" ref="K97:K112" si="51">I97^2*C$25</f>
        <v>124.54413830159767</v>
      </c>
      <c r="L97" s="7">
        <f t="shared" ref="L97:L112" si="52">H97-G97</f>
        <v>290.82843812430019</v>
      </c>
      <c r="M97" s="7">
        <f t="shared" ref="M97:M112" si="53">SUM(J97:L97)</f>
        <v>1176.4415169564857</v>
      </c>
    </row>
    <row r="98" spans="1:13">
      <c r="A98" s="11">
        <v>20</v>
      </c>
      <c r="B98" s="11">
        <f t="shared" si="44"/>
        <v>76.800000000000011</v>
      </c>
      <c r="C98" s="11">
        <v>150</v>
      </c>
      <c r="D98" s="11">
        <f t="shared" si="45"/>
        <v>11520.000000000002</v>
      </c>
      <c r="E98" s="7">
        <f t="shared" si="46"/>
        <v>121.56168113251772</v>
      </c>
      <c r="F98" s="7">
        <f t="shared" si="47"/>
        <v>8301.5301485938871</v>
      </c>
      <c r="G98" s="7">
        <f t="shared" si="43"/>
        <v>3218.4698514061147</v>
      </c>
      <c r="H98" s="7">
        <f t="shared" si="48"/>
        <v>3616.2582600068704</v>
      </c>
      <c r="I98" s="18">
        <f t="shared" si="49"/>
        <v>192.90719890144405</v>
      </c>
      <c r="J98" s="7">
        <f t="shared" si="50"/>
        <v>1034.4069623834741</v>
      </c>
      <c r="K98" s="7">
        <f t="shared" si="51"/>
        <v>241.8857180220084</v>
      </c>
      <c r="L98" s="7">
        <f t="shared" si="52"/>
        <v>397.7884086007557</v>
      </c>
      <c r="M98" s="7">
        <f t="shared" si="53"/>
        <v>1674.0810890062382</v>
      </c>
    </row>
    <row r="99" spans="1:13">
      <c r="A99" s="11">
        <v>20</v>
      </c>
      <c r="B99" s="11">
        <f t="shared" si="44"/>
        <v>76.800000000000011</v>
      </c>
      <c r="C99" s="11">
        <v>175</v>
      </c>
      <c r="D99" s="11">
        <f t="shared" si="45"/>
        <v>13440.000000000002</v>
      </c>
      <c r="E99" s="7">
        <f t="shared" si="46"/>
        <v>139.58284846469937</v>
      </c>
      <c r="F99" s="7">
        <f t="shared" si="47"/>
        <v>9356.1267511025671</v>
      </c>
      <c r="G99" s="7">
        <f t="shared" si="43"/>
        <v>4083.8732488974347</v>
      </c>
      <c r="H99" s="7">
        <f t="shared" si="48"/>
        <v>4588.6216279746459</v>
      </c>
      <c r="I99" s="18">
        <f t="shared" si="49"/>
        <v>249.69386490424921</v>
      </c>
      <c r="J99" s="7">
        <f t="shared" si="50"/>
        <v>1363.8360109863461</v>
      </c>
      <c r="K99" s="7">
        <f t="shared" si="51"/>
        <v>405.25567011033945</v>
      </c>
      <c r="L99" s="7">
        <f t="shared" si="52"/>
        <v>504.74837907721121</v>
      </c>
      <c r="M99" s="7">
        <f t="shared" si="53"/>
        <v>2273.8400601738967</v>
      </c>
    </row>
    <row r="100" spans="1:13">
      <c r="A100" s="11">
        <v>20</v>
      </c>
      <c r="B100" s="11">
        <f t="shared" si="44"/>
        <v>76.800000000000011</v>
      </c>
      <c r="C100" s="11">
        <v>200</v>
      </c>
      <c r="D100" s="11">
        <f t="shared" si="45"/>
        <v>15360.000000000002</v>
      </c>
      <c r="E100" s="7">
        <f t="shared" si="46"/>
        <v>158.43556389401337</v>
      </c>
      <c r="F100" s="7">
        <f t="shared" si="47"/>
        <v>10410.723353611249</v>
      </c>
      <c r="G100" s="7">
        <f t="shared" si="43"/>
        <v>4949.2766463887529</v>
      </c>
      <c r="H100" s="7">
        <f t="shared" si="48"/>
        <v>5560.9849959424191</v>
      </c>
      <c r="I100" s="18">
        <f t="shared" si="49"/>
        <v>309.10082975821689</v>
      </c>
      <c r="J100" s="7">
        <f t="shared" si="50"/>
        <v>1757.1279534489797</v>
      </c>
      <c r="K100" s="7">
        <f t="shared" si="51"/>
        <v>621.0315992219181</v>
      </c>
      <c r="L100" s="7">
        <f t="shared" si="52"/>
        <v>611.70834955366627</v>
      </c>
      <c r="M100" s="7">
        <f t="shared" si="53"/>
        <v>2989.8679022245642</v>
      </c>
    </row>
    <row r="101" spans="1:13">
      <c r="A101" s="11">
        <v>20</v>
      </c>
      <c r="B101" s="11">
        <f t="shared" si="44"/>
        <v>76.800000000000011</v>
      </c>
      <c r="C101" s="11">
        <v>225</v>
      </c>
      <c r="D101" s="11">
        <f t="shared" si="45"/>
        <v>17280.000000000004</v>
      </c>
      <c r="E101" s="7">
        <f t="shared" si="46"/>
        <v>178.24680454884157</v>
      </c>
      <c r="F101" s="7">
        <f t="shared" si="47"/>
        <v>11465.319956119929</v>
      </c>
      <c r="G101" s="7">
        <f t="shared" si="43"/>
        <v>5814.6800438800747</v>
      </c>
      <c r="H101" s="7">
        <f t="shared" si="48"/>
        <v>6533.348363910196</v>
      </c>
      <c r="I101" s="18">
        <f t="shared" si="49"/>
        <v>371.52821225956643</v>
      </c>
      <c r="J101" s="7">
        <f t="shared" si="50"/>
        <v>2224.0346332311051</v>
      </c>
      <c r="K101" s="7">
        <f t="shared" si="51"/>
        <v>897.21588128113126</v>
      </c>
      <c r="L101" s="7">
        <f t="shared" si="52"/>
        <v>718.66832003012132</v>
      </c>
      <c r="M101" s="7">
        <f t="shared" si="53"/>
        <v>3839.9188345423577</v>
      </c>
    </row>
    <row r="102" spans="1:13">
      <c r="A102" s="11">
        <v>20</v>
      </c>
      <c r="B102" s="11">
        <f t="shared" si="44"/>
        <v>76.800000000000011</v>
      </c>
      <c r="C102" s="11">
        <v>250</v>
      </c>
      <c r="D102" s="11">
        <f t="shared" si="45"/>
        <v>19200.000000000004</v>
      </c>
      <c r="E102" s="7">
        <f t="shared" si="46"/>
        <v>199.17958349294597</v>
      </c>
      <c r="F102" s="7">
        <f t="shared" si="47"/>
        <v>12519.916558628611</v>
      </c>
      <c r="G102" s="7">
        <f t="shared" si="43"/>
        <v>6680.0834413713928</v>
      </c>
      <c r="H102" s="7">
        <f t="shared" si="48"/>
        <v>7505.7117318779692</v>
      </c>
      <c r="I102" s="18">
        <f t="shared" si="49"/>
        <v>437.48968437167855</v>
      </c>
      <c r="J102" s="7">
        <f t="shared" si="50"/>
        <v>2777.0754536296408</v>
      </c>
      <c r="K102" s="7">
        <f t="shared" si="51"/>
        <v>1244.0819555556009</v>
      </c>
      <c r="L102" s="7">
        <f t="shared" si="52"/>
        <v>825.62829050657638</v>
      </c>
      <c r="M102" s="7">
        <f t="shared" si="53"/>
        <v>4846.7856996918181</v>
      </c>
    </row>
    <row r="103" spans="1:13">
      <c r="A103" s="11">
        <v>20</v>
      </c>
      <c r="B103" s="11">
        <f t="shared" si="44"/>
        <v>76.800000000000011</v>
      </c>
      <c r="C103" s="11">
        <v>275</v>
      </c>
      <c r="D103" s="11">
        <f t="shared" si="45"/>
        <v>21120.000000000004</v>
      </c>
      <c r="E103" s="7">
        <f t="shared" si="46"/>
        <v>221.44913392121313</v>
      </c>
      <c r="F103" s="7">
        <f t="shared" si="47"/>
        <v>13574.513161137293</v>
      </c>
      <c r="G103" s="7">
        <f t="shared" si="43"/>
        <v>7545.486838862711</v>
      </c>
      <c r="H103" s="7">
        <f t="shared" si="48"/>
        <v>8478.0750998457424</v>
      </c>
      <c r="I103" s="18">
        <f t="shared" si="49"/>
        <v>507.66346939304742</v>
      </c>
      <c r="J103" s="7">
        <f t="shared" si="50"/>
        <v>3432.7803240118778</v>
      </c>
      <c r="K103" s="7">
        <f t="shared" si="51"/>
        <v>1675.1942880152062</v>
      </c>
      <c r="L103" s="7">
        <f t="shared" si="52"/>
        <v>932.58826098303143</v>
      </c>
      <c r="M103" s="7">
        <f t="shared" si="53"/>
        <v>6040.5628730101153</v>
      </c>
    </row>
    <row r="104" spans="1:13">
      <c r="A104" s="11">
        <v>20</v>
      </c>
      <c r="B104" s="11">
        <f t="shared" si="44"/>
        <v>76.800000000000011</v>
      </c>
      <c r="C104" s="11">
        <v>300</v>
      </c>
      <c r="D104" s="11">
        <f t="shared" si="45"/>
        <v>23040.000000000004</v>
      </c>
      <c r="E104" s="7">
        <f t="shared" si="46"/>
        <v>245.34984308138078</v>
      </c>
      <c r="F104" s="7">
        <f t="shared" si="47"/>
        <v>14629.109763645974</v>
      </c>
      <c r="G104" s="7">
        <f t="shared" si="43"/>
        <v>8410.8902363540292</v>
      </c>
      <c r="H104" s="7">
        <f t="shared" si="48"/>
        <v>9450.4384678135157</v>
      </c>
      <c r="I104" s="18">
        <f t="shared" si="49"/>
        <v>582.97721368556643</v>
      </c>
      <c r="J104" s="7">
        <f t="shared" si="50"/>
        <v>4213.7581850040724</v>
      </c>
      <c r="K104" s="7">
        <f t="shared" si="51"/>
        <v>2209.1058058978124</v>
      </c>
      <c r="L104" s="7">
        <f t="shared" si="52"/>
        <v>1039.5482314594865</v>
      </c>
      <c r="M104" s="7">
        <f t="shared" si="53"/>
        <v>7462.4122223613713</v>
      </c>
    </row>
    <row r="105" spans="1:13">
      <c r="A105" s="11">
        <v>20</v>
      </c>
      <c r="B105" s="11">
        <f t="shared" si="44"/>
        <v>76.800000000000011</v>
      </c>
      <c r="C105" s="11">
        <v>325</v>
      </c>
      <c r="D105" s="11">
        <f t="shared" si="45"/>
        <v>24960.000000000004</v>
      </c>
      <c r="E105" s="7">
        <f t="shared" si="46"/>
        <v>271.30321157392575</v>
      </c>
      <c r="F105" s="7">
        <f t="shared" si="47"/>
        <v>15683.706366154656</v>
      </c>
      <c r="G105" s="7">
        <f t="shared" si="43"/>
        <v>9276.2936338453474</v>
      </c>
      <c r="H105" s="7">
        <f t="shared" si="48"/>
        <v>10422.801835781289</v>
      </c>
      <c r="I105" s="18">
        <f t="shared" si="49"/>
        <v>664.75911166517142</v>
      </c>
      <c r="J105" s="7">
        <f t="shared" si="50"/>
        <v>5152.3802827228428</v>
      </c>
      <c r="K105" s="7">
        <f t="shared" si="51"/>
        <v>2872.3803975221408</v>
      </c>
      <c r="L105" s="7">
        <f t="shared" si="52"/>
        <v>1146.5082019359415</v>
      </c>
      <c r="M105" s="7">
        <f t="shared" si="53"/>
        <v>9171.2688821809243</v>
      </c>
    </row>
    <row r="106" spans="1:13">
      <c r="A106" s="11">
        <v>20</v>
      </c>
      <c r="B106" s="11">
        <f t="shared" si="44"/>
        <v>76.800000000000011</v>
      </c>
      <c r="C106" s="11">
        <v>350</v>
      </c>
      <c r="D106" s="11">
        <f t="shared" si="45"/>
        <v>26880.000000000004</v>
      </c>
      <c r="E106" s="7">
        <f t="shared" si="46"/>
        <v>299.95123951420351</v>
      </c>
      <c r="F106" s="7">
        <f t="shared" si="47"/>
        <v>16738.302968663334</v>
      </c>
      <c r="G106" s="7">
        <f t="shared" si="43"/>
        <v>10141.697031336669</v>
      </c>
      <c r="H106" s="7">
        <f t="shared" si="48"/>
        <v>11395.165203749066</v>
      </c>
      <c r="I106" s="18">
        <f t="shared" si="49"/>
        <v>755.03217579562079</v>
      </c>
      <c r="J106" s="7">
        <f t="shared" si="50"/>
        <v>6297.9522260274971</v>
      </c>
      <c r="K106" s="7">
        <f t="shared" si="51"/>
        <v>3705.47831216335</v>
      </c>
      <c r="L106" s="7">
        <f t="shared" si="52"/>
        <v>1253.4681724123966</v>
      </c>
      <c r="M106" s="7">
        <f t="shared" si="53"/>
        <v>11256.898710603244</v>
      </c>
    </row>
    <row r="107" spans="1:13">
      <c r="A107" s="11">
        <v>20</v>
      </c>
      <c r="B107" s="11">
        <f t="shared" si="44"/>
        <v>76.800000000000011</v>
      </c>
      <c r="C107" s="11">
        <v>375</v>
      </c>
      <c r="D107" s="11">
        <f t="shared" si="45"/>
        <v>28800.000000000004</v>
      </c>
      <c r="E107" s="7">
        <f t="shared" si="46"/>
        <v>332.36242631498618</v>
      </c>
      <c r="F107" s="7">
        <f t="shared" si="47"/>
        <v>17792.899571172016</v>
      </c>
      <c r="G107" s="7">
        <f t="shared" si="43"/>
        <v>11007.100428827987</v>
      </c>
      <c r="H107" s="7">
        <f t="shared" si="48"/>
        <v>12367.528571716839</v>
      </c>
      <c r="I107" s="18">
        <f t="shared" si="49"/>
        <v>857.16336439647341</v>
      </c>
      <c r="J107" s="7">
        <f t="shared" si="50"/>
        <v>7732.5347698189244</v>
      </c>
      <c r="K107" s="7">
        <f t="shared" si="51"/>
        <v>4775.7387162126288</v>
      </c>
      <c r="L107" s="7">
        <f t="shared" si="52"/>
        <v>1360.4281428888517</v>
      </c>
      <c r="M107" s="7">
        <f t="shared" si="53"/>
        <v>13868.701628920406</v>
      </c>
    </row>
    <row r="108" spans="1:13">
      <c r="A108" s="11">
        <v>20</v>
      </c>
      <c r="B108" s="11">
        <f t="shared" si="44"/>
        <v>76.800000000000011</v>
      </c>
      <c r="C108" s="11">
        <v>400</v>
      </c>
      <c r="D108" s="11">
        <f t="shared" si="45"/>
        <v>30720.000000000004</v>
      </c>
      <c r="E108" s="7">
        <f t="shared" si="46"/>
        <v>370.58079143957735</v>
      </c>
      <c r="F108" s="7">
        <f t="shared" si="47"/>
        <v>18847.496173680698</v>
      </c>
      <c r="G108" s="7">
        <f t="shared" si="43"/>
        <v>11872.503826319306</v>
      </c>
      <c r="H108" s="7">
        <f t="shared" si="48"/>
        <v>13339.891939684612</v>
      </c>
      <c r="I108" s="18">
        <f t="shared" si="49"/>
        <v>977.5936059839745</v>
      </c>
      <c r="J108" s="7">
        <f t="shared" si="50"/>
        <v>9613.108608878847</v>
      </c>
      <c r="K108" s="7">
        <f t="shared" si="51"/>
        <v>6211.9801799948773</v>
      </c>
      <c r="L108" s="7">
        <f t="shared" si="52"/>
        <v>1467.3881133653067</v>
      </c>
      <c r="M108" s="7">
        <f t="shared" si="53"/>
        <v>17292.476902239032</v>
      </c>
    </row>
    <row r="109" spans="1:13">
      <c r="A109" s="11">
        <v>20</v>
      </c>
      <c r="B109" s="11">
        <f t="shared" si="44"/>
        <v>76.800000000000011</v>
      </c>
      <c r="C109" s="11">
        <v>425</v>
      </c>
      <c r="D109" s="11">
        <f t="shared" si="45"/>
        <v>32640.000000000004</v>
      </c>
      <c r="E109" s="7">
        <f t="shared" si="46"/>
        <v>419.6722386729723</v>
      </c>
      <c r="F109" s="7">
        <f t="shared" si="47"/>
        <v>19902.09277618938</v>
      </c>
      <c r="G109" s="7">
        <f t="shared" si="43"/>
        <v>12737.907223810624</v>
      </c>
      <c r="H109" s="7">
        <f t="shared" si="48"/>
        <v>14312.255307652385</v>
      </c>
      <c r="I109" s="18">
        <f t="shared" si="49"/>
        <v>1132.2861165328809</v>
      </c>
      <c r="J109" s="7">
        <f t="shared" si="50"/>
        <v>12328.735153894897</v>
      </c>
      <c r="K109" s="7">
        <f t="shared" si="51"/>
        <v>8333.4670230052325</v>
      </c>
      <c r="L109" s="7">
        <f t="shared" si="52"/>
        <v>1574.3480838417618</v>
      </c>
      <c r="M109" s="7">
        <f t="shared" si="53"/>
        <v>22236.550260741889</v>
      </c>
    </row>
    <row r="110" spans="1:13">
      <c r="A110" s="11">
        <v>20</v>
      </c>
      <c r="B110" s="11">
        <f t="shared" si="44"/>
        <v>76.800000000000011</v>
      </c>
      <c r="C110" s="11">
        <v>450</v>
      </c>
      <c r="D110" s="11">
        <f t="shared" si="45"/>
        <v>34560.000000000007</v>
      </c>
      <c r="E110" s="7">
        <f t="shared" si="46"/>
        <v>509.20983045404648</v>
      </c>
      <c r="F110" s="7">
        <f t="shared" si="47"/>
        <v>20956.689378698058</v>
      </c>
      <c r="G110" s="7">
        <f t="shared" si="43"/>
        <v>13603.310621301949</v>
      </c>
      <c r="H110" s="7">
        <f t="shared" si="48"/>
        <v>15284.618675620168</v>
      </c>
      <c r="I110" s="18">
        <f t="shared" si="49"/>
        <v>1414.4288448836462</v>
      </c>
      <c r="J110" s="7">
        <f t="shared" si="50"/>
        <v>18150.625600172716</v>
      </c>
      <c r="K110" s="7">
        <f t="shared" si="51"/>
        <v>13003.958222052757</v>
      </c>
      <c r="L110" s="7">
        <f t="shared" si="52"/>
        <v>1681.3080543182186</v>
      </c>
      <c r="M110" s="7">
        <f t="shared" si="53"/>
        <v>32835.891876543697</v>
      </c>
    </row>
    <row r="111" spans="1:13">
      <c r="A111" s="11">
        <v>20</v>
      </c>
      <c r="B111" s="11">
        <f t="shared" si="44"/>
        <v>76.800000000000011</v>
      </c>
      <c r="C111" s="11">
        <v>475</v>
      </c>
      <c r="D111" s="11">
        <f t="shared" si="45"/>
        <v>36480.000000000007</v>
      </c>
      <c r="E111" s="7" t="e">
        <f t="shared" si="46"/>
        <v>#NUM!</v>
      </c>
      <c r="F111" s="7" t="e">
        <f t="shared" si="47"/>
        <v>#NUM!</v>
      </c>
      <c r="G111" s="7" t="e">
        <f t="shared" si="43"/>
        <v>#NUM!</v>
      </c>
      <c r="H111" s="7" t="e">
        <f t="shared" si="48"/>
        <v>#NUM!</v>
      </c>
      <c r="I111" s="18" t="e">
        <f t="shared" si="49"/>
        <v>#NUM!</v>
      </c>
      <c r="J111" s="7" t="e">
        <f t="shared" si="50"/>
        <v>#NUM!</v>
      </c>
      <c r="K111" s="7" t="e">
        <f t="shared" si="51"/>
        <v>#NUM!</v>
      </c>
      <c r="L111" s="7" t="e">
        <f t="shared" si="52"/>
        <v>#NUM!</v>
      </c>
      <c r="M111" s="7" t="e">
        <f t="shared" si="53"/>
        <v>#NUM!</v>
      </c>
    </row>
    <row r="112" spans="1:13">
      <c r="A112" s="11">
        <v>20</v>
      </c>
      <c r="B112" s="11">
        <f t="shared" si="44"/>
        <v>76.800000000000011</v>
      </c>
      <c r="C112" s="11">
        <v>500</v>
      </c>
      <c r="D112" s="11">
        <f t="shared" si="45"/>
        <v>38400.000000000007</v>
      </c>
      <c r="E112" s="7" t="e">
        <f t="shared" si="46"/>
        <v>#NUM!</v>
      </c>
      <c r="F112" s="7" t="e">
        <f t="shared" si="47"/>
        <v>#NUM!</v>
      </c>
      <c r="G112" s="7" t="e">
        <f t="shared" si="43"/>
        <v>#NUM!</v>
      </c>
      <c r="H112" s="7" t="e">
        <f t="shared" si="48"/>
        <v>#NUM!</v>
      </c>
      <c r="I112" s="18" t="e">
        <f t="shared" si="49"/>
        <v>#NUM!</v>
      </c>
      <c r="J112" s="7" t="e">
        <f t="shared" si="50"/>
        <v>#NUM!</v>
      </c>
      <c r="K112" s="7" t="e">
        <f t="shared" si="51"/>
        <v>#NUM!</v>
      </c>
      <c r="L112" s="7" t="e">
        <f t="shared" si="52"/>
        <v>#NUM!</v>
      </c>
      <c r="M112" s="7" t="e">
        <f t="shared" si="53"/>
        <v>#NUM!</v>
      </c>
    </row>
    <row r="113" spans="1:13">
      <c r="A113" s="11">
        <v>25</v>
      </c>
      <c r="B113" s="11">
        <f>$C$22</f>
        <v>76.800000000000011</v>
      </c>
      <c r="C113" s="11">
        <v>0</v>
      </c>
      <c r="D113" s="11">
        <f>C113*B113</f>
        <v>0</v>
      </c>
      <c r="E113" s="7">
        <f>($C$23*B113*A113^2+$C$24*$C$25*B113^3-B113*(($C$24*($C$25*$C$24*B113^2+$C$23*A113^2)*($C$25*B113^2+$C$23*$C$24*A113^2-4*D113*$C$23*$C$25)))^0.5)/(2*($C$23^2*A113^2+$C$24*$C$25*$C$23*B113^2))</f>
        <v>33.031972025867475</v>
      </c>
      <c r="F113" s="7">
        <f>B113*E113-E113^2*C$23</f>
        <v>2460.477669272384</v>
      </c>
      <c r="G113" s="7">
        <f>D113-F113</f>
        <v>-2460.477669272384</v>
      </c>
      <c r="H113" s="7">
        <f>G113/C$24</f>
        <v>-2764.5816508678472</v>
      </c>
      <c r="I113" s="18">
        <f>(A113-(A113^2-4*C$25*H113)^0.5)/(2*C$25)</f>
        <v>-107.57447636382651</v>
      </c>
      <c r="J113" s="7">
        <f>E113^2*C$23</f>
        <v>76.377782314238416</v>
      </c>
      <c r="K113" s="7">
        <f>I113^2*C$25</f>
        <v>75.219741772184534</v>
      </c>
      <c r="L113" s="7">
        <f>H113-G113</f>
        <v>-304.10398159546321</v>
      </c>
      <c r="M113" s="7">
        <f>SUM(J113:L113)</f>
        <v>-152.50645750904027</v>
      </c>
    </row>
    <row r="114" spans="1:13">
      <c r="A114" s="11">
        <v>25</v>
      </c>
      <c r="B114" s="11">
        <f t="shared" ref="B114:B177" si="54">$C$22</f>
        <v>76.800000000000011</v>
      </c>
      <c r="C114" s="11">
        <v>25</v>
      </c>
      <c r="D114" s="11">
        <f>C114*B114</f>
        <v>1920.0000000000002</v>
      </c>
      <c r="E114" s="7">
        <f>($C$23*B114*A114^2+$C$24*$C$25*B114^3-B114*(($C$24*($C$25*$C$24*B114^2+$C$23*A114^2)*($C$25*B114^2+$C$23*$C$24*A114^2-4*D114*$C$23*$C$25)))^0.5)/(2*($C$23^2*A114^2+$C$24*$C$25*$C$23*B114^2))</f>
        <v>44.823080544992067</v>
      </c>
      <c r="F114" s="7">
        <f>B114*E114-E114^2*C$23</f>
        <v>3301.7749873873918</v>
      </c>
      <c r="G114" s="7">
        <f t="shared" ref="G114:G133" si="55">D114-F114</f>
        <v>-1381.7749873873915</v>
      </c>
      <c r="H114" s="7">
        <f>G114/C$24</f>
        <v>-1552.5561656038108</v>
      </c>
      <c r="I114" s="18">
        <f>(A114-(A114^2-4*C$25*H114)^0.5)/(2*C$25)</f>
        <v>-61.130638338788401</v>
      </c>
      <c r="J114" s="7">
        <f>E114^2*C$23</f>
        <v>140.63759846799925</v>
      </c>
      <c r="K114" s="7">
        <f>I114^2*C$25</f>
        <v>24.290207134100349</v>
      </c>
      <c r="L114" s="7">
        <f>H114-G114</f>
        <v>-170.78117821641922</v>
      </c>
      <c r="M114" s="7">
        <f>SUM(J114:L114)</f>
        <v>-5.8533726143196247</v>
      </c>
    </row>
    <row r="115" spans="1:13">
      <c r="A115" s="11">
        <v>25</v>
      </c>
      <c r="B115" s="11">
        <f t="shared" si="54"/>
        <v>76.800000000000011</v>
      </c>
      <c r="C115" s="11">
        <v>50</v>
      </c>
      <c r="D115" s="11">
        <f t="shared" ref="D115:D133" si="56">C115*B115</f>
        <v>3840.0000000000005</v>
      </c>
      <c r="E115" s="7">
        <f>($C$23*B115*A115^2+$C$24*$C$25*B115^3-B115*(($C$24*($C$25*$C$24*B115^2+$C$23*A115^2)*($C$25*B115^2+$C$23*$C$24*A115^2-4*D115*$C$23*$C$25)))^0.5)/(2*($C$23^2*A115^2+$C$24*$C$25*$C$23*B115^2))</f>
        <v>56.896876633426622</v>
      </c>
      <c r="F115" s="7">
        <f>B115*E115-E115^2*C$23</f>
        <v>4143.07230550241</v>
      </c>
      <c r="G115" s="7">
        <f t="shared" si="55"/>
        <v>-303.07230550240956</v>
      </c>
      <c r="H115" s="7">
        <f>G115/C$24</f>
        <v>-340.53068033978604</v>
      </c>
      <c r="I115" s="18">
        <f>(A115-(A115^2-4*C$25*H115)^0.5)/(2*C$25)</f>
        <v>-13.573326066658518</v>
      </c>
      <c r="J115" s="7">
        <f>E115^2*C$23</f>
        <v>226.60781994475582</v>
      </c>
      <c r="K115" s="7">
        <f>I115^2*C$25</f>
        <v>1.1975286733269053</v>
      </c>
      <c r="L115" s="7">
        <f>H115-G115</f>
        <v>-37.458374837376482</v>
      </c>
      <c r="M115" s="7">
        <f>SUM(J115:L115)</f>
        <v>190.34697378070624</v>
      </c>
    </row>
    <row r="116" spans="1:13">
      <c r="A116" s="11">
        <v>25</v>
      </c>
      <c r="B116" s="11">
        <f t="shared" si="54"/>
        <v>76.800000000000011</v>
      </c>
      <c r="C116" s="11">
        <v>75</v>
      </c>
      <c r="D116" s="11">
        <f t="shared" si="56"/>
        <v>5760.0000000000009</v>
      </c>
      <c r="E116" s="7">
        <f>($C$23*B116*A116^2+$C$24*$C$25*B116^3-B116*(($C$24*($C$25*$C$24*B116^2+$C$23*A116^2)*($C$25*B116^2+$C$23*$C$24*A116^2-4*D116*$C$23*$C$25)))^0.5)/(2*($C$23^2*A116^2+$C$24*$C$25*$C$23*B116^2))</f>
        <v>69.27472306688793</v>
      </c>
      <c r="F116" s="7">
        <f>B116*E116-E116^2*C$23</f>
        <v>4984.3696236174128</v>
      </c>
      <c r="G116" s="7">
        <f t="shared" si="55"/>
        <v>775.63037638258811</v>
      </c>
      <c r="H116" s="7">
        <f>G116/C$24</f>
        <v>871.4948049242563</v>
      </c>
      <c r="I116" s="18">
        <f>(A116-(A116^2-4*C$25*H116)^0.5)/(2*C$25)</f>
        <v>35.1816060011841</v>
      </c>
      <c r="J116" s="7">
        <f>E116^2*C$23</f>
        <v>335.9291079195811</v>
      </c>
      <c r="K116" s="7">
        <f>I116^2*C$25</f>
        <v>8.0453451053465947</v>
      </c>
      <c r="L116" s="7">
        <f>H116-G116</f>
        <v>95.86442854166819</v>
      </c>
      <c r="M116" s="7">
        <f>SUM(J116:L116)</f>
        <v>439.83888156659589</v>
      </c>
    </row>
    <row r="117" spans="1:13">
      <c r="A117" s="11">
        <v>25</v>
      </c>
      <c r="B117" s="11">
        <f t="shared" si="54"/>
        <v>76.800000000000011</v>
      </c>
      <c r="C117" s="11">
        <v>100</v>
      </c>
      <c r="D117" s="11">
        <f t="shared" si="56"/>
        <v>7680.0000000000009</v>
      </c>
      <c r="E117" s="7">
        <f>($C$23*B117*A117^2+$C$24*$C$25*B117^3-B117*(($C$24*($C$25*$C$24*B117^2+$C$23*A117^2)*($C$25*B117^2+$C$23*$C$24*A117^2-4*D117*$C$23*$C$25)))^0.5)/(2*($C$23^2*A117^2+$C$24*$C$25*$C$23*B117^2))</f>
        <v>81.98081701609776</v>
      </c>
      <c r="F117" s="7">
        <f>B117*E117-E117^2*C$23</f>
        <v>5825.6669417324247</v>
      </c>
      <c r="G117" s="7">
        <f t="shared" si="55"/>
        <v>1854.3330582675762</v>
      </c>
      <c r="H117" s="7">
        <f>G117/C$24</f>
        <v>2083.5202901882881</v>
      </c>
      <c r="I117" s="18">
        <f>(A117-(A117^2-4*C$25*H117)^0.5)/(2*C$25)</f>
        <v>85.229467773541614</v>
      </c>
      <c r="J117" s="7">
        <f>E117^2*C$23</f>
        <v>470.45980510388335</v>
      </c>
      <c r="K117" s="7">
        <f>I117^2*C$25</f>
        <v>47.216404150247598</v>
      </c>
      <c r="L117" s="7">
        <f>H117-G117</f>
        <v>229.18723192071184</v>
      </c>
      <c r="M117" s="7">
        <f>SUM(J117:L117)</f>
        <v>746.86344117484282</v>
      </c>
    </row>
    <row r="118" spans="1:13">
      <c r="A118" s="11">
        <v>25</v>
      </c>
      <c r="B118" s="11">
        <f t="shared" si="54"/>
        <v>76.800000000000011</v>
      </c>
      <c r="C118" s="11">
        <v>125</v>
      </c>
      <c r="D118" s="11">
        <f t="shared" si="56"/>
        <v>9600.0000000000018</v>
      </c>
      <c r="E118" s="7">
        <f t="shared" ref="E118:E133" si="57">($C$23*B118*A118^2+$C$24*$C$25*B118^3-B118*(($C$24*($C$25*$C$24*B118^2+$C$23*A118^2)*($C$25*B118^2+$C$23*$C$24*A118^2-4*D118*$C$23*$C$25)))^0.5)/(2*($C$23^2*A118^2+$C$24*$C$25*$C$23*B118^2))</f>
        <v>95.042746263849594</v>
      </c>
      <c r="F118" s="7">
        <f t="shared" ref="F118:F133" si="58">B118*E118-E118^2*C$23</f>
        <v>6666.9642598474356</v>
      </c>
      <c r="G118" s="7">
        <f t="shared" si="55"/>
        <v>2933.0357401525662</v>
      </c>
      <c r="H118" s="7">
        <f t="shared" ref="H118:H133" si="59">G118/C$24</f>
        <v>3295.5457754523213</v>
      </c>
      <c r="I118" s="18">
        <f t="shared" ref="I118:I133" si="60">(A118-(A118^2-4*C$25*H118)^0.5)/(2*C$25)</f>
        <v>136.67892439529521</v>
      </c>
      <c r="J118" s="7">
        <f t="shared" ref="J118:J133" si="61">E118^2*C$23</f>
        <v>632.31865321621478</v>
      </c>
      <c r="K118" s="7">
        <f t="shared" ref="K118:K133" si="62">I118^2*C$25</f>
        <v>121.42733443005636</v>
      </c>
      <c r="L118" s="7">
        <f t="shared" ref="L118:L133" si="63">H118-G118</f>
        <v>362.51003529975515</v>
      </c>
      <c r="M118" s="7">
        <f t="shared" ref="M118:M133" si="64">SUM(J118:L118)</f>
        <v>1116.2560229460264</v>
      </c>
    </row>
    <row r="119" spans="1:13">
      <c r="A119" s="11">
        <v>25</v>
      </c>
      <c r="B119" s="11">
        <f t="shared" si="54"/>
        <v>76.800000000000011</v>
      </c>
      <c r="C119" s="11">
        <v>150</v>
      </c>
      <c r="D119" s="11">
        <f t="shared" si="56"/>
        <v>11520.000000000002</v>
      </c>
      <c r="E119" s="7">
        <f t="shared" si="57"/>
        <v>108.49219416048737</v>
      </c>
      <c r="F119" s="7">
        <f t="shared" si="58"/>
        <v>7508.2615779624484</v>
      </c>
      <c r="G119" s="7">
        <f t="shared" si="55"/>
        <v>4011.7384220375534</v>
      </c>
      <c r="H119" s="7">
        <f t="shared" si="59"/>
        <v>4507.5712607163523</v>
      </c>
      <c r="I119" s="18">
        <f t="shared" si="60"/>
        <v>189.65477298701026</v>
      </c>
      <c r="J119" s="7">
        <f t="shared" si="61"/>
        <v>823.93893356298247</v>
      </c>
      <c r="K119" s="7">
        <f t="shared" si="62"/>
        <v>233.79806395890358</v>
      </c>
      <c r="L119" s="7">
        <f t="shared" si="63"/>
        <v>495.83283867879891</v>
      </c>
      <c r="M119" s="7">
        <f t="shared" si="64"/>
        <v>1553.5698362006849</v>
      </c>
    </row>
    <row r="120" spans="1:13">
      <c r="A120" s="11">
        <v>25</v>
      </c>
      <c r="B120" s="11">
        <f t="shared" si="54"/>
        <v>76.800000000000011</v>
      </c>
      <c r="C120" s="11">
        <v>175</v>
      </c>
      <c r="D120" s="11">
        <f t="shared" si="56"/>
        <v>13440.000000000002</v>
      </c>
      <c r="E120" s="7">
        <f t="shared" si="57"/>
        <v>122.36584502776891</v>
      </c>
      <c r="F120" s="7">
        <f t="shared" si="58"/>
        <v>8349.5588960774567</v>
      </c>
      <c r="G120" s="7">
        <f t="shared" si="55"/>
        <v>5090.4411039225452</v>
      </c>
      <c r="H120" s="7">
        <f t="shared" si="59"/>
        <v>5719.5967459803878</v>
      </c>
      <c r="I120" s="18">
        <f t="shared" si="60"/>
        <v>244.30150892798281</v>
      </c>
      <c r="J120" s="7">
        <f t="shared" si="61"/>
        <v>1048.1380020551971</v>
      </c>
      <c r="K120" s="7">
        <f t="shared" si="62"/>
        <v>387.94097721918018</v>
      </c>
      <c r="L120" s="7">
        <f t="shared" si="63"/>
        <v>629.15564205784267</v>
      </c>
      <c r="M120" s="7">
        <f t="shared" si="64"/>
        <v>2065.2346213322198</v>
      </c>
    </row>
    <row r="121" spans="1:13">
      <c r="A121" s="11">
        <v>25</v>
      </c>
      <c r="B121" s="11">
        <f t="shared" si="54"/>
        <v>76.800000000000011</v>
      </c>
      <c r="C121" s="11">
        <v>200</v>
      </c>
      <c r="D121" s="11">
        <f t="shared" si="56"/>
        <v>15360.000000000002</v>
      </c>
      <c r="E121" s="7">
        <f t="shared" si="57"/>
        <v>136.70656441345889</v>
      </c>
      <c r="F121" s="7">
        <f t="shared" si="58"/>
        <v>9190.8562141924613</v>
      </c>
      <c r="G121" s="7">
        <f t="shared" si="55"/>
        <v>6169.1437858075406</v>
      </c>
      <c r="H121" s="7">
        <f t="shared" si="59"/>
        <v>6931.6222312444279</v>
      </c>
      <c r="I121" s="18">
        <f t="shared" si="60"/>
        <v>300.78797474510537</v>
      </c>
      <c r="J121" s="7">
        <f t="shared" si="61"/>
        <v>1308.207932761183</v>
      </c>
      <c r="K121" s="7">
        <f t="shared" si="62"/>
        <v>588.07713738320399</v>
      </c>
      <c r="L121" s="7">
        <f t="shared" si="63"/>
        <v>762.47844543688734</v>
      </c>
      <c r="M121" s="7">
        <f t="shared" si="64"/>
        <v>2658.7635155812741</v>
      </c>
    </row>
    <row r="122" spans="1:13">
      <c r="A122" s="11">
        <v>25</v>
      </c>
      <c r="B122" s="11">
        <f t="shared" si="54"/>
        <v>76.800000000000011</v>
      </c>
      <c r="C122" s="11">
        <v>225</v>
      </c>
      <c r="D122" s="11">
        <f t="shared" si="56"/>
        <v>17280.000000000004</v>
      </c>
      <c r="E122" s="7">
        <f t="shared" si="57"/>
        <v>151.56496362163199</v>
      </c>
      <c r="F122" s="7">
        <f t="shared" si="58"/>
        <v>10032.153532307475</v>
      </c>
      <c r="G122" s="7">
        <f t="shared" si="55"/>
        <v>7247.8464676925287</v>
      </c>
      <c r="H122" s="7">
        <f t="shared" si="59"/>
        <v>8143.6477165084589</v>
      </c>
      <c r="I122" s="18">
        <f t="shared" si="60"/>
        <v>359.31352262013843</v>
      </c>
      <c r="J122" s="7">
        <f t="shared" si="61"/>
        <v>1608.0356738338639</v>
      </c>
      <c r="K122" s="7">
        <f t="shared" si="62"/>
        <v>839.19034899500264</v>
      </c>
      <c r="L122" s="7">
        <f t="shared" si="63"/>
        <v>895.80124881593019</v>
      </c>
      <c r="M122" s="7">
        <f t="shared" si="64"/>
        <v>3343.0272716447967</v>
      </c>
    </row>
    <row r="123" spans="1:13">
      <c r="A123" s="11">
        <v>25</v>
      </c>
      <c r="B123" s="11">
        <f t="shared" si="54"/>
        <v>76.800000000000011</v>
      </c>
      <c r="C123" s="11">
        <v>250</v>
      </c>
      <c r="D123" s="11">
        <f t="shared" si="56"/>
        <v>19200.000000000004</v>
      </c>
      <c r="E123" s="7">
        <f t="shared" si="57"/>
        <v>167.00151348900843</v>
      </c>
      <c r="F123" s="7">
        <f t="shared" si="58"/>
        <v>10873.450850422487</v>
      </c>
      <c r="G123" s="7">
        <f t="shared" si="55"/>
        <v>8326.5491495775168</v>
      </c>
      <c r="H123" s="7">
        <f t="shared" si="59"/>
        <v>9355.6732017724898</v>
      </c>
      <c r="I123" s="18">
        <f t="shared" si="60"/>
        <v>420.11634031476154</v>
      </c>
      <c r="J123" s="7">
        <f t="shared" si="61"/>
        <v>1952.2653855333629</v>
      </c>
      <c r="K123" s="7">
        <f t="shared" si="62"/>
        <v>1147.2353060965454</v>
      </c>
      <c r="L123" s="7">
        <f t="shared" si="63"/>
        <v>1029.124052194973</v>
      </c>
      <c r="M123" s="7">
        <f t="shared" si="64"/>
        <v>4128.6247438248811</v>
      </c>
    </row>
    <row r="124" spans="1:13">
      <c r="A124" s="11">
        <v>25</v>
      </c>
      <c r="B124" s="11">
        <f t="shared" si="54"/>
        <v>76.800000000000011</v>
      </c>
      <c r="C124" s="11">
        <v>275</v>
      </c>
      <c r="D124" s="11">
        <f t="shared" si="56"/>
        <v>21120.000000000004</v>
      </c>
      <c r="E124" s="7">
        <f t="shared" si="57"/>
        <v>183.08946324334755</v>
      </c>
      <c r="F124" s="7">
        <f t="shared" si="58"/>
        <v>11714.748168537495</v>
      </c>
      <c r="G124" s="7">
        <f t="shared" si="55"/>
        <v>9405.2518314625086</v>
      </c>
      <c r="H124" s="7">
        <f t="shared" si="59"/>
        <v>10567.698687036527</v>
      </c>
      <c r="I124" s="18">
        <f t="shared" si="60"/>
        <v>483.48494822245527</v>
      </c>
      <c r="J124" s="7">
        <f t="shared" si="61"/>
        <v>2346.5226085515983</v>
      </c>
      <c r="K124" s="7">
        <f t="shared" si="62"/>
        <v>1519.4250185248568</v>
      </c>
      <c r="L124" s="7">
        <f t="shared" si="63"/>
        <v>1162.4468555740186</v>
      </c>
      <c r="M124" s="7">
        <f t="shared" si="64"/>
        <v>5028.3944826504739</v>
      </c>
    </row>
    <row r="125" spans="1:13">
      <c r="A125" s="11">
        <v>25</v>
      </c>
      <c r="B125" s="11">
        <f t="shared" si="54"/>
        <v>76.800000000000011</v>
      </c>
      <c r="C125" s="11">
        <v>300</v>
      </c>
      <c r="D125" s="11">
        <f t="shared" si="56"/>
        <v>23040.000000000004</v>
      </c>
      <c r="E125" s="7">
        <f t="shared" si="57"/>
        <v>199.91897430766187</v>
      </c>
      <c r="F125" s="7">
        <f t="shared" si="58"/>
        <v>12556.045486652503</v>
      </c>
      <c r="G125" s="7">
        <f t="shared" si="55"/>
        <v>10483.9545133475</v>
      </c>
      <c r="H125" s="7">
        <f t="shared" si="59"/>
        <v>11779.724172300563</v>
      </c>
      <c r="I125" s="18">
        <f t="shared" si="60"/>
        <v>549.7744819540668</v>
      </c>
      <c r="J125" s="7">
        <f t="shared" si="61"/>
        <v>2797.7317401759296</v>
      </c>
      <c r="K125" s="7">
        <f t="shared" si="62"/>
        <v>1964.6378765511065</v>
      </c>
      <c r="L125" s="7">
        <f t="shared" si="63"/>
        <v>1295.7696589530624</v>
      </c>
      <c r="M125" s="7">
        <f t="shared" si="64"/>
        <v>6058.1392756800988</v>
      </c>
    </row>
    <row r="126" spans="1:13">
      <c r="A126" s="11">
        <v>25</v>
      </c>
      <c r="B126" s="11">
        <f t="shared" si="54"/>
        <v>76.800000000000011</v>
      </c>
      <c r="C126" s="11">
        <v>325</v>
      </c>
      <c r="D126" s="11">
        <f t="shared" si="56"/>
        <v>24960.000000000004</v>
      </c>
      <c r="E126" s="7">
        <f t="shared" si="57"/>
        <v>217.60315101567974</v>
      </c>
      <c r="F126" s="7">
        <f t="shared" si="58"/>
        <v>13397.342804767515</v>
      </c>
      <c r="G126" s="7">
        <f t="shared" si="55"/>
        <v>11562.657195232488</v>
      </c>
      <c r="H126" s="7">
        <f t="shared" si="59"/>
        <v>12991.749657564593</v>
      </c>
      <c r="I126" s="18">
        <f t="shared" si="60"/>
        <v>619.43044664145657</v>
      </c>
      <c r="J126" s="7">
        <f t="shared" si="61"/>
        <v>3314.579193236691</v>
      </c>
      <c r="K126" s="7">
        <f t="shared" si="62"/>
        <v>2494.0115084718232</v>
      </c>
      <c r="L126" s="7">
        <f t="shared" si="63"/>
        <v>1429.0924623321043</v>
      </c>
      <c r="M126" s="7">
        <f t="shared" si="64"/>
        <v>7237.6831640406181</v>
      </c>
    </row>
    <row r="127" spans="1:13">
      <c r="A127" s="11">
        <v>25</v>
      </c>
      <c r="B127" s="11">
        <f t="shared" si="54"/>
        <v>76.800000000000011</v>
      </c>
      <c r="C127" s="11">
        <v>350</v>
      </c>
      <c r="D127" s="11">
        <f t="shared" si="56"/>
        <v>26880.000000000004</v>
      </c>
      <c r="E127" s="7">
        <f t="shared" si="57"/>
        <v>236.28715482026684</v>
      </c>
      <c r="F127" s="7">
        <f t="shared" si="58"/>
        <v>14238.640122882523</v>
      </c>
      <c r="G127" s="7">
        <f t="shared" si="55"/>
        <v>12641.35987711748</v>
      </c>
      <c r="H127" s="7">
        <f t="shared" si="59"/>
        <v>14203.77514282863</v>
      </c>
      <c r="I127" s="18">
        <f t="shared" si="60"/>
        <v>693.0246167699039</v>
      </c>
      <c r="J127" s="7">
        <f t="shared" si="61"/>
        <v>3908.2133673139729</v>
      </c>
      <c r="K127" s="7">
        <f t="shared" si="62"/>
        <v>3121.8402764189691</v>
      </c>
      <c r="L127" s="7">
        <f t="shared" si="63"/>
        <v>1562.4152657111499</v>
      </c>
      <c r="M127" s="7">
        <f t="shared" si="64"/>
        <v>8592.468909444091</v>
      </c>
    </row>
    <row r="128" spans="1:13">
      <c r="A128" s="11">
        <v>25</v>
      </c>
      <c r="B128" s="11">
        <f t="shared" si="54"/>
        <v>76.800000000000011</v>
      </c>
      <c r="C128" s="11">
        <v>375</v>
      </c>
      <c r="D128" s="11">
        <f t="shared" si="56"/>
        <v>28800.000000000004</v>
      </c>
      <c r="E128" s="7">
        <f t="shared" si="57"/>
        <v>256.16258035311319</v>
      </c>
      <c r="F128" s="7">
        <f t="shared" si="58"/>
        <v>15079.937440997535</v>
      </c>
      <c r="G128" s="7">
        <f t="shared" si="55"/>
        <v>13720.062559002468</v>
      </c>
      <c r="H128" s="7">
        <f t="shared" si="59"/>
        <v>15415.80062809266</v>
      </c>
      <c r="I128" s="18">
        <f t="shared" si="60"/>
        <v>771.31166184535266</v>
      </c>
      <c r="J128" s="7">
        <f t="shared" si="61"/>
        <v>4593.3487301215619</v>
      </c>
      <c r="K128" s="7">
        <f t="shared" si="62"/>
        <v>3866.9909180411578</v>
      </c>
      <c r="L128" s="7">
        <f t="shared" si="63"/>
        <v>1695.7380690901919</v>
      </c>
      <c r="M128" s="7">
        <f t="shared" si="64"/>
        <v>10156.077717252912</v>
      </c>
    </row>
    <row r="129" spans="1:13">
      <c r="A129" s="11">
        <v>25</v>
      </c>
      <c r="B129" s="11">
        <f t="shared" si="54"/>
        <v>76.800000000000011</v>
      </c>
      <c r="C129" s="11">
        <v>400</v>
      </c>
      <c r="D129" s="11">
        <f t="shared" si="56"/>
        <v>30720.000000000004</v>
      </c>
      <c r="E129" s="7">
        <f t="shared" si="57"/>
        <v>277.49136401404894</v>
      </c>
      <c r="F129" s="7">
        <f t="shared" si="58"/>
        <v>15921.23475911254</v>
      </c>
      <c r="G129" s="7">
        <f t="shared" si="55"/>
        <v>14798.765240887464</v>
      </c>
      <c r="H129" s="7">
        <f t="shared" si="59"/>
        <v>16627.826113356699</v>
      </c>
      <c r="I129" s="18">
        <f t="shared" si="60"/>
        <v>855.32331961382226</v>
      </c>
      <c r="J129" s="7">
        <f t="shared" si="61"/>
        <v>5390.10199716642</v>
      </c>
      <c r="K129" s="7">
        <f t="shared" si="62"/>
        <v>4755.2568769888567</v>
      </c>
      <c r="L129" s="7">
        <f t="shared" si="63"/>
        <v>1829.0608724692356</v>
      </c>
      <c r="M129" s="7">
        <f t="shared" si="64"/>
        <v>11974.419746624513</v>
      </c>
    </row>
    <row r="130" spans="1:13">
      <c r="A130" s="11">
        <v>25</v>
      </c>
      <c r="B130" s="11">
        <f t="shared" si="54"/>
        <v>76.800000000000011</v>
      </c>
      <c r="C130" s="11">
        <v>425</v>
      </c>
      <c r="D130" s="11">
        <f t="shared" si="56"/>
        <v>32640.000000000004</v>
      </c>
      <c r="E130" s="7">
        <f t="shared" si="57"/>
        <v>300.64831894970661</v>
      </c>
      <c r="F130" s="7">
        <f t="shared" si="58"/>
        <v>16762.532077227555</v>
      </c>
      <c r="G130" s="7">
        <f t="shared" si="55"/>
        <v>15877.467922772448</v>
      </c>
      <c r="H130" s="7">
        <f t="shared" si="59"/>
        <v>17839.851598620728</v>
      </c>
      <c r="I130" s="18">
        <f t="shared" si="60"/>
        <v>946.53593651412245</v>
      </c>
      <c r="J130" s="7">
        <f t="shared" si="61"/>
        <v>6327.2588181099172</v>
      </c>
      <c r="K130" s="7">
        <f t="shared" si="62"/>
        <v>5823.5468142323343</v>
      </c>
      <c r="L130" s="7">
        <f t="shared" si="63"/>
        <v>1962.3836758482794</v>
      </c>
      <c r="M130" s="7">
        <f t="shared" si="64"/>
        <v>14113.189308190531</v>
      </c>
    </row>
    <row r="131" spans="1:13">
      <c r="A131" s="11">
        <v>25</v>
      </c>
      <c r="B131" s="11">
        <f t="shared" si="54"/>
        <v>76.800000000000011</v>
      </c>
      <c r="C131" s="11">
        <v>450</v>
      </c>
      <c r="D131" s="11">
        <f t="shared" si="56"/>
        <v>34560.000000000007</v>
      </c>
      <c r="E131" s="7">
        <f t="shared" si="57"/>
        <v>326.2038608629706</v>
      </c>
      <c r="F131" s="7">
        <f t="shared" si="58"/>
        <v>17603.829395342564</v>
      </c>
      <c r="G131" s="7">
        <f t="shared" si="55"/>
        <v>16956.170604657444</v>
      </c>
      <c r="H131" s="7">
        <f t="shared" si="59"/>
        <v>19051.877083884767</v>
      </c>
      <c r="I131" s="18">
        <f t="shared" si="60"/>
        <v>1047.1963152509149</v>
      </c>
      <c r="J131" s="7">
        <f t="shared" si="61"/>
        <v>7448.6271189335812</v>
      </c>
      <c r="K131" s="7">
        <f t="shared" si="62"/>
        <v>7128.0307973881081</v>
      </c>
      <c r="L131" s="7">
        <f t="shared" si="63"/>
        <v>2095.7064792273231</v>
      </c>
      <c r="M131" s="7">
        <f t="shared" si="64"/>
        <v>16672.364395549012</v>
      </c>
    </row>
    <row r="132" spans="1:13">
      <c r="A132" s="11">
        <v>25</v>
      </c>
      <c r="B132" s="11">
        <f t="shared" si="54"/>
        <v>76.800000000000011</v>
      </c>
      <c r="C132" s="11">
        <v>475</v>
      </c>
      <c r="D132" s="11">
        <f t="shared" si="56"/>
        <v>36480.000000000007</v>
      </c>
      <c r="E132" s="7">
        <f t="shared" si="57"/>
        <v>355.10618091013174</v>
      </c>
      <c r="F132" s="7">
        <f t="shared" si="58"/>
        <v>18445.126713457576</v>
      </c>
      <c r="G132" s="7">
        <f t="shared" si="55"/>
        <v>18034.873286542432</v>
      </c>
      <c r="H132" s="7">
        <f t="shared" si="59"/>
        <v>20263.902569148799</v>
      </c>
      <c r="I132" s="18">
        <f t="shared" si="60"/>
        <v>1161.0392731577949</v>
      </c>
      <c r="J132" s="7">
        <f t="shared" si="61"/>
        <v>8827.0279804405454</v>
      </c>
      <c r="K132" s="7">
        <f t="shared" si="62"/>
        <v>8762.0792597960753</v>
      </c>
      <c r="L132" s="7">
        <f t="shared" si="63"/>
        <v>2229.0292826063669</v>
      </c>
      <c r="M132" s="7">
        <f t="shared" si="64"/>
        <v>19818.136522842986</v>
      </c>
    </row>
    <row r="133" spans="1:13">
      <c r="A133" s="11">
        <v>25</v>
      </c>
      <c r="B133" s="11">
        <f t="shared" si="54"/>
        <v>76.800000000000011</v>
      </c>
      <c r="C133" s="11">
        <v>500</v>
      </c>
      <c r="D133" s="11">
        <f t="shared" si="56"/>
        <v>38400.000000000007</v>
      </c>
      <c r="E133" s="7">
        <f t="shared" si="57"/>
        <v>389.16544080209093</v>
      </c>
      <c r="F133" s="7">
        <f t="shared" si="58"/>
        <v>19286.424031572584</v>
      </c>
      <c r="G133" s="7">
        <f t="shared" si="55"/>
        <v>19113.575968427424</v>
      </c>
      <c r="H133" s="7">
        <f t="shared" si="59"/>
        <v>21475.928054412834</v>
      </c>
      <c r="I133" s="18">
        <f t="shared" si="60"/>
        <v>1295.1948317390052</v>
      </c>
      <c r="J133" s="7">
        <f t="shared" si="61"/>
        <v>10601.481822028003</v>
      </c>
      <c r="K133" s="7">
        <f t="shared" si="62"/>
        <v>10903.942739062293</v>
      </c>
      <c r="L133" s="7">
        <f t="shared" si="63"/>
        <v>2362.3520859854107</v>
      </c>
      <c r="M133" s="7">
        <f t="shared" si="64"/>
        <v>23867.776647075705</v>
      </c>
    </row>
    <row r="134" spans="1:13">
      <c r="A134" s="11">
        <v>30</v>
      </c>
      <c r="B134" s="11">
        <f>$C$22</f>
        <v>76.800000000000011</v>
      </c>
      <c r="C134" s="11">
        <v>0</v>
      </c>
      <c r="D134" s="11">
        <f>C134*B134</f>
        <v>0</v>
      </c>
      <c r="E134" s="7">
        <f>($C$23*B134*A134^2+$C$24*$C$25*B134^3-B134*(($C$24*($C$25*$C$24*B134^2+$C$23*A134^2)*($C$25*B134^2+$C$23*$C$24*A134^2-4*D134*$C$23*$C$25)))^0.5)/(2*($C$23^2*A134^2+$C$24*$C$25*$C$23*B134^2))</f>
        <v>38.328975560667082</v>
      </c>
      <c r="F134" s="7">
        <f>B134*E134-E134^2*C$23</f>
        <v>2840.8275973321174</v>
      </c>
      <c r="G134" s="7">
        <f>D134-F134</f>
        <v>-2840.8275973321174</v>
      </c>
      <c r="H134" s="7">
        <f>G134/C$24</f>
        <v>-3191.9411205978845</v>
      </c>
      <c r="I134" s="18">
        <f>(A134-(A134^2-4*C$25*H134)^0.5)/(2*C$25)</f>
        <v>-104.05221685618106</v>
      </c>
      <c r="J134" s="7">
        <f>E134^2*C$23</f>
        <v>102.83772572711503</v>
      </c>
      <c r="K134" s="7">
        <f>I134^2*C$25</f>
        <v>70.374614912457247</v>
      </c>
      <c r="L134" s="7">
        <f>H134-G134</f>
        <v>-351.11352326576707</v>
      </c>
      <c r="M134" s="7">
        <f>SUM(J134:L134)</f>
        <v>-177.90118262619478</v>
      </c>
    </row>
    <row r="135" spans="1:13">
      <c r="A135" s="11">
        <v>30</v>
      </c>
      <c r="B135" s="11">
        <f t="shared" si="54"/>
        <v>76.800000000000011</v>
      </c>
      <c r="C135" s="11">
        <v>25</v>
      </c>
      <c r="D135" s="11">
        <f>C135*B135</f>
        <v>1920.0000000000002</v>
      </c>
      <c r="E135" s="7">
        <f>($C$23*B135*A135^2+$C$24*$C$25*B135^3-B135*(($C$24*($C$25*$C$24*B135^2+$C$23*A135^2)*($C$25*B135^2+$C$23*$C$24*A135^2-4*D135*$C$23*$C$25)))^0.5)/(2*($C$23^2*A135^2+$C$24*$C$25*$C$23*B135^2))</f>
        <v>47.86096368773233</v>
      </c>
      <c r="F135" s="7">
        <f>B135*E135-E135^2*C$23</f>
        <v>3515.3749820595531</v>
      </c>
      <c r="G135" s="7">
        <f t="shared" ref="G135:G154" si="65">D135-F135</f>
        <v>-1595.3749820595528</v>
      </c>
      <c r="H135" s="7">
        <f>G135/C$24</f>
        <v>-1792.556159617475</v>
      </c>
      <c r="I135" s="18">
        <f>(A135-(A135^2-4*C$25*H135)^0.5)/(2*C$25)</f>
        <v>-58.99771377071216</v>
      </c>
      <c r="J135" s="7">
        <f>E135^2*C$23</f>
        <v>160.3470291582903</v>
      </c>
      <c r="K135" s="7">
        <f>I135^2*C$25</f>
        <v>22.624746496110713</v>
      </c>
      <c r="L135" s="7">
        <f>H135-G135</f>
        <v>-197.18117755792218</v>
      </c>
      <c r="M135" s="7">
        <f>SUM(J135:L135)</f>
        <v>-14.209401903521183</v>
      </c>
    </row>
    <row r="136" spans="1:13">
      <c r="A136" s="11">
        <v>30</v>
      </c>
      <c r="B136" s="11">
        <f t="shared" si="54"/>
        <v>76.800000000000011</v>
      </c>
      <c r="C136" s="11">
        <v>50</v>
      </c>
      <c r="D136" s="11">
        <f t="shared" ref="D136:D154" si="66">C136*B136</f>
        <v>3840.0000000000005</v>
      </c>
      <c r="E136" s="7">
        <f>($C$23*B136*A136^2+$C$24*$C$25*B136^3-B136*(($C$24*($C$25*$C$24*B136^2+$C$23*A136^2)*($C$25*B136^2+$C$23*$C$24*A136^2-4*D136*$C$23*$C$25)))^0.5)/(2*($C$23^2*A136^2+$C$24*$C$25*$C$23*B136^2))</f>
        <v>57.577967888238376</v>
      </c>
      <c r="F136" s="7">
        <f>B136*E136-E136^2*C$23</f>
        <v>4189.9223667869774</v>
      </c>
      <c r="G136" s="7">
        <f t="shared" si="65"/>
        <v>-349.92236678697691</v>
      </c>
      <c r="H136" s="7">
        <f>G136/C$24</f>
        <v>-393.17119863705273</v>
      </c>
      <c r="I136" s="18">
        <f>(A136-(A136^2-4*C$25*H136)^0.5)/(2*C$25)</f>
        <v>-13.068701911145936</v>
      </c>
      <c r="J136" s="7">
        <f>E136^2*C$23</f>
        <v>232.06556702973072</v>
      </c>
      <c r="K136" s="7">
        <f>I136^2*C$25</f>
        <v>1.1101413026755313</v>
      </c>
      <c r="L136" s="7">
        <f>H136-G136</f>
        <v>-43.248831850075817</v>
      </c>
      <c r="M136" s="7">
        <f>SUM(J136:L136)</f>
        <v>189.92687648233044</v>
      </c>
    </row>
    <row r="137" spans="1:13">
      <c r="A137" s="11">
        <v>30</v>
      </c>
      <c r="B137" s="11">
        <f t="shared" si="54"/>
        <v>76.800000000000011</v>
      </c>
      <c r="C137" s="11">
        <v>75</v>
      </c>
      <c r="D137" s="11">
        <f t="shared" si="66"/>
        <v>5760.0000000000009</v>
      </c>
      <c r="E137" s="7">
        <f>($C$23*B137*A137^2+$C$24*$C$25*B137^3-B137*(($C$24*($C$25*$C$24*B137^2+$C$23*A137^2)*($C$25*B137^2+$C$23*$C$24*A137^2-4*D137*$C$23*$C$25)))^0.5)/(2*($C$23^2*A137^2+$C$24*$C$25*$C$23*B137^2))</f>
        <v>67.491199063643037</v>
      </c>
      <c r="F137" s="7">
        <f>B137*E137-E137^2*C$23</f>
        <v>4864.4697515144053</v>
      </c>
      <c r="G137" s="7">
        <f t="shared" si="65"/>
        <v>895.53024848559562</v>
      </c>
      <c r="H137" s="7">
        <f>G137/C$24</f>
        <v>1006.2137623433658</v>
      </c>
      <c r="I137" s="18">
        <f>(A137-(A137^2-4*C$25*H137)^0.5)/(2*C$25)</f>
        <v>33.787808884441375</v>
      </c>
      <c r="J137" s="7">
        <f>E137^2*C$23</f>
        <v>318.85433657338041</v>
      </c>
      <c r="K137" s="7">
        <f>I137^2*C$25</f>
        <v>7.4205041898749808</v>
      </c>
      <c r="L137" s="7">
        <f>H137-G137</f>
        <v>110.68351385777021</v>
      </c>
      <c r="M137" s="7">
        <f>SUM(J137:L137)</f>
        <v>436.95835462102559</v>
      </c>
    </row>
    <row r="138" spans="1:13">
      <c r="A138" s="11">
        <v>30</v>
      </c>
      <c r="B138" s="11">
        <f t="shared" si="54"/>
        <v>76.800000000000011</v>
      </c>
      <c r="C138" s="11">
        <v>100</v>
      </c>
      <c r="D138" s="11">
        <f t="shared" si="66"/>
        <v>7680.0000000000009</v>
      </c>
      <c r="E138" s="7">
        <f>($C$23*B138*A138^2+$C$24*$C$25*B138^3-B138*(($C$24*($C$25*$C$24*B138^2+$C$23*A138^2)*($C$25*B138^2+$C$23*$C$24*A138^2-4*D138*$C$23*$C$25)))^0.5)/(2*($C$23^2*A138^2+$C$24*$C$25*$C$23*B138^2))</f>
        <v>77.613048231008491</v>
      </c>
      <c r="F138" s="7">
        <f>B138*E138-E138^2*C$23</f>
        <v>5539.0171362418341</v>
      </c>
      <c r="G138" s="7">
        <f t="shared" si="65"/>
        <v>2140.9828637581668</v>
      </c>
      <c r="H138" s="7">
        <f>G138/C$24</f>
        <v>2405.5987233237829</v>
      </c>
      <c r="I138" s="18">
        <f>(A138-(A138^2-4*C$25*H138)^0.5)/(2*C$25)</f>
        <v>81.630386787665273</v>
      </c>
      <c r="J138" s="7">
        <f>E138^2*C$23</f>
        <v>421.66496789961951</v>
      </c>
      <c r="K138" s="7">
        <f>I138^2*C$25</f>
        <v>43.312880306174939</v>
      </c>
      <c r="L138" s="7">
        <f>H138-G138</f>
        <v>264.61585956561612</v>
      </c>
      <c r="M138" s="7">
        <f>SUM(J138:L138)</f>
        <v>729.59370777141055</v>
      </c>
    </row>
    <row r="139" spans="1:13">
      <c r="A139" s="11">
        <v>30</v>
      </c>
      <c r="B139" s="11">
        <f t="shared" si="54"/>
        <v>76.800000000000011</v>
      </c>
      <c r="C139" s="11">
        <v>125</v>
      </c>
      <c r="D139" s="11">
        <f t="shared" si="66"/>
        <v>9600.0000000000018</v>
      </c>
      <c r="E139" s="7">
        <f t="shared" ref="E139:E154" si="67">($C$23*B139*A139^2+$C$24*$C$25*B139^3-B139*(($C$24*($C$25*$C$24*B139^2+$C$23*A139^2)*($C$25*B139^2+$C$23*$C$24*A139^2-4*D139*$C$23*$C$25)))^0.5)/(2*($C$23^2*A139^2+$C$24*$C$25*$C$23*B139^2))</f>
        <v>87.957268126398546</v>
      </c>
      <c r="F139" s="7">
        <f t="shared" ref="F139:F154" si="68">B139*E139-E139^2*C$23</f>
        <v>6213.5645209692675</v>
      </c>
      <c r="G139" s="7">
        <f t="shared" si="65"/>
        <v>3386.4354790307343</v>
      </c>
      <c r="H139" s="7">
        <f t="shared" ref="H139:H154" si="69">G139/C$24</f>
        <v>3804.9836843041958</v>
      </c>
      <c r="I139" s="18">
        <f t="shared" ref="I139:I154" si="70">(A139-(A139^2-4*C$25*H139)^0.5)/(2*C$25)</f>
        <v>130.52403635803162</v>
      </c>
      <c r="J139" s="7">
        <f t="shared" ref="J139:J154" si="71">E139^2*C$23</f>
        <v>541.55367113814168</v>
      </c>
      <c r="K139" s="7">
        <f t="shared" ref="K139:K154" si="72">I139^2*C$25</f>
        <v>110.73740643675293</v>
      </c>
      <c r="L139" s="7">
        <f t="shared" ref="L139:L154" si="73">H139-G139</f>
        <v>418.54820527346146</v>
      </c>
      <c r="M139" s="7">
        <f t="shared" ref="M139:M154" si="74">SUM(J139:L139)</f>
        <v>1070.8392828483561</v>
      </c>
    </row>
    <row r="140" spans="1:13">
      <c r="A140" s="11">
        <v>30</v>
      </c>
      <c r="B140" s="11">
        <f t="shared" si="54"/>
        <v>76.800000000000011</v>
      </c>
      <c r="C140" s="11">
        <v>150</v>
      </c>
      <c r="D140" s="11">
        <f t="shared" si="66"/>
        <v>11520.000000000002</v>
      </c>
      <c r="E140" s="7">
        <f t="shared" si="67"/>
        <v>98.539192401520438</v>
      </c>
      <c r="F140" s="7">
        <f t="shared" si="68"/>
        <v>6888.1119056967</v>
      </c>
      <c r="G140" s="7">
        <f t="shared" si="65"/>
        <v>4631.8880943033018</v>
      </c>
      <c r="H140" s="7">
        <f t="shared" si="69"/>
        <v>5204.3686452846086</v>
      </c>
      <c r="I140" s="18">
        <f t="shared" si="70"/>
        <v>180.54123461176766</v>
      </c>
      <c r="J140" s="7">
        <f t="shared" si="71"/>
        <v>679.69807074007053</v>
      </c>
      <c r="K140" s="7">
        <f t="shared" si="72"/>
        <v>211.86839306841867</v>
      </c>
      <c r="L140" s="7">
        <f t="shared" si="73"/>
        <v>572.48055098130681</v>
      </c>
      <c r="M140" s="7">
        <f t="shared" si="74"/>
        <v>1464.0470147897959</v>
      </c>
    </row>
    <row r="141" spans="1:13">
      <c r="A141" s="11">
        <v>30</v>
      </c>
      <c r="B141" s="11">
        <f t="shared" si="54"/>
        <v>76.800000000000011</v>
      </c>
      <c r="C141" s="11">
        <v>175</v>
      </c>
      <c r="D141" s="11">
        <f t="shared" si="66"/>
        <v>13440.000000000002</v>
      </c>
      <c r="E141" s="7">
        <f t="shared" si="67"/>
        <v>109.37600238657383</v>
      </c>
      <c r="F141" s="7">
        <f t="shared" si="68"/>
        <v>7562.6592904241243</v>
      </c>
      <c r="G141" s="7">
        <f t="shared" si="65"/>
        <v>5877.3407095758776</v>
      </c>
      <c r="H141" s="7">
        <f t="shared" si="69"/>
        <v>6603.7536062650306</v>
      </c>
      <c r="I141" s="18">
        <f t="shared" si="70"/>
        <v>231.76319192011812</v>
      </c>
      <c r="J141" s="7">
        <f t="shared" si="71"/>
        <v>837.4176928647463</v>
      </c>
      <c r="K141" s="7">
        <f t="shared" si="72"/>
        <v>349.14215133850973</v>
      </c>
      <c r="L141" s="7">
        <f t="shared" si="73"/>
        <v>726.41289668915306</v>
      </c>
      <c r="M141" s="7">
        <f t="shared" si="74"/>
        <v>1912.9727408924091</v>
      </c>
    </row>
    <row r="142" spans="1:13">
      <c r="A142" s="11">
        <v>30</v>
      </c>
      <c r="B142" s="11">
        <f t="shared" si="54"/>
        <v>76.800000000000011</v>
      </c>
      <c r="C142" s="11">
        <v>200</v>
      </c>
      <c r="D142" s="11">
        <f t="shared" si="66"/>
        <v>15360.000000000002</v>
      </c>
      <c r="E142" s="7">
        <f t="shared" si="67"/>
        <v>120.48705467849574</v>
      </c>
      <c r="F142" s="7">
        <f t="shared" si="68"/>
        <v>8237.2066751515558</v>
      </c>
      <c r="G142" s="7">
        <f t="shared" si="65"/>
        <v>7122.793324848446</v>
      </c>
      <c r="H142" s="7">
        <f t="shared" si="69"/>
        <v>8003.1385672454444</v>
      </c>
      <c r="I142" s="18">
        <f t="shared" si="70"/>
        <v>284.28140040883676</v>
      </c>
      <c r="J142" s="7">
        <f t="shared" si="71"/>
        <v>1016.1991241569176</v>
      </c>
      <c r="K142" s="7">
        <f t="shared" si="72"/>
        <v>525.3034450196609</v>
      </c>
      <c r="L142" s="7">
        <f t="shared" si="73"/>
        <v>880.3452423969984</v>
      </c>
      <c r="M142" s="7">
        <f t="shared" si="74"/>
        <v>2421.847811573577</v>
      </c>
    </row>
    <row r="143" spans="1:13">
      <c r="A143" s="11">
        <v>30</v>
      </c>
      <c r="B143" s="11">
        <f t="shared" si="54"/>
        <v>76.800000000000011</v>
      </c>
      <c r="C143" s="11">
        <v>225</v>
      </c>
      <c r="D143" s="11">
        <f t="shared" si="66"/>
        <v>17280.000000000004</v>
      </c>
      <c r="E143" s="7">
        <f t="shared" si="67"/>
        <v>131.89428741665813</v>
      </c>
      <c r="F143" s="7">
        <f t="shared" si="68"/>
        <v>8911.7540598789838</v>
      </c>
      <c r="G143" s="7">
        <f t="shared" si="65"/>
        <v>8368.2459401210199</v>
      </c>
      <c r="H143" s="7">
        <f t="shared" si="69"/>
        <v>9402.5235282258654</v>
      </c>
      <c r="I143" s="18">
        <f t="shared" si="70"/>
        <v>338.19955428681953</v>
      </c>
      <c r="J143" s="7">
        <f t="shared" si="71"/>
        <v>1217.7272137203618</v>
      </c>
      <c r="K143" s="7">
        <f t="shared" si="72"/>
        <v>743.46310037872206</v>
      </c>
      <c r="L143" s="7">
        <f t="shared" si="73"/>
        <v>1034.2775881048456</v>
      </c>
      <c r="M143" s="7">
        <f t="shared" si="74"/>
        <v>2995.4679022039295</v>
      </c>
    </row>
    <row r="144" spans="1:13">
      <c r="A144" s="11">
        <v>30</v>
      </c>
      <c r="B144" s="11">
        <f t="shared" si="54"/>
        <v>76.800000000000011</v>
      </c>
      <c r="C144" s="11">
        <v>250</v>
      </c>
      <c r="D144" s="11">
        <f t="shared" si="66"/>
        <v>19200.000000000004</v>
      </c>
      <c r="E144" s="7">
        <f t="shared" si="67"/>
        <v>143.62272965942987</v>
      </c>
      <c r="F144" s="7">
        <f t="shared" si="68"/>
        <v>9586.3014446064171</v>
      </c>
      <c r="G144" s="7">
        <f t="shared" si="65"/>
        <v>9613.6985553935865</v>
      </c>
      <c r="H144" s="7">
        <f t="shared" si="69"/>
        <v>10801.908489206276</v>
      </c>
      <c r="I144" s="18">
        <f t="shared" si="70"/>
        <v>393.63595749784582</v>
      </c>
      <c r="J144" s="7">
        <f t="shared" si="71"/>
        <v>1443.9241932377972</v>
      </c>
      <c r="K144" s="7">
        <f t="shared" si="72"/>
        <v>1007.1702357290983</v>
      </c>
      <c r="L144" s="7">
        <f t="shared" si="73"/>
        <v>1188.20993381269</v>
      </c>
      <c r="M144" s="7">
        <f t="shared" si="74"/>
        <v>3639.3043627795855</v>
      </c>
    </row>
    <row r="145" spans="1:13">
      <c r="A145" s="11">
        <v>30</v>
      </c>
      <c r="B145" s="11">
        <f t="shared" si="54"/>
        <v>76.800000000000011</v>
      </c>
      <c r="C145" s="11">
        <v>275</v>
      </c>
      <c r="D145" s="11">
        <f t="shared" si="66"/>
        <v>21120.000000000004</v>
      </c>
      <c r="E145" s="7">
        <f t="shared" si="67"/>
        <v>155.70114776600965</v>
      </c>
      <c r="F145" s="7">
        <f t="shared" si="68"/>
        <v>10260.848829333849</v>
      </c>
      <c r="G145" s="7">
        <f t="shared" si="65"/>
        <v>10859.151170666155</v>
      </c>
      <c r="H145" s="7">
        <f t="shared" si="69"/>
        <v>12201.293450186691</v>
      </c>
      <c r="I145" s="18">
        <f t="shared" si="70"/>
        <v>450.72657895018619</v>
      </c>
      <c r="J145" s="7">
        <f t="shared" si="71"/>
        <v>1696.9993190956943</v>
      </c>
      <c r="K145" s="7">
        <f t="shared" si="72"/>
        <v>1320.5039183188997</v>
      </c>
      <c r="L145" s="7">
        <f t="shared" si="73"/>
        <v>1342.1422795205362</v>
      </c>
      <c r="M145" s="7">
        <f t="shared" si="74"/>
        <v>4359.6455169351302</v>
      </c>
    </row>
    <row r="146" spans="1:13">
      <c r="A146" s="11">
        <v>30</v>
      </c>
      <c r="B146" s="11">
        <f t="shared" si="54"/>
        <v>76.800000000000011</v>
      </c>
      <c r="C146" s="11">
        <v>300</v>
      </c>
      <c r="D146" s="11">
        <f t="shared" si="66"/>
        <v>23040.000000000004</v>
      </c>
      <c r="E146" s="7">
        <f t="shared" si="67"/>
        <v>168.16287670943791</v>
      </c>
      <c r="F146" s="7">
        <f t="shared" si="68"/>
        <v>10935.39621406128</v>
      </c>
      <c r="G146" s="7">
        <f t="shared" si="65"/>
        <v>12104.603785938723</v>
      </c>
      <c r="H146" s="7">
        <f t="shared" si="69"/>
        <v>13600.678411167104</v>
      </c>
      <c r="I146" s="18">
        <f t="shared" si="70"/>
        <v>509.62898185370659</v>
      </c>
      <c r="J146" s="7">
        <f t="shared" si="71"/>
        <v>1979.5127172235534</v>
      </c>
      <c r="K146" s="7">
        <f t="shared" si="72"/>
        <v>1688.1910444440964</v>
      </c>
      <c r="L146" s="7">
        <f t="shared" si="73"/>
        <v>1496.0746252283807</v>
      </c>
      <c r="M146" s="7">
        <f t="shared" si="74"/>
        <v>5163.7783868960305</v>
      </c>
    </row>
    <row r="147" spans="1:13">
      <c r="A147" s="11">
        <v>30</v>
      </c>
      <c r="B147" s="11">
        <f t="shared" si="54"/>
        <v>76.800000000000011</v>
      </c>
      <c r="C147" s="11">
        <v>325</v>
      </c>
      <c r="D147" s="11">
        <f t="shared" si="66"/>
        <v>24960.000000000004</v>
      </c>
      <c r="E147" s="7">
        <f t="shared" si="67"/>
        <v>181.04690541774153</v>
      </c>
      <c r="F147" s="7">
        <f t="shared" si="68"/>
        <v>11609.943598788706</v>
      </c>
      <c r="G147" s="7">
        <f t="shared" si="65"/>
        <v>13350.056401211297</v>
      </c>
      <c r="H147" s="7">
        <f t="shared" si="69"/>
        <v>15000.063372147524</v>
      </c>
      <c r="I147" s="18">
        <f t="shared" si="70"/>
        <v>570.52745376255382</v>
      </c>
      <c r="J147" s="7">
        <f t="shared" si="71"/>
        <v>2294.4587372938454</v>
      </c>
      <c r="K147" s="7">
        <f t="shared" si="72"/>
        <v>2115.7602407290897</v>
      </c>
      <c r="L147" s="7">
        <f t="shared" si="73"/>
        <v>1650.0069709362269</v>
      </c>
      <c r="M147" s="7">
        <f t="shared" si="74"/>
        <v>6060.2259489591615</v>
      </c>
    </row>
    <row r="148" spans="1:13">
      <c r="A148" s="11">
        <v>30</v>
      </c>
      <c r="B148" s="11">
        <f t="shared" si="54"/>
        <v>76.800000000000011</v>
      </c>
      <c r="C148" s="11">
        <v>350</v>
      </c>
      <c r="D148" s="11">
        <f t="shared" si="66"/>
        <v>26880.000000000004</v>
      </c>
      <c r="E148" s="7">
        <f t="shared" si="67"/>
        <v>194.39931799670649</v>
      </c>
      <c r="F148" s="7">
        <f t="shared" si="68"/>
        <v>12284.490983516136</v>
      </c>
      <c r="G148" s="7">
        <f t="shared" si="65"/>
        <v>14595.509016483868</v>
      </c>
      <c r="H148" s="7">
        <f t="shared" si="69"/>
        <v>16399.448333127941</v>
      </c>
      <c r="I148" s="18">
        <f t="shared" si="70"/>
        <v>633.63981875063894</v>
      </c>
      <c r="J148" s="7">
        <f t="shared" si="71"/>
        <v>2645.376638630923</v>
      </c>
      <c r="K148" s="7">
        <f t="shared" si="72"/>
        <v>2609.7462293912267</v>
      </c>
      <c r="L148" s="7">
        <f t="shared" si="73"/>
        <v>1803.9393166440732</v>
      </c>
      <c r="M148" s="7">
        <f t="shared" si="74"/>
        <v>7059.0621846662234</v>
      </c>
    </row>
    <row r="149" spans="1:13">
      <c r="A149" s="11">
        <v>30</v>
      </c>
      <c r="B149" s="11">
        <f t="shared" si="54"/>
        <v>76.800000000000011</v>
      </c>
      <c r="C149" s="11">
        <v>375</v>
      </c>
      <c r="D149" s="11">
        <f t="shared" si="66"/>
        <v>28800.000000000004</v>
      </c>
      <c r="E149" s="7">
        <f t="shared" si="67"/>
        <v>208.27524478653612</v>
      </c>
      <c r="F149" s="7">
        <f t="shared" si="68"/>
        <v>12959.038368243568</v>
      </c>
      <c r="G149" s="7">
        <f t="shared" si="65"/>
        <v>15840.961631756436</v>
      </c>
      <c r="H149" s="7">
        <f t="shared" si="69"/>
        <v>17798.833294108354</v>
      </c>
      <c r="I149" s="18">
        <f t="shared" si="70"/>
        <v>699.22665940049239</v>
      </c>
      <c r="J149" s="7">
        <f t="shared" si="71"/>
        <v>3036.5004313624081</v>
      </c>
      <c r="K149" s="7">
        <f t="shared" si="72"/>
        <v>3177.9664879064194</v>
      </c>
      <c r="L149" s="7">
        <f t="shared" si="73"/>
        <v>1957.8716623519176</v>
      </c>
      <c r="M149" s="7">
        <f t="shared" si="74"/>
        <v>8172.3385816207447</v>
      </c>
    </row>
    <row r="150" spans="1:13">
      <c r="A150" s="11">
        <v>30</v>
      </c>
      <c r="B150" s="11">
        <f t="shared" si="54"/>
        <v>76.800000000000011</v>
      </c>
      <c r="C150" s="11">
        <v>400</v>
      </c>
      <c r="D150" s="11">
        <f t="shared" si="66"/>
        <v>30720.000000000004</v>
      </c>
      <c r="E150" s="7">
        <f t="shared" si="67"/>
        <v>222.74156270862977</v>
      </c>
      <c r="F150" s="7">
        <f t="shared" si="68"/>
        <v>13633.585752970996</v>
      </c>
      <c r="G150" s="7">
        <f t="shared" si="65"/>
        <v>17086.41424702901</v>
      </c>
      <c r="H150" s="7">
        <f t="shared" si="69"/>
        <v>19198.218255088774</v>
      </c>
      <c r="I150" s="18">
        <f t="shared" si="70"/>
        <v>767.60408043458938</v>
      </c>
      <c r="J150" s="7">
        <f t="shared" si="71"/>
        <v>3472.9662630517719</v>
      </c>
      <c r="K150" s="7">
        <f t="shared" si="72"/>
        <v>3829.9041579489053</v>
      </c>
      <c r="L150" s="7">
        <f t="shared" si="73"/>
        <v>2111.8040080597639</v>
      </c>
      <c r="M150" s="7">
        <f t="shared" si="74"/>
        <v>9414.6744290604402</v>
      </c>
    </row>
    <row r="151" spans="1:13">
      <c r="A151" s="11">
        <v>30</v>
      </c>
      <c r="B151" s="11">
        <f t="shared" si="54"/>
        <v>76.800000000000011</v>
      </c>
      <c r="C151" s="11">
        <v>425</v>
      </c>
      <c r="D151" s="11">
        <f t="shared" si="66"/>
        <v>32640.000000000004</v>
      </c>
      <c r="E151" s="7">
        <f t="shared" si="67"/>
        <v>237.88072984071732</v>
      </c>
      <c r="F151" s="7">
        <f t="shared" si="68"/>
        <v>14308.133137698429</v>
      </c>
      <c r="G151" s="7">
        <f t="shared" si="65"/>
        <v>18331.866862301576</v>
      </c>
      <c r="H151" s="7">
        <f t="shared" si="69"/>
        <v>20597.603216069187</v>
      </c>
      <c r="I151" s="18">
        <f t="shared" si="70"/>
        <v>839.16183346276853</v>
      </c>
      <c r="J151" s="7">
        <f t="shared" si="71"/>
        <v>3961.1069140686645</v>
      </c>
      <c r="K151" s="7">
        <f t="shared" si="72"/>
        <v>4577.2517878138688</v>
      </c>
      <c r="L151" s="7">
        <f t="shared" si="73"/>
        <v>2265.7363537676101</v>
      </c>
      <c r="M151" s="7">
        <f t="shared" si="74"/>
        <v>10804.095055650143</v>
      </c>
    </row>
    <row r="152" spans="1:13">
      <c r="A152" s="11">
        <v>30</v>
      </c>
      <c r="B152" s="11">
        <f t="shared" si="54"/>
        <v>76.800000000000011</v>
      </c>
      <c r="C152" s="11">
        <v>450</v>
      </c>
      <c r="D152" s="11">
        <f t="shared" si="66"/>
        <v>34560.000000000007</v>
      </c>
      <c r="E152" s="7">
        <f t="shared" si="67"/>
        <v>253.79639728929007</v>
      </c>
      <c r="F152" s="7">
        <f t="shared" si="68"/>
        <v>14982.680522425859</v>
      </c>
      <c r="G152" s="7">
        <f t="shared" si="65"/>
        <v>19577.31947757415</v>
      </c>
      <c r="H152" s="7">
        <f t="shared" si="69"/>
        <v>21996.988177049607</v>
      </c>
      <c r="I152" s="18">
        <f t="shared" si="70"/>
        <v>914.38984241642686</v>
      </c>
      <c r="J152" s="7">
        <f t="shared" si="71"/>
        <v>4508.8827893916223</v>
      </c>
      <c r="K152" s="7">
        <f t="shared" si="72"/>
        <v>5434.7070954431965</v>
      </c>
      <c r="L152" s="7">
        <f t="shared" si="73"/>
        <v>2419.6686994754564</v>
      </c>
      <c r="M152" s="7">
        <f t="shared" si="74"/>
        <v>12363.258584310275</v>
      </c>
    </row>
    <row r="153" spans="1:13">
      <c r="A153" s="11">
        <v>30</v>
      </c>
      <c r="B153" s="11">
        <f t="shared" si="54"/>
        <v>76.800000000000011</v>
      </c>
      <c r="C153" s="11">
        <v>475</v>
      </c>
      <c r="D153" s="11">
        <f t="shared" si="66"/>
        <v>36480.000000000007</v>
      </c>
      <c r="E153" s="7">
        <f t="shared" si="67"/>
        <v>270.62192262296702</v>
      </c>
      <c r="F153" s="7">
        <f t="shared" si="68"/>
        <v>15657.227907153288</v>
      </c>
      <c r="G153" s="7">
        <f t="shared" si="65"/>
        <v>20822.772092846717</v>
      </c>
      <c r="H153" s="7">
        <f t="shared" si="69"/>
        <v>23396.37313803002</v>
      </c>
      <c r="I153" s="18">
        <f t="shared" si="70"/>
        <v>993.91844368569673</v>
      </c>
      <c r="J153" s="7">
        <f t="shared" si="71"/>
        <v>5126.5357502905808</v>
      </c>
      <c r="K153" s="7">
        <f t="shared" si="72"/>
        <v>6421.1801725408832</v>
      </c>
      <c r="L153" s="7">
        <f t="shared" si="73"/>
        <v>2573.6010451833026</v>
      </c>
      <c r="M153" s="7">
        <f t="shared" si="74"/>
        <v>14121.316968014766</v>
      </c>
    </row>
    <row r="154" spans="1:13">
      <c r="A154" s="11">
        <v>30</v>
      </c>
      <c r="B154" s="11">
        <f t="shared" si="54"/>
        <v>76.800000000000011</v>
      </c>
      <c r="C154" s="11">
        <v>500</v>
      </c>
      <c r="D154" s="11">
        <f t="shared" si="66"/>
        <v>38400.000000000007</v>
      </c>
      <c r="E154" s="7">
        <f t="shared" si="67"/>
        <v>288.53386081130276</v>
      </c>
      <c r="F154" s="7">
        <f t="shared" si="68"/>
        <v>16331.77529188072</v>
      </c>
      <c r="G154" s="7">
        <f t="shared" si="65"/>
        <v>22068.224708119287</v>
      </c>
      <c r="H154" s="7">
        <f t="shared" si="69"/>
        <v>24795.758099010436</v>
      </c>
      <c r="I154" s="18">
        <f t="shared" si="70"/>
        <v>1078.5821532513503</v>
      </c>
      <c r="J154" s="7">
        <f t="shared" si="71"/>
        <v>5827.6252184273371</v>
      </c>
      <c r="K154" s="7">
        <f t="shared" si="72"/>
        <v>7561.7064985300758</v>
      </c>
      <c r="L154" s="7">
        <f t="shared" si="73"/>
        <v>2727.5333908911489</v>
      </c>
      <c r="M154" s="7">
        <f t="shared" si="74"/>
        <v>16116.865107848562</v>
      </c>
    </row>
    <row r="155" spans="1:13">
      <c r="A155" s="11">
        <v>35</v>
      </c>
      <c r="B155" s="11">
        <f>$C$22</f>
        <v>76.800000000000011</v>
      </c>
      <c r="C155" s="11">
        <v>0</v>
      </c>
      <c r="D155" s="11">
        <f>C155*B155</f>
        <v>0</v>
      </c>
      <c r="E155" s="7">
        <f>($C$23*B155*A155^2+$C$24*$C$25*B155^3-B155*(($C$24*($C$25*$C$24*B155^2+$C$23*A155^2)*($C$25*B155^2+$C$23*$C$24*A155^2-4*D155*$C$23*$C$25)))^0.5)/(2*($C$23^2*A155^2+$C$24*$C$25*$C$23*B155^2))</f>
        <v>42.433301599152884</v>
      </c>
      <c r="F155" s="7">
        <f>B155*E155-E155^2*C$23</f>
        <v>3132.8366068926148</v>
      </c>
      <c r="G155" s="7">
        <f>D155-F155</f>
        <v>-3132.8366068926148</v>
      </c>
      <c r="H155" s="7">
        <f>G155/C$24</f>
        <v>-3520.0411313400164</v>
      </c>
      <c r="I155" s="18">
        <f>(A155-(A155^2-4*C$25*H155)^0.5)/(2*C$25)</f>
        <v>-98.761188873153358</v>
      </c>
      <c r="J155" s="7">
        <f>E155^2*C$23</f>
        <v>126.04095592232697</v>
      </c>
      <c r="K155" s="7">
        <f>I155^2*C$25</f>
        <v>63.399520779651354</v>
      </c>
      <c r="L155" s="7">
        <f>H155-G155</f>
        <v>-387.20452444740158</v>
      </c>
      <c r="M155" s="7">
        <f>SUM(J155:L155)</f>
        <v>-197.76404774542326</v>
      </c>
    </row>
    <row r="156" spans="1:13">
      <c r="A156" s="11">
        <v>35</v>
      </c>
      <c r="B156" s="11">
        <f t="shared" si="54"/>
        <v>76.800000000000011</v>
      </c>
      <c r="C156" s="11">
        <v>25</v>
      </c>
      <c r="D156" s="11">
        <f>C156*B156</f>
        <v>1920.0000000000002</v>
      </c>
      <c r="E156" s="7">
        <f>($C$23*B156*A156^2+$C$24*$C$25*B156^3-B156*(($C$24*($C$25*$C$24*B156^2+$C$23*A156^2)*($C$25*B156^2+$C$23*$C$24*A156^2-4*D156*$C$23*$C$25)))^0.5)/(2*($C$23^2*A156^2+$C$24*$C$25*$C$23*B156^2))</f>
        <v>50.205827126194023</v>
      </c>
      <c r="F156" s="7">
        <f>B156*E156-E156^2*C$23</f>
        <v>3679.3637678719319</v>
      </c>
      <c r="G156" s="7">
        <f t="shared" ref="G156:G175" si="75">D156-F156</f>
        <v>-1759.3637678719317</v>
      </c>
      <c r="H156" s="7">
        <f>G156/C$24</f>
        <v>-1976.8132223280131</v>
      </c>
      <c r="I156" s="18">
        <f>(A156-(A156^2-4*C$25*H156)^0.5)/(2*C$25)</f>
        <v>-55.900054786140288</v>
      </c>
      <c r="J156" s="7">
        <f>E156^2*C$23</f>
        <v>176.44375541976959</v>
      </c>
      <c r="K156" s="7">
        <f>I156^2*C$25</f>
        <v>20.311304813107657</v>
      </c>
      <c r="L156" s="7">
        <f>H156-G156</f>
        <v>-217.44945445608141</v>
      </c>
      <c r="M156" s="7">
        <f>SUM(J156:L156)</f>
        <v>-20.694394223204171</v>
      </c>
    </row>
    <row r="157" spans="1:13">
      <c r="A157" s="11">
        <v>35</v>
      </c>
      <c r="B157" s="11">
        <f t="shared" si="54"/>
        <v>76.800000000000011</v>
      </c>
      <c r="C157" s="11">
        <v>50</v>
      </c>
      <c r="D157" s="11">
        <f t="shared" ref="D157:D175" si="76">C157*B157</f>
        <v>3840.0000000000005</v>
      </c>
      <c r="E157" s="7">
        <f>($C$23*B157*A157^2+$C$24*$C$25*B157^3-B157*(($C$24*($C$25*$C$24*B157^2+$C$23*A157^2)*($C$25*B157^2+$C$23*$C$24*A157^2-4*D157*$C$23*$C$25)))^0.5)/(2*($C$23^2*A157^2+$C$24*$C$25*$C$23*B157^2))</f>
        <v>58.101509175001866</v>
      </c>
      <c r="F157" s="7">
        <f>B157*E157-E157^2*C$23</f>
        <v>4225.8909288512468</v>
      </c>
      <c r="G157" s="7">
        <f t="shared" si="75"/>
        <v>-385.89092885124637</v>
      </c>
      <c r="H157" s="7">
        <f>G157/C$24</f>
        <v>-433.58531331600716</v>
      </c>
      <c r="I157" s="18">
        <f>(A157-(A157^2-4*C$25*H157)^0.5)/(2*C$25)</f>
        <v>-12.359781315824902</v>
      </c>
      <c r="J157" s="7">
        <f>E157^2*C$23</f>
        <v>236.30497578889782</v>
      </c>
      <c r="K157" s="7">
        <f>I157^2*C$25</f>
        <v>0.99296726213759323</v>
      </c>
      <c r="L157" s="7">
        <f>H157-G157</f>
        <v>-47.694384464760788</v>
      </c>
      <c r="M157" s="7">
        <f>SUM(J157:L157)</f>
        <v>189.60355858627463</v>
      </c>
    </row>
    <row r="158" spans="1:13">
      <c r="A158" s="11">
        <v>35</v>
      </c>
      <c r="B158" s="11">
        <f t="shared" si="54"/>
        <v>76.800000000000011</v>
      </c>
      <c r="C158" s="11">
        <v>75</v>
      </c>
      <c r="D158" s="11">
        <f t="shared" si="76"/>
        <v>5760.0000000000009</v>
      </c>
      <c r="E158" s="7">
        <f>($C$23*B158*A158^2+$C$24*$C$25*B158^3-B158*(($C$24*($C$25*$C$24*B158^2+$C$23*A158^2)*($C$25*B158^2+$C$23*$C$24*A158^2-4*D158*$C$23*$C$25)))^0.5)/(2*($C$23^2*A158^2+$C$24*$C$25*$C$23*B158^2))</f>
        <v>66.126394436342707</v>
      </c>
      <c r="F158" s="7">
        <f>B158*E158-E158^2*C$23</f>
        <v>4772.4180898305667</v>
      </c>
      <c r="G158" s="7">
        <f t="shared" si="75"/>
        <v>987.5819101694342</v>
      </c>
      <c r="H158" s="7">
        <f>G158/C$24</f>
        <v>1109.6425956959934</v>
      </c>
      <c r="I158" s="18">
        <f>(A158-(A158^2-4*C$25*H158)^0.5)/(2*C$25)</f>
        <v>31.892975657771018</v>
      </c>
      <c r="J158" s="7">
        <f>E158^2*C$23</f>
        <v>306.08900288055435</v>
      </c>
      <c r="K158" s="7">
        <f>I158^2*C$25</f>
        <v>6.6115523259966356</v>
      </c>
      <c r="L158" s="7">
        <f>H158-G158</f>
        <v>122.06068552655915</v>
      </c>
      <c r="M158" s="7">
        <f>SUM(J158:L158)</f>
        <v>434.76124073311013</v>
      </c>
    </row>
    <row r="159" spans="1:13">
      <c r="A159" s="11">
        <v>35</v>
      </c>
      <c r="B159" s="11">
        <f t="shared" si="54"/>
        <v>76.800000000000011</v>
      </c>
      <c r="C159" s="11">
        <v>100</v>
      </c>
      <c r="D159" s="11">
        <f t="shared" si="76"/>
        <v>7680.0000000000009</v>
      </c>
      <c r="E159" s="7">
        <f>($C$23*B159*A159^2+$C$24*$C$25*B159^3-B159*(($C$24*($C$25*$C$24*B159^2+$C$23*A159^2)*($C$25*B159^2+$C$23*$C$24*A159^2-4*D159*$C$23*$C$25)))^0.5)/(2*($C$23^2*A159^2+$C$24*$C$25*$C$23*B159^2))</f>
        <v>74.287041214569598</v>
      </c>
      <c r="F159" s="7">
        <f>B159*E159-E159^2*C$23</f>
        <v>5318.9452508098848</v>
      </c>
      <c r="G159" s="7">
        <f t="shared" si="75"/>
        <v>2361.0547491901161</v>
      </c>
      <c r="H159" s="7">
        <f>G159/C$24</f>
        <v>2652.8705047079957</v>
      </c>
      <c r="I159" s="18">
        <f>(A159-(A159^2-4*C$25*H159)^0.5)/(2*C$25)</f>
        <v>76.894381517609332</v>
      </c>
      <c r="J159" s="7">
        <f>E159^2*C$23</f>
        <v>386.29951446906136</v>
      </c>
      <c r="K159" s="7">
        <f>I159^2*C$25</f>
        <v>38.432848408341783</v>
      </c>
      <c r="L159" s="7">
        <f>H159-G159</f>
        <v>291.81575551787955</v>
      </c>
      <c r="M159" s="7">
        <f>SUM(J159:L159)</f>
        <v>716.5481183952827</v>
      </c>
    </row>
    <row r="160" spans="1:13">
      <c r="A160" s="11">
        <v>35</v>
      </c>
      <c r="B160" s="11">
        <f t="shared" si="54"/>
        <v>76.800000000000011</v>
      </c>
      <c r="C160" s="11">
        <v>125</v>
      </c>
      <c r="D160" s="11">
        <f t="shared" si="76"/>
        <v>9600.0000000000018</v>
      </c>
      <c r="E160" s="7">
        <f t="shared" ref="E160:E175" si="77">($C$23*B160*A160^2+$C$24*$C$25*B160^3-B160*(($C$24*($C$25*$C$24*B160^2+$C$23*A160^2)*($C$25*B160^2+$C$23*$C$24*A160^2-4*D160*$C$23*$C$25)))^0.5)/(2*($C$23^2*A160^2+$C$24*$C$25*$C$23*B160^2))</f>
        <v>82.590582163190589</v>
      </c>
      <c r="F160" s="7">
        <f t="shared" ref="F160:F175" si="78">B160*E160-E160^2*C$23</f>
        <v>5865.4724117892074</v>
      </c>
      <c r="G160" s="7">
        <f t="shared" si="75"/>
        <v>3734.5275882107944</v>
      </c>
      <c r="H160" s="7">
        <f t="shared" ref="H160:H175" si="79">G160/C$24</f>
        <v>4196.0984137199939</v>
      </c>
      <c r="I160" s="18">
        <f t="shared" ref="I160:I175" si="80">(A160-(A160^2-4*C$25*H160)^0.5)/(2*C$25)</f>
        <v>122.68376886122759</v>
      </c>
      <c r="J160" s="7">
        <f t="shared" ref="J160:J175" si="81">E160^2*C$23</f>
        <v>477.48429834383154</v>
      </c>
      <c r="K160" s="7">
        <f t="shared" ref="K160:K175" si="82">I160^2*C$25</f>
        <v>97.833496422968253</v>
      </c>
      <c r="L160" s="7">
        <f t="shared" ref="L160:L175" si="83">H160-G160</f>
        <v>461.57082550919949</v>
      </c>
      <c r="M160" s="7">
        <f t="shared" ref="M160:M175" si="84">SUM(J160:L160)</f>
        <v>1036.8886202759993</v>
      </c>
    </row>
    <row r="161" spans="1:13">
      <c r="A161" s="11">
        <v>35</v>
      </c>
      <c r="B161" s="11">
        <f t="shared" si="54"/>
        <v>76.800000000000011</v>
      </c>
      <c r="C161" s="11">
        <v>150</v>
      </c>
      <c r="D161" s="11">
        <f t="shared" si="76"/>
        <v>11520.000000000002</v>
      </c>
      <c r="E161" s="7">
        <f t="shared" si="77"/>
        <v>91.044797271998362</v>
      </c>
      <c r="F161" s="7">
        <f t="shared" si="78"/>
        <v>6411.9995727685255</v>
      </c>
      <c r="G161" s="7">
        <f t="shared" si="75"/>
        <v>5108.0004272314764</v>
      </c>
      <c r="H161" s="7">
        <f t="shared" si="79"/>
        <v>5739.3263227319958</v>
      </c>
      <c r="I161" s="18">
        <f t="shared" si="80"/>
        <v>169.30403998396534</v>
      </c>
      <c r="J161" s="7">
        <f t="shared" si="81"/>
        <v>580.24085772094963</v>
      </c>
      <c r="K161" s="7">
        <f t="shared" si="82"/>
        <v>186.31507670679886</v>
      </c>
      <c r="L161" s="7">
        <f t="shared" si="83"/>
        <v>631.32589550051944</v>
      </c>
      <c r="M161" s="7">
        <f t="shared" si="84"/>
        <v>1397.881829928268</v>
      </c>
    </row>
    <row r="162" spans="1:13">
      <c r="A162" s="11">
        <v>35</v>
      </c>
      <c r="B162" s="11">
        <f t="shared" si="54"/>
        <v>76.800000000000011</v>
      </c>
      <c r="C162" s="11">
        <v>175</v>
      </c>
      <c r="D162" s="11">
        <f t="shared" si="76"/>
        <v>13440.000000000002</v>
      </c>
      <c r="E162" s="7">
        <f t="shared" si="77"/>
        <v>99.658199230755571</v>
      </c>
      <c r="F162" s="7">
        <f t="shared" si="78"/>
        <v>6958.5267337478408</v>
      </c>
      <c r="G162" s="7">
        <f t="shared" si="75"/>
        <v>6481.473266252161</v>
      </c>
      <c r="H162" s="7">
        <f t="shared" si="79"/>
        <v>7282.5542317440013</v>
      </c>
      <c r="I162" s="18">
        <f t="shared" si="80"/>
        <v>216.80213761198038</v>
      </c>
      <c r="J162" s="7">
        <f t="shared" si="81"/>
        <v>695.22296717418806</v>
      </c>
      <c r="K162" s="7">
        <f t="shared" si="82"/>
        <v>305.52058467530651</v>
      </c>
      <c r="L162" s="7">
        <f t="shared" si="83"/>
        <v>801.08096549184029</v>
      </c>
      <c r="M162" s="7">
        <f t="shared" si="84"/>
        <v>1801.8245173413347</v>
      </c>
    </row>
    <row r="163" spans="1:13">
      <c r="A163" s="11">
        <v>35</v>
      </c>
      <c r="B163" s="11">
        <f t="shared" si="54"/>
        <v>76.800000000000011</v>
      </c>
      <c r="C163" s="11">
        <v>200</v>
      </c>
      <c r="D163" s="11">
        <f t="shared" si="76"/>
        <v>15360.000000000002</v>
      </c>
      <c r="E163" s="7">
        <f t="shared" si="77"/>
        <v>108.4401338354844</v>
      </c>
      <c r="F163" s="7">
        <f t="shared" si="78"/>
        <v>7505.0538947271589</v>
      </c>
      <c r="G163" s="7">
        <f t="shared" si="75"/>
        <v>7854.9461052728429</v>
      </c>
      <c r="H163" s="7">
        <f t="shared" si="79"/>
        <v>8825.7821407560041</v>
      </c>
      <c r="I163" s="18">
        <f t="shared" si="80"/>
        <v>265.22959858681116</v>
      </c>
      <c r="J163" s="7">
        <f t="shared" si="81"/>
        <v>823.14838383804386</v>
      </c>
      <c r="K163" s="7">
        <f t="shared" si="82"/>
        <v>457.25380978238638</v>
      </c>
      <c r="L163" s="7">
        <f t="shared" si="83"/>
        <v>970.83603548316114</v>
      </c>
      <c r="M163" s="7">
        <f t="shared" si="84"/>
        <v>2251.2382291035915</v>
      </c>
    </row>
    <row r="164" spans="1:13">
      <c r="A164" s="11">
        <v>35</v>
      </c>
      <c r="B164" s="11">
        <f t="shared" si="54"/>
        <v>76.800000000000011</v>
      </c>
      <c r="C164" s="11">
        <v>225</v>
      </c>
      <c r="D164" s="11">
        <f t="shared" si="76"/>
        <v>17280.000000000004</v>
      </c>
      <c r="E164" s="7">
        <f t="shared" si="77"/>
        <v>117.40089880993685</v>
      </c>
      <c r="F164" s="7">
        <f t="shared" si="78"/>
        <v>8051.5810557064788</v>
      </c>
      <c r="G164" s="7">
        <f t="shared" si="75"/>
        <v>9228.418944293524</v>
      </c>
      <c r="H164" s="7">
        <f t="shared" si="79"/>
        <v>10369.010049768005</v>
      </c>
      <c r="I164" s="18">
        <f t="shared" si="80"/>
        <v>314.64320909938067</v>
      </c>
      <c r="J164" s="7">
        <f t="shared" si="81"/>
        <v>964.80797289667225</v>
      </c>
      <c r="K164" s="7">
        <f t="shared" si="82"/>
        <v>643.50226871031782</v>
      </c>
      <c r="L164" s="7">
        <f t="shared" si="83"/>
        <v>1140.5911054744811</v>
      </c>
      <c r="M164" s="7">
        <f t="shared" si="84"/>
        <v>2748.9013470814712</v>
      </c>
    </row>
    <row r="165" spans="1:13">
      <c r="A165" s="11">
        <v>35</v>
      </c>
      <c r="B165" s="11">
        <f t="shared" si="54"/>
        <v>76.800000000000011</v>
      </c>
      <c r="C165" s="11">
        <v>250</v>
      </c>
      <c r="D165" s="11">
        <f t="shared" si="76"/>
        <v>19200.000000000004</v>
      </c>
      <c r="E165" s="7">
        <f t="shared" si="77"/>
        <v>126.55188534662453</v>
      </c>
      <c r="F165" s="7">
        <f t="shared" si="78"/>
        <v>8598.1082166858014</v>
      </c>
      <c r="G165" s="7">
        <f t="shared" si="75"/>
        <v>10601.891783314202</v>
      </c>
      <c r="H165" s="7">
        <f t="shared" si="79"/>
        <v>11912.237958780002</v>
      </c>
      <c r="I165" s="18">
        <f t="shared" si="80"/>
        <v>365.10578520966203</v>
      </c>
      <c r="J165" s="7">
        <f t="shared" si="81"/>
        <v>1121.0765779349642</v>
      </c>
      <c r="K165" s="7">
        <f t="shared" si="82"/>
        <v>866.46452355816518</v>
      </c>
      <c r="L165" s="7">
        <f t="shared" si="83"/>
        <v>1310.3461754658001</v>
      </c>
      <c r="M165" s="7">
        <f t="shared" si="84"/>
        <v>3297.8872769589298</v>
      </c>
    </row>
    <row r="166" spans="1:13">
      <c r="A166" s="11">
        <v>35</v>
      </c>
      <c r="B166" s="11">
        <f t="shared" si="54"/>
        <v>76.800000000000011</v>
      </c>
      <c r="C166" s="11">
        <v>275</v>
      </c>
      <c r="D166" s="11">
        <f t="shared" si="76"/>
        <v>21120.000000000004</v>
      </c>
      <c r="E166" s="7">
        <f t="shared" si="77"/>
        <v>135.90574791390267</v>
      </c>
      <c r="F166" s="7">
        <f t="shared" si="78"/>
        <v>9144.6353776651194</v>
      </c>
      <c r="G166" s="7">
        <f t="shared" si="75"/>
        <v>11975.364622334884</v>
      </c>
      <c r="H166" s="7">
        <f t="shared" si="79"/>
        <v>13455.465867792005</v>
      </c>
      <c r="I166" s="18">
        <f t="shared" si="80"/>
        <v>416.68710923784067</v>
      </c>
      <c r="J166" s="7">
        <f t="shared" si="81"/>
        <v>1292.9260621226083</v>
      </c>
      <c r="K166" s="7">
        <f t="shared" si="82"/>
        <v>1128.5829555324231</v>
      </c>
      <c r="L166" s="7">
        <f t="shared" si="83"/>
        <v>1480.101245457121</v>
      </c>
      <c r="M166" s="7">
        <f t="shared" si="84"/>
        <v>3901.6102631121521</v>
      </c>
    </row>
    <row r="167" spans="1:13">
      <c r="A167" s="11">
        <v>35</v>
      </c>
      <c r="B167" s="11">
        <f t="shared" si="54"/>
        <v>76.800000000000011</v>
      </c>
      <c r="C167" s="11">
        <v>300</v>
      </c>
      <c r="D167" s="11">
        <f t="shared" si="76"/>
        <v>23040.000000000004</v>
      </c>
      <c r="E167" s="7">
        <f t="shared" si="77"/>
        <v>145.4766095506354</v>
      </c>
      <c r="F167" s="7">
        <f t="shared" si="78"/>
        <v>9691.1625386444375</v>
      </c>
      <c r="G167" s="7">
        <f t="shared" si="75"/>
        <v>13348.837461355566</v>
      </c>
      <c r="H167" s="7">
        <f t="shared" si="79"/>
        <v>14998.693776804006</v>
      </c>
      <c r="I167" s="18">
        <f t="shared" si="80"/>
        <v>469.46506184964926</v>
      </c>
      <c r="J167" s="7">
        <f t="shared" si="81"/>
        <v>1481.4410748443618</v>
      </c>
      <c r="K167" s="7">
        <f t="shared" si="82"/>
        <v>1432.5833879337174</v>
      </c>
      <c r="L167" s="7">
        <f t="shared" si="83"/>
        <v>1649.85631544844</v>
      </c>
      <c r="M167" s="7">
        <f t="shared" si="84"/>
        <v>4563.8807782265194</v>
      </c>
    </row>
    <row r="168" spans="1:13">
      <c r="A168" s="11">
        <v>35</v>
      </c>
      <c r="B168" s="11">
        <f t="shared" si="54"/>
        <v>76.800000000000011</v>
      </c>
      <c r="C168" s="11">
        <v>325</v>
      </c>
      <c r="D168" s="11">
        <f t="shared" si="76"/>
        <v>24960.000000000004</v>
      </c>
      <c r="E168" s="7">
        <f t="shared" si="77"/>
        <v>155.28031215729843</v>
      </c>
      <c r="F168" s="7">
        <f t="shared" si="78"/>
        <v>10237.689699623757</v>
      </c>
      <c r="G168" s="7">
        <f t="shared" si="75"/>
        <v>14722.310300376246</v>
      </c>
      <c r="H168" s="7">
        <f t="shared" si="79"/>
        <v>16541.921685816007</v>
      </c>
      <c r="I168" s="18">
        <f t="shared" si="80"/>
        <v>523.52700227190803</v>
      </c>
      <c r="J168" s="7">
        <f t="shared" si="81"/>
        <v>1687.8382740567629</v>
      </c>
      <c r="K168" s="7">
        <f t="shared" si="82"/>
        <v>1781.5233937007677</v>
      </c>
      <c r="L168" s="7">
        <f t="shared" si="83"/>
        <v>1819.6113854397609</v>
      </c>
      <c r="M168" s="7">
        <f t="shared" si="84"/>
        <v>5288.9730531972909</v>
      </c>
    </row>
    <row r="169" spans="1:13">
      <c r="A169" s="11">
        <v>35</v>
      </c>
      <c r="B169" s="11">
        <f t="shared" si="54"/>
        <v>76.800000000000011</v>
      </c>
      <c r="C169" s="11">
        <v>350</v>
      </c>
      <c r="D169" s="11">
        <f t="shared" si="76"/>
        <v>26880.000000000004</v>
      </c>
      <c r="E169" s="7">
        <f t="shared" si="77"/>
        <v>165.33472445876174</v>
      </c>
      <c r="F169" s="7">
        <f t="shared" si="78"/>
        <v>10784.216860603075</v>
      </c>
      <c r="G169" s="7">
        <f t="shared" si="75"/>
        <v>16095.783139396928</v>
      </c>
      <c r="H169" s="7">
        <f t="shared" si="79"/>
        <v>18085.14959482801</v>
      </c>
      <c r="I169" s="18">
        <f t="shared" si="80"/>
        <v>578.97146653514505</v>
      </c>
      <c r="J169" s="7">
        <f t="shared" si="81"/>
        <v>1913.489977829827</v>
      </c>
      <c r="K169" s="7">
        <f t="shared" si="82"/>
        <v>2178.8517339020677</v>
      </c>
      <c r="L169" s="7">
        <f t="shared" si="83"/>
        <v>1989.3664554310817</v>
      </c>
      <c r="M169" s="7">
        <f t="shared" si="84"/>
        <v>6081.7081671629767</v>
      </c>
    </row>
    <row r="170" spans="1:13">
      <c r="A170" s="11">
        <v>35</v>
      </c>
      <c r="B170" s="11">
        <f t="shared" si="54"/>
        <v>76.800000000000011</v>
      </c>
      <c r="C170" s="11">
        <v>375</v>
      </c>
      <c r="D170" s="11">
        <f t="shared" si="76"/>
        <v>28800.000000000004</v>
      </c>
      <c r="E170" s="7">
        <f t="shared" si="77"/>
        <v>175.6601247631281</v>
      </c>
      <c r="F170" s="7">
        <f t="shared" si="78"/>
        <v>11330.744021582399</v>
      </c>
      <c r="G170" s="7">
        <f t="shared" si="75"/>
        <v>17469.255978417605</v>
      </c>
      <c r="H170" s="7">
        <f t="shared" si="79"/>
        <v>19628.377503840005</v>
      </c>
      <c r="I170" s="18">
        <f t="shared" si="80"/>
        <v>635.91027817466124</v>
      </c>
      <c r="J170" s="7">
        <f t="shared" si="81"/>
        <v>2159.9535602258411</v>
      </c>
      <c r="K170" s="7">
        <f t="shared" si="82"/>
        <v>2628.4822322731375</v>
      </c>
      <c r="L170" s="7">
        <f t="shared" si="83"/>
        <v>2159.1215254224007</v>
      </c>
      <c r="M170" s="7">
        <f t="shared" si="84"/>
        <v>6947.5573179213789</v>
      </c>
    </row>
    <row r="171" spans="1:13">
      <c r="A171" s="11">
        <v>35</v>
      </c>
      <c r="B171" s="11">
        <f t="shared" si="54"/>
        <v>76.800000000000011</v>
      </c>
      <c r="C171" s="11">
        <v>400</v>
      </c>
      <c r="D171" s="11">
        <f t="shared" si="76"/>
        <v>30720.000000000004</v>
      </c>
      <c r="E171" s="7">
        <f t="shared" si="77"/>
        <v>186.2796819957255</v>
      </c>
      <c r="F171" s="7">
        <f t="shared" si="78"/>
        <v>11877.271182561717</v>
      </c>
      <c r="G171" s="7">
        <f t="shared" si="75"/>
        <v>18842.728817438285</v>
      </c>
      <c r="H171" s="7">
        <f t="shared" si="79"/>
        <v>21171.605412852005</v>
      </c>
      <c r="I171" s="18">
        <f t="shared" si="80"/>
        <v>694.471200864141</v>
      </c>
      <c r="J171" s="7">
        <f t="shared" si="81"/>
        <v>2429.0083947100034</v>
      </c>
      <c r="K171" s="7">
        <f t="shared" si="82"/>
        <v>3134.8866173929332</v>
      </c>
      <c r="L171" s="7">
        <f t="shared" si="83"/>
        <v>2328.8765954137198</v>
      </c>
      <c r="M171" s="7">
        <f t="shared" si="84"/>
        <v>7892.7716075166563</v>
      </c>
    </row>
    <row r="172" spans="1:13">
      <c r="A172" s="11">
        <v>35</v>
      </c>
      <c r="B172" s="11">
        <f t="shared" si="54"/>
        <v>76.800000000000011</v>
      </c>
      <c r="C172" s="11">
        <v>425</v>
      </c>
      <c r="D172" s="11">
        <f t="shared" si="76"/>
        <v>32640.000000000004</v>
      </c>
      <c r="E172" s="7">
        <f t="shared" si="77"/>
        <v>197.22006772912255</v>
      </c>
      <c r="F172" s="7">
        <f t="shared" si="78"/>
        <v>12423.798343541035</v>
      </c>
      <c r="G172" s="7">
        <f t="shared" si="75"/>
        <v>20216.201656458969</v>
      </c>
      <c r="H172" s="7">
        <f t="shared" si="79"/>
        <v>22714.833321864011</v>
      </c>
      <c r="I172" s="18">
        <f t="shared" si="80"/>
        <v>754.80131341911192</v>
      </c>
      <c r="J172" s="7">
        <f t="shared" si="81"/>
        <v>2722.7028580555784</v>
      </c>
      <c r="K172" s="7">
        <f t="shared" si="82"/>
        <v>3703.2126478049067</v>
      </c>
      <c r="L172" s="7">
        <f t="shared" si="83"/>
        <v>2498.6316654050424</v>
      </c>
      <c r="M172" s="7">
        <f t="shared" si="84"/>
        <v>8924.5471712655271</v>
      </c>
    </row>
    <row r="173" spans="1:13">
      <c r="A173" s="11">
        <v>35</v>
      </c>
      <c r="B173" s="11">
        <f t="shared" si="54"/>
        <v>76.800000000000011</v>
      </c>
      <c r="C173" s="11">
        <v>450</v>
      </c>
      <c r="D173" s="11">
        <f t="shared" si="76"/>
        <v>34560.000000000007</v>
      </c>
      <c r="E173" s="7">
        <f t="shared" si="77"/>
        <v>208.51224564203429</v>
      </c>
      <c r="F173" s="7">
        <f t="shared" si="78"/>
        <v>12970.325504520351</v>
      </c>
      <c r="G173" s="7">
        <f t="shared" si="75"/>
        <v>21589.674495479656</v>
      </c>
      <c r="H173" s="7">
        <f t="shared" si="79"/>
        <v>24258.061230876017</v>
      </c>
      <c r="I173" s="18">
        <f t="shared" si="80"/>
        <v>817.07136322156873</v>
      </c>
      <c r="J173" s="7">
        <f t="shared" si="81"/>
        <v>3043.414960787884</v>
      </c>
      <c r="K173" s="7">
        <f t="shared" si="82"/>
        <v>4339.4364818788927</v>
      </c>
      <c r="L173" s="7">
        <f t="shared" si="83"/>
        <v>2668.3867353963615</v>
      </c>
      <c r="M173" s="7">
        <f t="shared" si="84"/>
        <v>10051.238178063139</v>
      </c>
    </row>
    <row r="174" spans="1:13">
      <c r="A174" s="11">
        <v>35</v>
      </c>
      <c r="B174" s="11">
        <f t="shared" si="54"/>
        <v>76.800000000000011</v>
      </c>
      <c r="C174" s="11">
        <v>475</v>
      </c>
      <c r="D174" s="11">
        <f t="shared" si="76"/>
        <v>36480.000000000007</v>
      </c>
      <c r="E174" s="7">
        <f t="shared" si="77"/>
        <v>220.19250564324477</v>
      </c>
      <c r="F174" s="7">
        <f t="shared" si="78"/>
        <v>13516.852665499675</v>
      </c>
      <c r="G174" s="7">
        <f t="shared" si="75"/>
        <v>22963.147334500332</v>
      </c>
      <c r="H174" s="7">
        <f t="shared" si="79"/>
        <v>25801.289139888013</v>
      </c>
      <c r="I174" s="18">
        <f t="shared" si="80"/>
        <v>881.48146883541733</v>
      </c>
      <c r="J174" s="7">
        <f t="shared" si="81"/>
        <v>3393.9317679015267</v>
      </c>
      <c r="K174" s="7">
        <f t="shared" si="82"/>
        <v>5050.5622693515916</v>
      </c>
      <c r="L174" s="7">
        <f t="shared" si="83"/>
        <v>2838.1418053876805</v>
      </c>
      <c r="M174" s="7">
        <f t="shared" si="84"/>
        <v>11282.635842640799</v>
      </c>
    </row>
    <row r="175" spans="1:13">
      <c r="A175" s="11">
        <v>35</v>
      </c>
      <c r="B175" s="11">
        <f t="shared" si="54"/>
        <v>76.800000000000011</v>
      </c>
      <c r="C175" s="11">
        <v>500</v>
      </c>
      <c r="D175" s="11">
        <f t="shared" si="76"/>
        <v>38400.000000000007</v>
      </c>
      <c r="E175" s="7">
        <f t="shared" si="77"/>
        <v>232.30384225828618</v>
      </c>
      <c r="F175" s="7">
        <f t="shared" si="78"/>
        <v>14063.379826478991</v>
      </c>
      <c r="G175" s="7">
        <f t="shared" si="75"/>
        <v>24336.620173521016</v>
      </c>
      <c r="H175" s="7">
        <f t="shared" si="79"/>
        <v>27344.517048900019</v>
      </c>
      <c r="I175" s="18">
        <f t="shared" si="80"/>
        <v>948.26872103860899</v>
      </c>
      <c r="J175" s="7">
        <f t="shared" si="81"/>
        <v>3777.5552589573899</v>
      </c>
      <c r="K175" s="7">
        <f t="shared" si="82"/>
        <v>5844.8881874512945</v>
      </c>
      <c r="L175" s="7">
        <f t="shared" si="83"/>
        <v>3007.8968753790032</v>
      </c>
      <c r="M175" s="7">
        <f t="shared" si="84"/>
        <v>12630.340321787688</v>
      </c>
    </row>
    <row r="176" spans="1:13">
      <c r="A176" s="11">
        <v>40</v>
      </c>
      <c r="B176" s="11">
        <f>$C$22</f>
        <v>76.800000000000011</v>
      </c>
      <c r="C176" s="11">
        <v>0</v>
      </c>
      <c r="D176" s="11">
        <f>C176*B176</f>
        <v>0</v>
      </c>
      <c r="E176" s="7">
        <f>($C$23*B176*A176^2+$C$24*$C$25*B176^3-B176*(($C$24*($C$25*$C$24*B176^2+$C$23*A176^2)*($C$25*B176^2+$C$23*$C$24*A176^2-4*D176*$C$23*$C$25)))^0.5)/(2*($C$23^2*A176^2+$C$24*$C$25*$C$23*B176^2))</f>
        <v>45.603674652102853</v>
      </c>
      <c r="F176" s="7">
        <f>B176*E176-E176^2*C$23</f>
        <v>3356.7835533572606</v>
      </c>
      <c r="G176" s="7">
        <f>D176-F176</f>
        <v>-3356.7835533572606</v>
      </c>
      <c r="H176" s="7">
        <f>G176/C$24</f>
        <v>-3771.6669138845623</v>
      </c>
      <c r="I176" s="18">
        <f>(A176-(A176^2-4*C$25*H176)^0.5)/(2*C$25)</f>
        <v>-92.889546812229511</v>
      </c>
      <c r="J176" s="7">
        <f>E176^2*C$23</f>
        <v>145.57865992423939</v>
      </c>
      <c r="K176" s="7">
        <f>I176^2*C$25</f>
        <v>56.085041395378951</v>
      </c>
      <c r="L176" s="7">
        <f>H176-G176</f>
        <v>-414.88336052730165</v>
      </c>
      <c r="M176" s="7">
        <f>SUM(J176:L176)</f>
        <v>-213.21965920768332</v>
      </c>
    </row>
    <row r="177" spans="1:13">
      <c r="A177" s="11">
        <v>40</v>
      </c>
      <c r="B177" s="11">
        <f t="shared" si="54"/>
        <v>76.800000000000011</v>
      </c>
      <c r="C177" s="11">
        <v>25</v>
      </c>
      <c r="D177" s="11">
        <f>C177*B177</f>
        <v>1920.0000000000002</v>
      </c>
      <c r="E177" s="7">
        <f>($C$23*B177*A177^2+$C$24*$C$25*B177^3-B177*(($C$24*($C$25*$C$24*B177^2+$C$23*A177^2)*($C$25*B177^2+$C$23*$C$24*A177^2-4*D177*$C$23*$C$25)))^0.5)/(2*($C$23^2*A177^2+$C$24*$C$25*$C$23*B177^2))</f>
        <v>52.011647270754217</v>
      </c>
      <c r="F177" s="7">
        <f>B177*E177-E177^2*C$23</f>
        <v>3805.1297087667094</v>
      </c>
      <c r="G177" s="7">
        <f t="shared" ref="G177:G196" si="85">D177-F177</f>
        <v>-1885.1297087667092</v>
      </c>
      <c r="H177" s="7">
        <f>G177/C$24</f>
        <v>-2118.1232682772015</v>
      </c>
      <c r="I177" s="18">
        <f>(A177-(A177^2-4*C$25*H177)^0.5)/(2*C$25)</f>
        <v>-52.505103990852739</v>
      </c>
      <c r="J177" s="7">
        <f>E177^2*C$23</f>
        <v>189.36480162721486</v>
      </c>
      <c r="K177" s="7">
        <f>I177^2*C$25</f>
        <v>17.919108643086691</v>
      </c>
      <c r="L177" s="7">
        <f>H177-G177</f>
        <v>-232.99355951049233</v>
      </c>
      <c r="M177" s="7">
        <f>SUM(J177:L177)</f>
        <v>-25.709649240190771</v>
      </c>
    </row>
    <row r="178" spans="1:13">
      <c r="A178" s="11">
        <v>40</v>
      </c>
      <c r="B178" s="11">
        <f t="shared" ref="B178:B196" si="86">$C$22</f>
        <v>76.800000000000011</v>
      </c>
      <c r="C178" s="11">
        <v>50</v>
      </c>
      <c r="D178" s="11">
        <f t="shared" ref="D178:D196" si="87">C178*B178</f>
        <v>3840.0000000000005</v>
      </c>
      <c r="E178" s="7">
        <f>($C$23*B178*A178^2+$C$24*$C$25*B178^3-B178*(($C$24*($C$25*$C$24*B178^2+$C$23*A178^2)*($C$25*B178^2+$C$23*$C$24*A178^2-4*D178*$C$23*$C$25)))^0.5)/(2*($C$23^2*A178^2+$C$24*$C$25*$C$23*B178^2))</f>
        <v>58.503401326133023</v>
      </c>
      <c r="F178" s="7">
        <f>B178*E178-E178^2*C$23</f>
        <v>4253.4758641761564</v>
      </c>
      <c r="G178" s="7">
        <f t="shared" si="85"/>
        <v>-413.47586417615594</v>
      </c>
      <c r="H178" s="7">
        <f>G178/C$24</f>
        <v>-464.5796226698381</v>
      </c>
      <c r="I178" s="18">
        <f>(A178-(A178^2-4*C$25*H178)^0.5)/(2*C$25)</f>
        <v>-11.592652258956312</v>
      </c>
      <c r="J178" s="7">
        <f>E178^2*C$23</f>
        <v>239.58535767086084</v>
      </c>
      <c r="K178" s="7">
        <f>I178^2*C$25</f>
        <v>0.87353231158105171</v>
      </c>
      <c r="L178" s="7">
        <f>H178-G178</f>
        <v>-51.103758493682164</v>
      </c>
      <c r="M178" s="7">
        <f>SUM(J178:L178)</f>
        <v>189.35513148875972</v>
      </c>
    </row>
    <row r="179" spans="1:13">
      <c r="A179" s="11">
        <v>40</v>
      </c>
      <c r="B179" s="11">
        <f t="shared" si="86"/>
        <v>76.800000000000011</v>
      </c>
      <c r="C179" s="11">
        <v>75</v>
      </c>
      <c r="D179" s="11">
        <f t="shared" si="87"/>
        <v>5760.0000000000009</v>
      </c>
      <c r="E179" s="7">
        <f>($C$23*B179*A179^2+$C$24*$C$25*B179^3-B179*(($C$24*($C$25*$C$24*B179^2+$C$23*A179^2)*($C$25*B179^2+$C$23*$C$24*A179^2-4*D179*$C$23*$C$25)))^0.5)/(2*($C$23^2*A179^2+$C$24*$C$25*$C$23*B179^2))</f>
        <v>65.082311578276475</v>
      </c>
      <c r="F179" s="7">
        <f>B179*E179-E179^2*C$23</f>
        <v>4701.8220195856038</v>
      </c>
      <c r="G179" s="7">
        <f t="shared" si="85"/>
        <v>1058.1779804143971</v>
      </c>
      <c r="H179" s="7">
        <f>G179/C$24</f>
        <v>1188.9640229375248</v>
      </c>
      <c r="I179" s="18">
        <f>(A179-(A179^2-4*C$25*H179)^0.5)/(2*C$25)</f>
        <v>29.869076858196639</v>
      </c>
      <c r="J179" s="7">
        <f>E179^2*C$23</f>
        <v>296.49950962603026</v>
      </c>
      <c r="K179" s="7">
        <f>I179^2*C$25</f>
        <v>5.7990513903455767</v>
      </c>
      <c r="L179" s="7">
        <f>H179-G179</f>
        <v>130.78604252312766</v>
      </c>
      <c r="M179" s="7">
        <f>SUM(J179:L179)</f>
        <v>433.08460353950352</v>
      </c>
    </row>
    <row r="180" spans="1:13">
      <c r="A180" s="11">
        <v>40</v>
      </c>
      <c r="B180" s="11">
        <f t="shared" si="86"/>
        <v>76.800000000000011</v>
      </c>
      <c r="C180" s="11">
        <v>100</v>
      </c>
      <c r="D180" s="11">
        <f t="shared" si="87"/>
        <v>7680.0000000000009</v>
      </c>
      <c r="E180" s="7">
        <f>($C$23*B180*A180^2+$C$24*$C$25*B180^3-B180*(($C$24*($C$25*$C$24*B180^2+$C$23*A180^2)*($C$25*B180^2+$C$23*$C$24*A180^2-4*D180*$C$23*$C$25)))^0.5)/(2*($C$23^2*A180^2+$C$24*$C$25*$C$23*B180^2))</f>
        <v>71.751985623115033</v>
      </c>
      <c r="F180" s="7">
        <f>B180*E180-E180^2*C$23</f>
        <v>5150.1681749950558</v>
      </c>
      <c r="G180" s="7">
        <f t="shared" si="85"/>
        <v>2529.8318250049451</v>
      </c>
      <c r="H180" s="7">
        <f>G180/C$24</f>
        <v>2842.5076685448821</v>
      </c>
      <c r="I180" s="18">
        <f>(A180-(A180^2-4*C$25*H180)^0.5)/(2*C$25)</f>
        <v>71.902819217990228</v>
      </c>
      <c r="J180" s="7">
        <f>E180^2*C$23</f>
        <v>360.38432086017951</v>
      </c>
      <c r="K180" s="7">
        <f>I180^2*C$25</f>
        <v>33.6051001747174</v>
      </c>
      <c r="L180" s="7">
        <f>H180-G180</f>
        <v>312.67584353993698</v>
      </c>
      <c r="M180" s="7">
        <f>SUM(J180:L180)</f>
        <v>706.66526457483383</v>
      </c>
    </row>
    <row r="181" spans="1:13">
      <c r="A181" s="11">
        <v>40</v>
      </c>
      <c r="B181" s="11">
        <f t="shared" si="86"/>
        <v>76.800000000000011</v>
      </c>
      <c r="C181" s="11">
        <v>125</v>
      </c>
      <c r="D181" s="11">
        <f t="shared" si="87"/>
        <v>9600.0000000000018</v>
      </c>
      <c r="E181" s="7">
        <f t="shared" ref="E181:E196" si="88">($C$23*B181*A181^2+$C$24*$C$25*B181^3-B181*(($C$24*($C$25*$C$24*B181^2+$C$23*A181^2)*($C$25*B181^2+$C$23*$C$24*A181^2-4*D181*$C$23*$C$25)))^0.5)/(2*($C$23^2*A181^2+$C$24*$C$25*$C$23*B181^2))</f>
        <v>78.516287022841624</v>
      </c>
      <c r="F181" s="7">
        <f t="shared" ref="F181:F196" si="89">B181*E181-E181^2*C$23</f>
        <v>5598.5143304045096</v>
      </c>
      <c r="G181" s="7">
        <f t="shared" si="85"/>
        <v>4001.4856695954923</v>
      </c>
      <c r="H181" s="7">
        <f t="shared" ref="H181:H196" si="90">G181/C$24</f>
        <v>4496.0513141522388</v>
      </c>
      <c r="I181" s="18">
        <f t="shared" ref="I181:I196" si="91">(A181-(A181^2-4*C$25*H181)^0.5)/(2*C$25)</f>
        <v>114.53292383309152</v>
      </c>
      <c r="J181" s="7">
        <f t="shared" ref="J181:J196" si="92">E181^2*C$23</f>
        <v>431.53651294972741</v>
      </c>
      <c r="K181" s="7">
        <f t="shared" ref="K181:K196" si="93">I181^2*C$25</f>
        <v>85.265639171418826</v>
      </c>
      <c r="L181" s="7">
        <f t="shared" ref="L181:L196" si="94">H181-G181</f>
        <v>494.56564455674652</v>
      </c>
      <c r="M181" s="7">
        <f t="shared" ref="M181:M196" si="95">SUM(J181:L181)</f>
        <v>1011.3677966778928</v>
      </c>
    </row>
    <row r="182" spans="1:13">
      <c r="A182" s="11">
        <v>40</v>
      </c>
      <c r="B182" s="11">
        <f t="shared" si="86"/>
        <v>76.800000000000011</v>
      </c>
      <c r="C182" s="11">
        <v>150</v>
      </c>
      <c r="D182" s="11">
        <f t="shared" si="87"/>
        <v>11520.000000000002</v>
      </c>
      <c r="E182" s="7">
        <f t="shared" si="88"/>
        <v>85.379361477243179</v>
      </c>
      <c r="F182" s="7">
        <f t="shared" si="89"/>
        <v>6046.8604858139543</v>
      </c>
      <c r="G182" s="7">
        <f t="shared" si="85"/>
        <v>5473.1395141860476</v>
      </c>
      <c r="H182" s="7">
        <f t="shared" si="90"/>
        <v>6149.5949597596036</v>
      </c>
      <c r="I182" s="18">
        <f t="shared" si="91"/>
        <v>157.78551780890109</v>
      </c>
      <c r="J182" s="7">
        <f t="shared" si="92"/>
        <v>510.274475638323</v>
      </c>
      <c r="K182" s="7">
        <f t="shared" si="93"/>
        <v>161.82575259644977</v>
      </c>
      <c r="L182" s="7">
        <f t="shared" si="94"/>
        <v>676.45544557355606</v>
      </c>
      <c r="M182" s="7">
        <f t="shared" si="95"/>
        <v>1348.5556738083287</v>
      </c>
    </row>
    <row r="183" spans="1:13">
      <c r="A183" s="11">
        <v>40</v>
      </c>
      <c r="B183" s="11">
        <f t="shared" si="86"/>
        <v>76.800000000000011</v>
      </c>
      <c r="C183" s="11">
        <v>175</v>
      </c>
      <c r="D183" s="11">
        <f t="shared" si="87"/>
        <v>13440.000000000002</v>
      </c>
      <c r="E183" s="7">
        <f t="shared" si="88"/>
        <v>92.345666539398536</v>
      </c>
      <c r="F183" s="7">
        <f t="shared" si="89"/>
        <v>6495.2066412234035</v>
      </c>
      <c r="G183" s="7">
        <f t="shared" si="85"/>
        <v>6944.7933587765983</v>
      </c>
      <c r="H183" s="7">
        <f t="shared" si="90"/>
        <v>7803.1386053669639</v>
      </c>
      <c r="I183" s="18">
        <f t="shared" si="91"/>
        <v>201.68869361836528</v>
      </c>
      <c r="J183" s="7">
        <f t="shared" si="92"/>
        <v>596.94054900240542</v>
      </c>
      <c r="K183" s="7">
        <f t="shared" si="93"/>
        <v>264.40913936763832</v>
      </c>
      <c r="L183" s="7">
        <f t="shared" si="94"/>
        <v>858.3452465903656</v>
      </c>
      <c r="M183" s="7">
        <f t="shared" si="95"/>
        <v>1719.6949349604092</v>
      </c>
    </row>
    <row r="184" spans="1:13">
      <c r="A184" s="11">
        <v>40</v>
      </c>
      <c r="B184" s="11">
        <f t="shared" si="86"/>
        <v>76.800000000000011</v>
      </c>
      <c r="C184" s="11">
        <v>200</v>
      </c>
      <c r="D184" s="11">
        <f t="shared" si="87"/>
        <v>15360.000000000002</v>
      </c>
      <c r="E184" s="7">
        <f t="shared" si="88"/>
        <v>99.42000548069781</v>
      </c>
      <c r="F184" s="7">
        <f t="shared" si="89"/>
        <v>6943.5527966328546</v>
      </c>
      <c r="G184" s="7">
        <f t="shared" si="85"/>
        <v>8416.4472033671482</v>
      </c>
      <c r="H184" s="7">
        <f t="shared" si="90"/>
        <v>9456.6822509743233</v>
      </c>
      <c r="I184" s="18">
        <f t="shared" si="91"/>
        <v>246.27272252672583</v>
      </c>
      <c r="J184" s="7">
        <f t="shared" si="92"/>
        <v>691.90362428473884</v>
      </c>
      <c r="K184" s="7">
        <f t="shared" si="93"/>
        <v>394.226650094717</v>
      </c>
      <c r="L184" s="7">
        <f t="shared" si="94"/>
        <v>1040.2350476071751</v>
      </c>
      <c r="M184" s="7">
        <f t="shared" si="95"/>
        <v>2126.365321986631</v>
      </c>
    </row>
    <row r="185" spans="1:13">
      <c r="A185" s="11">
        <v>40</v>
      </c>
      <c r="B185" s="11">
        <f t="shared" si="86"/>
        <v>76.800000000000011</v>
      </c>
      <c r="C185" s="11">
        <v>225</v>
      </c>
      <c r="D185" s="11">
        <f t="shared" si="87"/>
        <v>17280.000000000004</v>
      </c>
      <c r="E185" s="7">
        <f t="shared" si="88"/>
        <v>106.60756603609552</v>
      </c>
      <c r="F185" s="7">
        <f t="shared" si="89"/>
        <v>7391.8989520423047</v>
      </c>
      <c r="G185" s="7">
        <f t="shared" si="85"/>
        <v>9888.101047957698</v>
      </c>
      <c r="H185" s="7">
        <f t="shared" si="90"/>
        <v>11110.225896581684</v>
      </c>
      <c r="I185" s="18">
        <f t="shared" si="91"/>
        <v>291.57029877257003</v>
      </c>
      <c r="J185" s="7">
        <f t="shared" si="92"/>
        <v>795.56211952983278</v>
      </c>
      <c r="K185" s="7">
        <f t="shared" si="93"/>
        <v>552.58605432111733</v>
      </c>
      <c r="L185" s="7">
        <f t="shared" si="94"/>
        <v>1222.1248486239856</v>
      </c>
      <c r="M185" s="7">
        <f t="shared" si="95"/>
        <v>2570.2730224749357</v>
      </c>
    </row>
    <row r="186" spans="1:13">
      <c r="A186" s="11">
        <v>40</v>
      </c>
      <c r="B186" s="11">
        <f t="shared" si="86"/>
        <v>76.800000000000011</v>
      </c>
      <c r="C186" s="11">
        <v>250</v>
      </c>
      <c r="D186" s="11">
        <f t="shared" si="87"/>
        <v>19200.000000000004</v>
      </c>
      <c r="E186" s="7">
        <f t="shared" si="88"/>
        <v>113.91396491772237</v>
      </c>
      <c r="F186" s="7">
        <f t="shared" si="89"/>
        <v>7840.2451074517539</v>
      </c>
      <c r="G186" s="7">
        <f t="shared" si="85"/>
        <v>11359.75489254825</v>
      </c>
      <c r="H186" s="7">
        <f t="shared" si="90"/>
        <v>12763.769542189044</v>
      </c>
      <c r="I186" s="18">
        <f t="shared" si="91"/>
        <v>337.61682010232732</v>
      </c>
      <c r="J186" s="7">
        <f t="shared" si="92"/>
        <v>908.34739822932579</v>
      </c>
      <c r="K186" s="7">
        <f t="shared" si="93"/>
        <v>740.9032619040471</v>
      </c>
      <c r="L186" s="7">
        <f t="shared" si="94"/>
        <v>1404.0146496407942</v>
      </c>
      <c r="M186" s="7">
        <f t="shared" si="95"/>
        <v>3053.2653097741672</v>
      </c>
    </row>
    <row r="187" spans="1:13">
      <c r="A187" s="11">
        <v>40</v>
      </c>
      <c r="B187" s="11">
        <f t="shared" si="86"/>
        <v>76.800000000000011</v>
      </c>
      <c r="C187" s="11">
        <v>275</v>
      </c>
      <c r="D187" s="11">
        <f t="shared" si="87"/>
        <v>21120.000000000004</v>
      </c>
      <c r="E187" s="7">
        <f t="shared" si="88"/>
        <v>121.34529918255902</v>
      </c>
      <c r="F187" s="7">
        <f t="shared" si="89"/>
        <v>8288.5912628612004</v>
      </c>
      <c r="G187" s="7">
        <f t="shared" si="85"/>
        <v>12831.408737138803</v>
      </c>
      <c r="H187" s="7">
        <f t="shared" si="90"/>
        <v>14417.313187796408</v>
      </c>
      <c r="I187" s="18">
        <f t="shared" si="91"/>
        <v>384.45071150057089</v>
      </c>
      <c r="J187" s="7">
        <f t="shared" si="92"/>
        <v>1030.7277143593333</v>
      </c>
      <c r="K187" s="7">
        <f t="shared" si="93"/>
        <v>960.71527222641862</v>
      </c>
      <c r="L187" s="7">
        <f t="shared" si="94"/>
        <v>1585.9044506576047</v>
      </c>
      <c r="M187" s="7">
        <f t="shared" si="95"/>
        <v>3577.3474372433566</v>
      </c>
    </row>
    <row r="188" spans="1:13">
      <c r="A188" s="11">
        <v>40</v>
      </c>
      <c r="B188" s="11">
        <f t="shared" si="86"/>
        <v>76.800000000000011</v>
      </c>
      <c r="C188" s="11">
        <v>300</v>
      </c>
      <c r="D188" s="11">
        <f t="shared" si="87"/>
        <v>23040.000000000004</v>
      </c>
      <c r="E188" s="7">
        <f t="shared" si="88"/>
        <v>128.90820578997349</v>
      </c>
      <c r="F188" s="7">
        <f t="shared" si="89"/>
        <v>8736.9374182706561</v>
      </c>
      <c r="G188" s="7">
        <f t="shared" si="85"/>
        <v>14303.062581729348</v>
      </c>
      <c r="H188" s="7">
        <f t="shared" si="90"/>
        <v>16070.856833403761</v>
      </c>
      <c r="I188" s="18">
        <f t="shared" si="91"/>
        <v>432.11380053462119</v>
      </c>
      <c r="J188" s="7">
        <f t="shared" si="92"/>
        <v>1163.212786399311</v>
      </c>
      <c r="K188" s="7">
        <f t="shared" si="93"/>
        <v>1213.6951879810833</v>
      </c>
      <c r="L188" s="7">
        <f t="shared" si="94"/>
        <v>1767.7942516744133</v>
      </c>
      <c r="M188" s="7">
        <f t="shared" si="95"/>
        <v>4144.7022260548074</v>
      </c>
    </row>
    <row r="189" spans="1:13">
      <c r="A189" s="11">
        <v>40</v>
      </c>
      <c r="B189" s="11">
        <f t="shared" si="86"/>
        <v>76.800000000000011</v>
      </c>
      <c r="C189" s="11">
        <v>325</v>
      </c>
      <c r="D189" s="11">
        <f t="shared" si="87"/>
        <v>24960.000000000004</v>
      </c>
      <c r="E189" s="7">
        <f t="shared" si="88"/>
        <v>136.60993100395035</v>
      </c>
      <c r="F189" s="7">
        <f t="shared" si="89"/>
        <v>9185.2835736801026</v>
      </c>
      <c r="G189" s="7">
        <f t="shared" si="85"/>
        <v>15774.716426319901</v>
      </c>
      <c r="H189" s="7">
        <f t="shared" si="90"/>
        <v>17724.400479011125</v>
      </c>
      <c r="I189" s="18">
        <f t="shared" si="91"/>
        <v>480.6517547425567</v>
      </c>
      <c r="J189" s="7">
        <f t="shared" si="92"/>
        <v>1306.3591274232854</v>
      </c>
      <c r="K189" s="7">
        <f t="shared" si="93"/>
        <v>1501.6697106911427</v>
      </c>
      <c r="L189" s="7">
        <f t="shared" si="94"/>
        <v>1949.6840526912238</v>
      </c>
      <c r="M189" s="7">
        <f t="shared" si="95"/>
        <v>4757.712890805652</v>
      </c>
    </row>
    <row r="190" spans="1:13">
      <c r="A190" s="11">
        <v>40</v>
      </c>
      <c r="B190" s="11">
        <f t="shared" si="86"/>
        <v>76.800000000000011</v>
      </c>
      <c r="C190" s="11">
        <v>350</v>
      </c>
      <c r="D190" s="11">
        <f t="shared" si="87"/>
        <v>26880.000000000004</v>
      </c>
      <c r="E190" s="7">
        <f t="shared" si="88"/>
        <v>144.45841170515442</v>
      </c>
      <c r="F190" s="7">
        <f t="shared" si="89"/>
        <v>9633.6297290895473</v>
      </c>
      <c r="G190" s="7">
        <f t="shared" si="85"/>
        <v>17246.370270910455</v>
      </c>
      <c r="H190" s="7">
        <f t="shared" si="90"/>
        <v>19377.944124618487</v>
      </c>
      <c r="I190" s="18">
        <f t="shared" si="91"/>
        <v>530.11459407958921</v>
      </c>
      <c r="J190" s="7">
        <f t="shared" si="92"/>
        <v>1460.7762898663127</v>
      </c>
      <c r="K190" s="7">
        <f t="shared" si="93"/>
        <v>1826.6396385650896</v>
      </c>
      <c r="L190" s="7">
        <f t="shared" si="94"/>
        <v>2131.5738537080324</v>
      </c>
      <c r="M190" s="7">
        <f t="shared" si="95"/>
        <v>5418.9897821394352</v>
      </c>
    </row>
    <row r="191" spans="1:13">
      <c r="A191" s="11">
        <v>40</v>
      </c>
      <c r="B191" s="11">
        <f t="shared" si="86"/>
        <v>76.800000000000011</v>
      </c>
      <c r="C191" s="11">
        <v>375</v>
      </c>
      <c r="D191" s="11">
        <f t="shared" si="87"/>
        <v>28800.000000000004</v>
      </c>
      <c r="E191" s="7">
        <f t="shared" si="88"/>
        <v>152.46237121034815</v>
      </c>
      <c r="F191" s="7">
        <f t="shared" si="89"/>
        <v>10081.975884498999</v>
      </c>
      <c r="G191" s="7">
        <f t="shared" si="85"/>
        <v>18718.024115501004</v>
      </c>
      <c r="H191" s="7">
        <f t="shared" si="90"/>
        <v>21031.487770225849</v>
      </c>
      <c r="I191" s="18">
        <f t="shared" si="91"/>
        <v>580.5572947929611</v>
      </c>
      <c r="J191" s="7">
        <f t="shared" si="92"/>
        <v>1627.13422445574</v>
      </c>
      <c r="K191" s="7">
        <f t="shared" si="93"/>
        <v>2190.8040214925873</v>
      </c>
      <c r="L191" s="7">
        <f t="shared" si="94"/>
        <v>2313.4636547248447</v>
      </c>
      <c r="M191" s="7">
        <f t="shared" si="95"/>
        <v>6131.4019006731723</v>
      </c>
    </row>
    <row r="192" spans="1:13">
      <c r="A192" s="11">
        <v>40</v>
      </c>
      <c r="B192" s="11">
        <f t="shared" si="86"/>
        <v>76.800000000000011</v>
      </c>
      <c r="C192" s="11">
        <v>400</v>
      </c>
      <c r="D192" s="11">
        <f t="shared" si="87"/>
        <v>30720.000000000004</v>
      </c>
      <c r="E192" s="7">
        <f t="shared" si="88"/>
        <v>160.63143289399673</v>
      </c>
      <c r="F192" s="7">
        <f t="shared" si="89"/>
        <v>10530.322039908451</v>
      </c>
      <c r="G192" s="7">
        <f t="shared" si="85"/>
        <v>20189.677960091554</v>
      </c>
      <c r="H192" s="7">
        <f t="shared" si="90"/>
        <v>22685.031415833208</v>
      </c>
      <c r="I192" s="18">
        <f t="shared" si="91"/>
        <v>632.04050549011208</v>
      </c>
      <c r="J192" s="7">
        <f t="shared" si="92"/>
        <v>1806.1720063505004</v>
      </c>
      <c r="K192" s="7">
        <f t="shared" si="93"/>
        <v>2596.5888037712766</v>
      </c>
      <c r="L192" s="7">
        <f t="shared" si="94"/>
        <v>2495.3534557416533</v>
      </c>
      <c r="M192" s="7">
        <f t="shared" si="95"/>
        <v>6898.1142658634308</v>
      </c>
    </row>
    <row r="193" spans="1:13">
      <c r="A193" s="11">
        <v>40</v>
      </c>
      <c r="B193" s="11">
        <f t="shared" si="86"/>
        <v>76.800000000000011</v>
      </c>
      <c r="C193" s="11">
        <v>425</v>
      </c>
      <c r="D193" s="11">
        <f t="shared" si="87"/>
        <v>32640.000000000004</v>
      </c>
      <c r="E193" s="7">
        <f t="shared" si="88"/>
        <v>168.97625582956141</v>
      </c>
      <c r="F193" s="7">
        <f t="shared" si="89"/>
        <v>10978.6681953179</v>
      </c>
      <c r="G193" s="7">
        <f t="shared" si="85"/>
        <v>21661.331804682104</v>
      </c>
      <c r="H193" s="7">
        <f t="shared" si="90"/>
        <v>24338.575061440566</v>
      </c>
      <c r="I193" s="18">
        <f t="shared" si="91"/>
        <v>684.63140197973371</v>
      </c>
      <c r="J193" s="7">
        <f t="shared" si="92"/>
        <v>1998.7082523924173</v>
      </c>
      <c r="K193" s="7">
        <f t="shared" si="93"/>
        <v>3046.6810177487819</v>
      </c>
      <c r="L193" s="7">
        <f t="shared" si="94"/>
        <v>2677.2432567584619</v>
      </c>
      <c r="M193" s="7">
        <f t="shared" si="95"/>
        <v>7722.6325268996607</v>
      </c>
    </row>
    <row r="194" spans="1:13">
      <c r="A194" s="11">
        <v>40</v>
      </c>
      <c r="B194" s="11">
        <f t="shared" si="86"/>
        <v>76.800000000000011</v>
      </c>
      <c r="C194" s="11">
        <v>450</v>
      </c>
      <c r="D194" s="11">
        <f t="shared" si="87"/>
        <v>34560.000000000007</v>
      </c>
      <c r="E194" s="7">
        <f t="shared" si="88"/>
        <v>177.50869790227318</v>
      </c>
      <c r="F194" s="7">
        <f t="shared" si="89"/>
        <v>11427.01435072735</v>
      </c>
      <c r="G194" s="7">
        <f t="shared" si="85"/>
        <v>23132.985649272658</v>
      </c>
      <c r="H194" s="7">
        <f t="shared" si="90"/>
        <v>25992.118707047928</v>
      </c>
      <c r="I194" s="18">
        <f t="shared" si="91"/>
        <v>738.40471524408713</v>
      </c>
      <c r="J194" s="7">
        <f t="shared" si="92"/>
        <v>2205.6536481672342</v>
      </c>
      <c r="K194" s="7">
        <f t="shared" si="93"/>
        <v>3544.0699027155588</v>
      </c>
      <c r="L194" s="7">
        <f t="shared" si="94"/>
        <v>2859.1330577752706</v>
      </c>
      <c r="M194" s="7">
        <f t="shared" si="95"/>
        <v>8608.8566086580631</v>
      </c>
    </row>
    <row r="195" spans="1:13">
      <c r="A195" s="11">
        <v>40</v>
      </c>
      <c r="B195" s="11">
        <f t="shared" si="86"/>
        <v>76.800000000000011</v>
      </c>
      <c r="C195" s="11">
        <v>475</v>
      </c>
      <c r="D195" s="11">
        <f t="shared" si="87"/>
        <v>36480.000000000007</v>
      </c>
      <c r="E195" s="7">
        <f t="shared" si="88"/>
        <v>186.24201351605069</v>
      </c>
      <c r="F195" s="7">
        <f t="shared" si="89"/>
        <v>11875.360506136798</v>
      </c>
      <c r="G195" s="7">
        <f t="shared" si="85"/>
        <v>24604.639493863207</v>
      </c>
      <c r="H195" s="7">
        <f t="shared" si="90"/>
        <v>27645.66235265529</v>
      </c>
      <c r="I195" s="18">
        <f t="shared" si="91"/>
        <v>793.4439774311752</v>
      </c>
      <c r="J195" s="7">
        <f t="shared" si="92"/>
        <v>2428.0261318958969</v>
      </c>
      <c r="K195" s="7">
        <f t="shared" si="93"/>
        <v>4092.0967445917208</v>
      </c>
      <c r="L195" s="7">
        <f t="shared" si="94"/>
        <v>3041.0228587920828</v>
      </c>
      <c r="M195" s="7">
        <f t="shared" si="95"/>
        <v>9561.1457352797006</v>
      </c>
    </row>
    <row r="196" spans="1:13">
      <c r="A196" s="11">
        <v>40</v>
      </c>
      <c r="B196" s="11">
        <f t="shared" si="86"/>
        <v>76.800000000000011</v>
      </c>
      <c r="C196" s="11">
        <v>500</v>
      </c>
      <c r="D196" s="11">
        <f t="shared" si="87"/>
        <v>38400.000000000007</v>
      </c>
      <c r="E196" s="7">
        <f t="shared" si="88"/>
        <v>195.19109530839248</v>
      </c>
      <c r="F196" s="7">
        <f t="shared" si="89"/>
        <v>12323.706661546246</v>
      </c>
      <c r="G196" s="7">
        <f t="shared" si="85"/>
        <v>26076.293338453761</v>
      </c>
      <c r="H196" s="7">
        <f t="shared" si="90"/>
        <v>29299.205998262652</v>
      </c>
      <c r="I196" s="18">
        <f t="shared" si="91"/>
        <v>849.84304519478144</v>
      </c>
      <c r="J196" s="7">
        <f t="shared" si="92"/>
        <v>2666.9694581382973</v>
      </c>
      <c r="K196" s="7">
        <f t="shared" si="93"/>
        <v>4694.5158095286051</v>
      </c>
      <c r="L196" s="7">
        <f t="shared" si="94"/>
        <v>3222.9126598088915</v>
      </c>
      <c r="M196" s="7">
        <f t="shared" si="95"/>
        <v>10584.397927475795</v>
      </c>
    </row>
    <row r="197" spans="1:13">
      <c r="A197" s="11">
        <v>45</v>
      </c>
      <c r="B197" s="11">
        <f>$C$22</f>
        <v>76.800000000000011</v>
      </c>
      <c r="C197" s="11">
        <v>0</v>
      </c>
      <c r="D197" s="11">
        <f>C197*B197</f>
        <v>0</v>
      </c>
      <c r="E197" s="7">
        <f>($C$23*B197*A197^2+$C$24*$C$25*B197^3-B197*(($C$24*($C$25*$C$24*B197^2+$C$23*A197^2)*($C$25*B197^2+$C$23*$C$24*A197^2-4*D197*$C$23*$C$25)))^0.5)/(2*($C$23^2*A197^2+$C$24*$C$25*$C$23*B197^2))</f>
        <v>48.066419624744064</v>
      </c>
      <c r="F197" s="7">
        <f>B197*E197-E197^2*C$23</f>
        <v>3529.774378492406</v>
      </c>
      <c r="G197" s="7">
        <f>D197-F197</f>
        <v>-3529.774378492406</v>
      </c>
      <c r="H197" s="7">
        <f>G197/C$24</f>
        <v>-3966.0386275195574</v>
      </c>
      <c r="I197" s="18">
        <f>(A197-(A197^2-4*C$25*H197)^0.5)/(2*C$25)</f>
        <v>-87.03988895053692</v>
      </c>
      <c r="J197" s="7">
        <f>E197^2*C$23</f>
        <v>161.72664868793871</v>
      </c>
      <c r="K197" s="7">
        <f>I197^2*C$25</f>
        <v>49.243624745391692</v>
      </c>
      <c r="L197" s="7">
        <f>H197-G197</f>
        <v>-436.26424902715144</v>
      </c>
      <c r="M197" s="7">
        <f>SUM(J197:L197)</f>
        <v>-225.29397559382105</v>
      </c>
    </row>
    <row r="198" spans="1:13">
      <c r="A198" s="11">
        <v>45</v>
      </c>
      <c r="B198" s="11">
        <f t="shared" ref="B198:B238" si="96">$C$22</f>
        <v>76.800000000000011</v>
      </c>
      <c r="C198" s="11">
        <v>25</v>
      </c>
      <c r="D198" s="11">
        <f>C198*B198</f>
        <v>1920.0000000000002</v>
      </c>
      <c r="E198" s="7">
        <f>($C$23*B198*A198^2+$C$24*$C$25*B198^3-B198*(($C$24*($C$25*$C$24*B198^2+$C$23*A198^2)*($C$25*B198^2+$C$23*$C$24*A198^2-4*D198*$C$23*$C$25)))^0.5)/(2*($C$23^2*A198^2+$C$24*$C$25*$C$23*B198^2))</f>
        <v>53.411085724097966</v>
      </c>
      <c r="F198" s="7">
        <f>B198*E198-E198^2*C$23</f>
        <v>3902.279298134838</v>
      </c>
      <c r="G198" s="7">
        <f t="shared" ref="G198:G217" si="97">D198-F198</f>
        <v>-1982.2792981348377</v>
      </c>
      <c r="H198" s="7">
        <f>G198/C$24</f>
        <v>-2227.2801102638628</v>
      </c>
      <c r="I198" s="18">
        <f>(A198-(A198^2-4*C$25*H198)^0.5)/(2*C$25)</f>
        <v>-49.146229403206121</v>
      </c>
      <c r="J198" s="7">
        <f>E198^2*C$23</f>
        <v>199.6920854758859</v>
      </c>
      <c r="K198" s="7">
        <f>I198^2*C$25</f>
        <v>15.699787119591651</v>
      </c>
      <c r="L198" s="7">
        <f>H198-G198</f>
        <v>-245.00081212902501</v>
      </c>
      <c r="M198" s="7">
        <f>SUM(J198:L198)</f>
        <v>-29.608939533547442</v>
      </c>
    </row>
    <row r="199" spans="1:13">
      <c r="A199" s="11">
        <v>45</v>
      </c>
      <c r="B199" s="11">
        <f t="shared" si="96"/>
        <v>76.800000000000011</v>
      </c>
      <c r="C199" s="11">
        <v>50</v>
      </c>
      <c r="D199" s="11">
        <f t="shared" ref="D199:D217" si="98">C199*B199</f>
        <v>3840.0000000000005</v>
      </c>
      <c r="E199" s="7">
        <f>($C$23*B199*A199^2+$C$24*$C$25*B199^3-B199*(($C$24*($C$25*$C$24*B199^2+$C$23*A199^2)*($C$25*B199^2+$C$23*$C$24*A199^2-4*D199*$C$23*$C$25)))^0.5)/(2*($C$23^2*A199^2+$C$24*$C$25*$C$23*B199^2))</f>
        <v>58.814074081829006</v>
      </c>
      <c r="F199" s="7">
        <f>B199*E199-E199^2*C$23</f>
        <v>4274.7842177772682</v>
      </c>
      <c r="G199" s="7">
        <f t="shared" si="97"/>
        <v>-434.78421777726771</v>
      </c>
      <c r="H199" s="7">
        <f>G199/C$24</f>
        <v>-488.52159300816595</v>
      </c>
      <c r="I199" s="18">
        <f>(A199-(A199^2-4*C$25*H199)^0.5)/(2*C$25)</f>
        <v>-10.83906529602147</v>
      </c>
      <c r="J199" s="7">
        <f>E199^2*C$23</f>
        <v>242.13667170720095</v>
      </c>
      <c r="K199" s="7">
        <f>I199^2*C$25</f>
        <v>0.76365468719421048</v>
      </c>
      <c r="L199" s="7">
        <f>H199-G199</f>
        <v>-53.737375230898238</v>
      </c>
      <c r="M199" s="7">
        <f>SUM(J199:L199)</f>
        <v>189.16295116349693</v>
      </c>
    </row>
    <row r="200" spans="1:13">
      <c r="A200" s="11">
        <v>45</v>
      </c>
      <c r="B200" s="11">
        <f t="shared" si="96"/>
        <v>76.800000000000011</v>
      </c>
      <c r="C200" s="11">
        <v>75</v>
      </c>
      <c r="D200" s="11">
        <f t="shared" si="98"/>
        <v>5760.0000000000009</v>
      </c>
      <c r="E200" s="7">
        <f>($C$23*B200*A200^2+$C$24*$C$25*B200^3-B200*(($C$24*($C$25*$C$24*B200^2+$C$23*A200^2)*($C$25*B200^2+$C$23*$C$24*A200^2-4*D200*$C$23*$C$25)))^0.5)/(2*($C$23^2*A200^2+$C$24*$C$25*$C$23*B200^2))</f>
        <v>64.277336696856295</v>
      </c>
      <c r="F200" s="7">
        <f>B200*E200-E200^2*C$23</f>
        <v>4647.2891374196925</v>
      </c>
      <c r="G200" s="7">
        <f t="shared" si="97"/>
        <v>1112.7108625803085</v>
      </c>
      <c r="H200" s="7">
        <f>G200/C$24</f>
        <v>1250.2369242475377</v>
      </c>
      <c r="I200" s="18">
        <f>(A200-(A200^2-4*C$25*H200)^0.5)/(2*C$25)</f>
        <v>27.895443034917271</v>
      </c>
      <c r="J200" s="7">
        <f>E200^2*C$23</f>
        <v>289.21032089887206</v>
      </c>
      <c r="K200" s="7">
        <f>I200^2*C$25</f>
        <v>5.0580123237430445</v>
      </c>
      <c r="L200" s="7">
        <f>H200-G200</f>
        <v>137.52606166722921</v>
      </c>
      <c r="M200" s="7">
        <f>SUM(J200:L200)</f>
        <v>431.79439488984434</v>
      </c>
    </row>
    <row r="201" spans="1:13">
      <c r="A201" s="11">
        <v>45</v>
      </c>
      <c r="B201" s="11">
        <f t="shared" si="96"/>
        <v>76.800000000000011</v>
      </c>
      <c r="C201" s="11">
        <v>100</v>
      </c>
      <c r="D201" s="11">
        <f t="shared" si="98"/>
        <v>7680.0000000000009</v>
      </c>
      <c r="E201" s="7">
        <f>($C$23*B201*A201^2+$C$24*$C$25*B201^3-B201*(($C$24*($C$25*$C$24*B201^2+$C$23*A201^2)*($C$25*B201^2+$C$23*$C$24*A201^2-4*D201*$C$23*$C$25)))^0.5)/(2*($C$23^2*A201^2+$C$24*$C$25*$C$23*B201^2))</f>
        <v>69.802936946737475</v>
      </c>
      <c r="F201" s="7">
        <f>B201*E201-E201^2*C$23</f>
        <v>5019.794057062124</v>
      </c>
      <c r="G201" s="7">
        <f t="shared" si="97"/>
        <v>2660.2059429378769</v>
      </c>
      <c r="H201" s="7">
        <f>G201/C$24</f>
        <v>2988.9954415032325</v>
      </c>
      <c r="I201" s="18">
        <f>(A201-(A201^2-4*C$25*H201)^0.5)/(2*C$25)</f>
        <v>67.071924927575949</v>
      </c>
      <c r="J201" s="7">
        <f>E201^2*C$23</f>
        <v>341.07150044731458</v>
      </c>
      <c r="K201" s="7">
        <f>I201^2*C$25</f>
        <v>29.241180237687495</v>
      </c>
      <c r="L201" s="7">
        <f>H201-G201</f>
        <v>328.78949856535564</v>
      </c>
      <c r="M201" s="7">
        <f>SUM(J201:L201)</f>
        <v>699.10217925035772</v>
      </c>
    </row>
    <row r="202" spans="1:13">
      <c r="A202" s="11">
        <v>45</v>
      </c>
      <c r="B202" s="11">
        <f t="shared" si="96"/>
        <v>76.800000000000011</v>
      </c>
      <c r="C202" s="11">
        <v>125</v>
      </c>
      <c r="D202" s="11">
        <f t="shared" si="98"/>
        <v>9600.0000000000018</v>
      </c>
      <c r="E202" s="7">
        <f t="shared" ref="E202:E217" si="99">($C$23*B202*A202^2+$C$24*$C$25*B202^3-B202*(($C$24*($C$25*$C$24*B202^2+$C$23*A202^2)*($C$25*B202^2+$C$23*$C$24*A202^2-4*D202*$C$23*$C$25)))^0.5)/(2*($C$23^2*A202^2+$C$24*$C$25*$C$23*B202^2))</f>
        <v>75.393058693274426</v>
      </c>
      <c r="F202" s="7">
        <f t="shared" ref="F202:F217" si="100">B202*E202-E202^2*C$23</f>
        <v>5392.2989767045501</v>
      </c>
      <c r="G202" s="7">
        <f t="shared" si="97"/>
        <v>4207.7010232954517</v>
      </c>
      <c r="H202" s="7">
        <f t="shared" ref="H202:H217" si="101">G202/C$24</f>
        <v>4727.7539587589345</v>
      </c>
      <c r="I202" s="18">
        <f t="shared" ref="I202:I217" si="102">(A202-(A202^2-4*C$25*H202)^0.5)/(2*C$25)</f>
        <v>106.70586395269383</v>
      </c>
      <c r="J202" s="7">
        <f t="shared" ref="J202:J217" si="103">E202^2*C$23</f>
        <v>397.88793093892662</v>
      </c>
      <c r="K202" s="7">
        <f t="shared" ref="K202:K217" si="104">I202^2*C$25</f>
        <v>74.009919112290234</v>
      </c>
      <c r="L202" s="7">
        <f t="shared" ref="L202:L217" si="105">H202-G202</f>
        <v>520.05293546348275</v>
      </c>
      <c r="M202" s="7">
        <f t="shared" ref="M202:M217" si="106">SUM(J202:L202)</f>
        <v>991.95078551469965</v>
      </c>
    </row>
    <row r="203" spans="1:13">
      <c r="A203" s="11">
        <v>45</v>
      </c>
      <c r="B203" s="11">
        <f t="shared" si="96"/>
        <v>76.800000000000011</v>
      </c>
      <c r="C203" s="11">
        <v>150</v>
      </c>
      <c r="D203" s="11">
        <f t="shared" si="98"/>
        <v>11520.000000000002</v>
      </c>
      <c r="E203" s="7">
        <f t="shared" si="99"/>
        <v>81.050016368187826</v>
      </c>
      <c r="F203" s="7">
        <f t="shared" si="100"/>
        <v>5764.8038963469799</v>
      </c>
      <c r="G203" s="7">
        <f t="shared" si="97"/>
        <v>5755.196103653022</v>
      </c>
      <c r="H203" s="7">
        <f t="shared" si="101"/>
        <v>6466.5124760146309</v>
      </c>
      <c r="I203" s="18">
        <f t="shared" si="102"/>
        <v>146.81366942116753</v>
      </c>
      <c r="J203" s="7">
        <f t="shared" si="103"/>
        <v>459.83736072984607</v>
      </c>
      <c r="K203" s="7">
        <f t="shared" si="104"/>
        <v>140.10264793790111</v>
      </c>
      <c r="L203" s="7">
        <f t="shared" si="105"/>
        <v>711.31637236160896</v>
      </c>
      <c r="M203" s="7">
        <f t="shared" si="106"/>
        <v>1311.2563810293561</v>
      </c>
    </row>
    <row r="204" spans="1:13">
      <c r="A204" s="11">
        <v>45</v>
      </c>
      <c r="B204" s="11">
        <f t="shared" si="96"/>
        <v>76.800000000000011</v>
      </c>
      <c r="C204" s="11">
        <v>175</v>
      </c>
      <c r="D204" s="11">
        <f t="shared" si="98"/>
        <v>13440.000000000002</v>
      </c>
      <c r="E204" s="7">
        <f t="shared" si="99"/>
        <v>86.776266170957044</v>
      </c>
      <c r="F204" s="7">
        <f t="shared" si="100"/>
        <v>6137.3088159894069</v>
      </c>
      <c r="G204" s="7">
        <f t="shared" si="97"/>
        <v>7302.691184010595</v>
      </c>
      <c r="H204" s="7">
        <f t="shared" si="101"/>
        <v>8205.270993270331</v>
      </c>
      <c r="I204" s="18">
        <f t="shared" si="102"/>
        <v>187.41275577669171</v>
      </c>
      <c r="J204" s="7">
        <f t="shared" si="103"/>
        <v>527.10842594009489</v>
      </c>
      <c r="K204" s="7">
        <f t="shared" si="104"/>
        <v>228.30301668079031</v>
      </c>
      <c r="L204" s="7">
        <f t="shared" si="105"/>
        <v>902.57980925973607</v>
      </c>
      <c r="M204" s="7">
        <f t="shared" si="106"/>
        <v>1657.9912518806213</v>
      </c>
    </row>
    <row r="205" spans="1:13">
      <c r="A205" s="11">
        <v>45</v>
      </c>
      <c r="B205" s="11">
        <f t="shared" si="96"/>
        <v>76.800000000000011</v>
      </c>
      <c r="C205" s="11">
        <v>200</v>
      </c>
      <c r="D205" s="11">
        <f t="shared" si="98"/>
        <v>15360.000000000002</v>
      </c>
      <c r="E205" s="7">
        <f t="shared" si="99"/>
        <v>92.574418532499536</v>
      </c>
      <c r="F205" s="7">
        <f t="shared" si="100"/>
        <v>6509.8137356318384</v>
      </c>
      <c r="G205" s="7">
        <f t="shared" si="97"/>
        <v>8850.1862643681634</v>
      </c>
      <c r="H205" s="7">
        <f t="shared" si="101"/>
        <v>9944.0295105260266</v>
      </c>
      <c r="I205" s="18">
        <f t="shared" si="102"/>
        <v>228.5216309631891</v>
      </c>
      <c r="J205" s="7">
        <f t="shared" si="103"/>
        <v>599.9016076641276</v>
      </c>
      <c r="K205" s="7">
        <f t="shared" si="104"/>
        <v>339.44388281749389</v>
      </c>
      <c r="L205" s="7">
        <f t="shared" si="105"/>
        <v>1093.8432461578632</v>
      </c>
      <c r="M205" s="7">
        <f t="shared" si="106"/>
        <v>2033.1887366394847</v>
      </c>
    </row>
    <row r="206" spans="1:13">
      <c r="A206" s="11">
        <v>45</v>
      </c>
      <c r="B206" s="11">
        <f t="shared" si="96"/>
        <v>76.800000000000011</v>
      </c>
      <c r="C206" s="11">
        <v>225</v>
      </c>
      <c r="D206" s="11">
        <f t="shared" si="98"/>
        <v>17280.000000000004</v>
      </c>
      <c r="E206" s="7">
        <f t="shared" si="99"/>
        <v>98.447252024102397</v>
      </c>
      <c r="F206" s="7">
        <f t="shared" si="100"/>
        <v>6882.3186552742654</v>
      </c>
      <c r="G206" s="7">
        <f t="shared" si="97"/>
        <v>10397.681344725737</v>
      </c>
      <c r="H206" s="7">
        <f t="shared" si="101"/>
        <v>11682.788027781728</v>
      </c>
      <c r="I206" s="18">
        <f t="shared" si="102"/>
        <v>270.15999503907955</v>
      </c>
      <c r="J206" s="7">
        <f t="shared" si="103"/>
        <v>678.43030017679939</v>
      </c>
      <c r="K206" s="7">
        <f t="shared" si="104"/>
        <v>474.41174897685067</v>
      </c>
      <c r="L206" s="7">
        <f t="shared" si="105"/>
        <v>1285.1066830559903</v>
      </c>
      <c r="M206" s="7">
        <f t="shared" si="106"/>
        <v>2437.9487322096402</v>
      </c>
    </row>
    <row r="207" spans="1:13">
      <c r="A207" s="11">
        <v>45</v>
      </c>
      <c r="B207" s="11">
        <f t="shared" si="96"/>
        <v>76.800000000000011</v>
      </c>
      <c r="C207" s="11">
        <v>250</v>
      </c>
      <c r="D207" s="11">
        <f t="shared" si="98"/>
        <v>19200.000000000004</v>
      </c>
      <c r="E207" s="7">
        <f t="shared" si="99"/>
        <v>104.39772892187284</v>
      </c>
      <c r="F207" s="7">
        <f t="shared" si="100"/>
        <v>7254.8235749166961</v>
      </c>
      <c r="G207" s="7">
        <f t="shared" si="97"/>
        <v>11945.176425083308</v>
      </c>
      <c r="H207" s="7">
        <f t="shared" si="101"/>
        <v>13421.546545037423</v>
      </c>
      <c r="I207" s="18">
        <f t="shared" si="102"/>
        <v>312.34885052915968</v>
      </c>
      <c r="J207" s="7">
        <f t="shared" si="103"/>
        <v>762.92200628313924</v>
      </c>
      <c r="K207" s="7">
        <f t="shared" si="104"/>
        <v>634.15172877476766</v>
      </c>
      <c r="L207" s="7">
        <f t="shared" si="105"/>
        <v>1476.3701199541156</v>
      </c>
      <c r="M207" s="7">
        <f t="shared" si="106"/>
        <v>2873.4438550120226</v>
      </c>
    </row>
    <row r="208" spans="1:13">
      <c r="A208" s="11">
        <v>45</v>
      </c>
      <c r="B208" s="11">
        <f t="shared" si="96"/>
        <v>76.800000000000011</v>
      </c>
      <c r="C208" s="11">
        <v>275</v>
      </c>
      <c r="D208" s="11">
        <f t="shared" si="98"/>
        <v>21120.000000000004</v>
      </c>
      <c r="E208" s="7">
        <f t="shared" si="99"/>
        <v>110.42901267410981</v>
      </c>
      <c r="F208" s="7">
        <f t="shared" si="100"/>
        <v>7627.3284945591249</v>
      </c>
      <c r="G208" s="7">
        <f t="shared" si="97"/>
        <v>13492.671505440878</v>
      </c>
      <c r="H208" s="7">
        <f t="shared" si="101"/>
        <v>15160.30506229312</v>
      </c>
      <c r="I208" s="18">
        <f t="shared" si="102"/>
        <v>355.11062626819927</v>
      </c>
      <c r="J208" s="7">
        <f t="shared" si="103"/>
        <v>853.61967881250951</v>
      </c>
      <c r="K208" s="7">
        <f t="shared" si="104"/>
        <v>819.67311977585246</v>
      </c>
      <c r="L208" s="7">
        <f t="shared" si="105"/>
        <v>1667.6335568522427</v>
      </c>
      <c r="M208" s="7">
        <f t="shared" si="106"/>
        <v>3340.9263554406048</v>
      </c>
    </row>
    <row r="209" spans="1:13">
      <c r="A209" s="11">
        <v>45</v>
      </c>
      <c r="B209" s="11">
        <f t="shared" si="96"/>
        <v>76.800000000000011</v>
      </c>
      <c r="C209" s="11">
        <v>300</v>
      </c>
      <c r="D209" s="11">
        <f t="shared" si="98"/>
        <v>23040.000000000004</v>
      </c>
      <c r="E209" s="7">
        <f t="shared" si="99"/>
        <v>116.54448756392102</v>
      </c>
      <c r="F209" s="7">
        <f t="shared" si="100"/>
        <v>7999.8334142015501</v>
      </c>
      <c r="G209" s="7">
        <f t="shared" si="97"/>
        <v>15040.166585798454</v>
      </c>
      <c r="H209" s="7">
        <f t="shared" si="101"/>
        <v>16899.063579548823</v>
      </c>
      <c r="I209" s="18">
        <f t="shared" si="102"/>
        <v>398.46931680880715</v>
      </c>
      <c r="J209" s="7">
        <f t="shared" si="103"/>
        <v>950.78323070758609</v>
      </c>
      <c r="K209" s="7">
        <f t="shared" si="104"/>
        <v>1032.0556768475039</v>
      </c>
      <c r="L209" s="7">
        <f t="shared" si="105"/>
        <v>1858.8969937503698</v>
      </c>
      <c r="M209" s="7">
        <f t="shared" si="106"/>
        <v>3841.7359013054597</v>
      </c>
    </row>
    <row r="210" spans="1:13">
      <c r="A210" s="11">
        <v>45</v>
      </c>
      <c r="B210" s="11">
        <f t="shared" si="96"/>
        <v>76.800000000000011</v>
      </c>
      <c r="C210" s="11">
        <v>325</v>
      </c>
      <c r="D210" s="11">
        <f t="shared" si="98"/>
        <v>24960.000000000004</v>
      </c>
      <c r="E210" s="7">
        <f t="shared" si="99"/>
        <v>122.74778091400958</v>
      </c>
      <c r="F210" s="7">
        <f t="shared" si="100"/>
        <v>8372.3383338439799</v>
      </c>
      <c r="G210" s="7">
        <f t="shared" si="97"/>
        <v>16587.661666156026</v>
      </c>
      <c r="H210" s="7">
        <f t="shared" si="101"/>
        <v>18637.822096804524</v>
      </c>
      <c r="I210" s="18">
        <f t="shared" si="102"/>
        <v>442.45063985327158</v>
      </c>
      <c r="J210" s="7">
        <f t="shared" si="103"/>
        <v>1054.6912403519589</v>
      </c>
      <c r="K210" s="7">
        <f t="shared" si="104"/>
        <v>1272.4566965927013</v>
      </c>
      <c r="L210" s="7">
        <f t="shared" si="105"/>
        <v>2050.1604306484987</v>
      </c>
      <c r="M210" s="7">
        <f t="shared" si="106"/>
        <v>4377.3083675931593</v>
      </c>
    </row>
    <row r="211" spans="1:13">
      <c r="A211" s="11">
        <v>45</v>
      </c>
      <c r="B211" s="11">
        <f t="shared" si="96"/>
        <v>76.800000000000011</v>
      </c>
      <c r="C211" s="11">
        <v>350</v>
      </c>
      <c r="D211" s="11">
        <f t="shared" si="98"/>
        <v>26880.000000000004</v>
      </c>
      <c r="E211" s="7">
        <f t="shared" si="99"/>
        <v>129.04278824727265</v>
      </c>
      <c r="F211" s="7">
        <f t="shared" si="100"/>
        <v>8744.8432534864096</v>
      </c>
      <c r="G211" s="7">
        <f t="shared" si="97"/>
        <v>18135.156746513596</v>
      </c>
      <c r="H211" s="7">
        <f t="shared" si="101"/>
        <v>20376.580614060218</v>
      </c>
      <c r="I211" s="18">
        <f t="shared" si="102"/>
        <v>487.08221464209896</v>
      </c>
      <c r="J211" s="7">
        <f t="shared" si="103"/>
        <v>1165.6428839041316</v>
      </c>
      <c r="K211" s="7">
        <f t="shared" si="104"/>
        <v>1542.1190448342363</v>
      </c>
      <c r="L211" s="7">
        <f t="shared" si="105"/>
        <v>2241.4238675466222</v>
      </c>
      <c r="M211" s="7">
        <f t="shared" si="106"/>
        <v>4949.1857962849899</v>
      </c>
    </row>
    <row r="212" spans="1:13">
      <c r="A212" s="11">
        <v>45</v>
      </c>
      <c r="B212" s="11">
        <f t="shared" si="96"/>
        <v>76.800000000000011</v>
      </c>
      <c r="C212" s="11">
        <v>375</v>
      </c>
      <c r="D212" s="11">
        <f t="shared" si="98"/>
        <v>28800.000000000004</v>
      </c>
      <c r="E212" s="7">
        <f t="shared" si="99"/>
        <v>135.43370189883308</v>
      </c>
      <c r="F212" s="7">
        <f t="shared" si="100"/>
        <v>9117.348173128843</v>
      </c>
      <c r="G212" s="7">
        <f t="shared" si="97"/>
        <v>19682.651826871159</v>
      </c>
      <c r="H212" s="7">
        <f t="shared" si="101"/>
        <v>22115.339131315908</v>
      </c>
      <c r="I212" s="18">
        <f t="shared" si="102"/>
        <v>532.39376481319312</v>
      </c>
      <c r="J212" s="7">
        <f t="shared" si="103"/>
        <v>1283.9601327015389</v>
      </c>
      <c r="K212" s="7">
        <f t="shared" si="104"/>
        <v>1842.3802852777765</v>
      </c>
      <c r="L212" s="7">
        <f t="shared" si="105"/>
        <v>2432.6873044447493</v>
      </c>
      <c r="M212" s="7">
        <f t="shared" si="106"/>
        <v>5559.0277224240645</v>
      </c>
    </row>
    <row r="213" spans="1:13">
      <c r="A213" s="11">
        <v>45</v>
      </c>
      <c r="B213" s="11">
        <f t="shared" si="96"/>
        <v>76.800000000000011</v>
      </c>
      <c r="C213" s="11">
        <v>400</v>
      </c>
      <c r="D213" s="11">
        <f t="shared" si="98"/>
        <v>30720.000000000004</v>
      </c>
      <c r="E213" s="7">
        <f t="shared" si="99"/>
        <v>141.9250436764371</v>
      </c>
      <c r="F213" s="7">
        <f t="shared" si="100"/>
        <v>9489.8530927712709</v>
      </c>
      <c r="G213" s="7">
        <f t="shared" si="97"/>
        <v>21230.146907228733</v>
      </c>
      <c r="H213" s="7">
        <f t="shared" si="101"/>
        <v>23854.097648571609</v>
      </c>
      <c r="I213" s="18">
        <f t="shared" si="102"/>
        <v>578.41734996393461</v>
      </c>
      <c r="J213" s="7">
        <f t="shared" si="103"/>
        <v>1409.9902615791007</v>
      </c>
      <c r="K213" s="7">
        <f t="shared" si="104"/>
        <v>2174.6830998054552</v>
      </c>
      <c r="L213" s="7">
        <f t="shared" si="105"/>
        <v>2623.9507413428764</v>
      </c>
      <c r="M213" s="7">
        <f t="shared" si="106"/>
        <v>6208.6241027274318</v>
      </c>
    </row>
    <row r="214" spans="1:13">
      <c r="A214" s="11">
        <v>45</v>
      </c>
      <c r="B214" s="11">
        <f t="shared" si="96"/>
        <v>76.800000000000011</v>
      </c>
      <c r="C214" s="11">
        <v>425</v>
      </c>
      <c r="D214" s="11">
        <f t="shared" si="98"/>
        <v>32640.000000000004</v>
      </c>
      <c r="E214" s="7">
        <f t="shared" si="99"/>
        <v>148.52170229214357</v>
      </c>
      <c r="F214" s="7">
        <f t="shared" si="100"/>
        <v>9862.3580124136988</v>
      </c>
      <c r="G214" s="7">
        <f t="shared" si="97"/>
        <v>22777.641987586307</v>
      </c>
      <c r="H214" s="7">
        <f t="shared" si="101"/>
        <v>25592.85616582731</v>
      </c>
      <c r="I214" s="18">
        <f t="shared" si="102"/>
        <v>625.18763104169375</v>
      </c>
      <c r="J214" s="7">
        <f t="shared" si="103"/>
        <v>1544.1087236229289</v>
      </c>
      <c r="K214" s="7">
        <f t="shared" si="104"/>
        <v>2540.5872310489121</v>
      </c>
      <c r="L214" s="7">
        <f t="shared" si="105"/>
        <v>2815.2141782410035</v>
      </c>
      <c r="M214" s="7">
        <f t="shared" si="106"/>
        <v>6899.9101329128443</v>
      </c>
    </row>
    <row r="215" spans="1:13">
      <c r="A215" s="11">
        <v>45</v>
      </c>
      <c r="B215" s="11">
        <f t="shared" si="96"/>
        <v>76.800000000000011</v>
      </c>
      <c r="C215" s="11">
        <v>450</v>
      </c>
      <c r="D215" s="11">
        <f t="shared" si="98"/>
        <v>34560.000000000007</v>
      </c>
      <c r="E215" s="7">
        <f t="shared" si="99"/>
        <v>155.22897644593499</v>
      </c>
      <c r="F215" s="7">
        <f t="shared" si="100"/>
        <v>10234.862932056123</v>
      </c>
      <c r="G215" s="7">
        <f t="shared" si="97"/>
        <v>24325.137067943884</v>
      </c>
      <c r="H215" s="7">
        <f t="shared" si="101"/>
        <v>27331.614683083015</v>
      </c>
      <c r="I215" s="18">
        <f t="shared" si="102"/>
        <v>672.74217580644859</v>
      </c>
      <c r="J215" s="7">
        <f t="shared" si="103"/>
        <v>1686.722458991685</v>
      </c>
      <c r="K215" s="7">
        <f t="shared" si="104"/>
        <v>2941.7832282071645</v>
      </c>
      <c r="L215" s="7">
        <f t="shared" si="105"/>
        <v>3006.4776151391306</v>
      </c>
      <c r="M215" s="7">
        <f t="shared" si="106"/>
        <v>7634.9833023379797</v>
      </c>
    </row>
    <row r="216" spans="1:13">
      <c r="A216" s="11">
        <v>45</v>
      </c>
      <c r="B216" s="11">
        <f t="shared" si="96"/>
        <v>76.800000000000011</v>
      </c>
      <c r="C216" s="11">
        <v>475</v>
      </c>
      <c r="D216" s="11">
        <f t="shared" si="98"/>
        <v>36480.000000000007</v>
      </c>
      <c r="E216" s="7">
        <f t="shared" si="99"/>
        <v>162.05262464067349</v>
      </c>
      <c r="F216" s="7">
        <f t="shared" si="100"/>
        <v>10607.367851698555</v>
      </c>
      <c r="G216" s="7">
        <f t="shared" si="97"/>
        <v>25872.632148301454</v>
      </c>
      <c r="H216" s="7">
        <f t="shared" si="101"/>
        <v>29070.373200338712</v>
      </c>
      <c r="I216" s="18">
        <f t="shared" si="102"/>
        <v>721.12181201860403</v>
      </c>
      <c r="J216" s="7">
        <f t="shared" si="103"/>
        <v>1838.2737207051712</v>
      </c>
      <c r="K216" s="7">
        <f t="shared" si="104"/>
        <v>3380.1083404984665</v>
      </c>
      <c r="L216" s="7">
        <f t="shared" si="105"/>
        <v>3197.7410520372578</v>
      </c>
      <c r="M216" s="7">
        <f t="shared" si="106"/>
        <v>8416.1231132408957</v>
      </c>
    </row>
    <row r="217" spans="1:13">
      <c r="A217" s="11">
        <v>45</v>
      </c>
      <c r="B217" s="11">
        <f t="shared" si="96"/>
        <v>76.800000000000011</v>
      </c>
      <c r="C217" s="11">
        <v>500</v>
      </c>
      <c r="D217" s="11">
        <f t="shared" si="98"/>
        <v>38400.000000000007</v>
      </c>
      <c r="E217" s="7">
        <f t="shared" si="99"/>
        <v>168.9989230602591</v>
      </c>
      <c r="F217" s="7">
        <f t="shared" si="100"/>
        <v>10979.872771340983</v>
      </c>
      <c r="G217" s="7">
        <f t="shared" si="97"/>
        <v>27420.127228659025</v>
      </c>
      <c r="H217" s="7">
        <f t="shared" si="101"/>
        <v>30809.13171759441</v>
      </c>
      <c r="I217" s="18">
        <f t="shared" si="102"/>
        <v>770.3710377948903</v>
      </c>
      <c r="J217" s="7">
        <f t="shared" si="103"/>
        <v>1999.2445196869166</v>
      </c>
      <c r="K217" s="7">
        <f t="shared" si="104"/>
        <v>3857.5649831756459</v>
      </c>
      <c r="L217" s="7">
        <f t="shared" si="105"/>
        <v>3389.0044889353849</v>
      </c>
      <c r="M217" s="7">
        <f t="shared" si="106"/>
        <v>9245.8139917979479</v>
      </c>
    </row>
    <row r="218" spans="1:13">
      <c r="A218" s="11">
        <v>100</v>
      </c>
      <c r="B218" s="11">
        <f>$C$22</f>
        <v>76.800000000000011</v>
      </c>
      <c r="C218" s="11">
        <v>0</v>
      </c>
      <c r="D218" s="11">
        <f>C218*B218</f>
        <v>0</v>
      </c>
      <c r="E218" s="7">
        <f>($C$23*B218*A218^2+$C$24*$C$25*B218^3-B218*(($C$24*($C$25*$C$24*B218^2+$C$23*A218^2)*($C$25*B218^2+$C$23*$C$24*A218^2-4*D218*$C$23*$C$25)))^0.5)/(2*($C$23^2*A218^2+$C$24*$C$25*$C$23*B218^2))</f>
        <v>57.373878026946322</v>
      </c>
      <c r="F218" s="7">
        <f>B218*E218-E218^2*C$23</f>
        <v>4175.8905008799138</v>
      </c>
      <c r="G218" s="7">
        <f>D218-F218</f>
        <v>-4175.8905008799138</v>
      </c>
      <c r="H218" s="7">
        <f>G218/C$24</f>
        <v>-4692.011798741476</v>
      </c>
      <c r="I218" s="18">
        <f>(A218-(A218^2-4*C$25*H218)^0.5)/(2*C$25)</f>
        <v>-46.777886891781314</v>
      </c>
      <c r="J218" s="7">
        <f>E218^2*C$23</f>
        <v>230.42333158956399</v>
      </c>
      <c r="K218" s="7">
        <f>I218^2*C$25</f>
        <v>14.22310956339186</v>
      </c>
      <c r="L218" s="7">
        <f>H218-G218</f>
        <v>-516.1212978615622</v>
      </c>
      <c r="M218" s="7">
        <f>SUM(J218:L218)</f>
        <v>-271.47485670860635</v>
      </c>
    </row>
    <row r="219" spans="1:13">
      <c r="A219" s="11">
        <v>100</v>
      </c>
      <c r="B219" s="11">
        <f t="shared" si="96"/>
        <v>76.800000000000011</v>
      </c>
      <c r="C219" s="11">
        <v>25</v>
      </c>
      <c r="D219" s="11">
        <f>C219*B219</f>
        <v>1920.0000000000002</v>
      </c>
      <c r="E219" s="7">
        <f>($C$23*B219*A219^2+$C$24*$C$25*B219^3-B219*(($C$24*($C$25*$C$24*B219^2+$C$23*A219^2)*($C$25*B219^2+$C$23*$C$24*A219^2-4*D219*$C$23*$C$25)))^0.5)/(2*($C$23^2*A219^2+$C$24*$C$25*$C$23*B219^2))</f>
        <v>58.673298762003022</v>
      </c>
      <c r="F219" s="7">
        <f>B219*E219-E219^2*C$23</f>
        <v>4265.1304257887641</v>
      </c>
      <c r="G219" s="7">
        <f t="shared" ref="G219:G238" si="107">D219-F219</f>
        <v>-2345.1304257887641</v>
      </c>
      <c r="H219" s="7">
        <f>G219/C$24</f>
        <v>-2634.9780065042291</v>
      </c>
      <c r="I219" s="18">
        <f>(A219-(A219^2-4*C$25*H219)^0.5)/(2*C$25)</f>
        <v>-26.30480378938671</v>
      </c>
      <c r="J219" s="7">
        <f>E219^2*C$23</f>
        <v>240.97891913306859</v>
      </c>
      <c r="K219" s="7">
        <f>I219^2*C$25</f>
        <v>4.4976275655878668</v>
      </c>
      <c r="L219" s="7">
        <f>H219-G219</f>
        <v>-289.84758071546503</v>
      </c>
      <c r="M219" s="7">
        <f>SUM(J219:L219)</f>
        <v>-44.371034016808579</v>
      </c>
    </row>
    <row r="220" spans="1:13">
      <c r="A220" s="11">
        <v>100</v>
      </c>
      <c r="B220" s="11">
        <f t="shared" si="96"/>
        <v>76.800000000000011</v>
      </c>
      <c r="C220" s="11">
        <v>50</v>
      </c>
      <c r="D220" s="11">
        <f t="shared" ref="D220:D238" si="108">C220*B220</f>
        <v>3840.0000000000005</v>
      </c>
      <c r="E220" s="7">
        <f>($C$23*B220*A220^2+$C$24*$C$25*B220^3-B220*(($C$24*($C$25*$C$24*B220^2+$C$23*A220^2)*($C$25*B220^2+$C$23*$C$24*A220^2-4*D220*$C$23*$C$25)))^0.5)/(2*($C$23^2*A220^2+$C$24*$C$25*$C$23*B220^2))</f>
        <v>59.976175298695196</v>
      </c>
      <c r="F220" s="7">
        <f>B220*E220-E220^2*C$23</f>
        <v>4354.3703506976044</v>
      </c>
      <c r="G220" s="7">
        <f t="shared" si="107"/>
        <v>-514.37035069760395</v>
      </c>
      <c r="H220" s="7">
        <f>G220/C$24</f>
        <v>-577.94421426697068</v>
      </c>
      <c r="I220" s="18">
        <f>(A220-(A220^2-4*C$25*H220)^0.5)/(2*C$25)</f>
        <v>-5.7772726455202532</v>
      </c>
      <c r="J220" s="7">
        <f>E220^2*C$23</f>
        <v>251.79991224218713</v>
      </c>
      <c r="K220" s="7">
        <f>I220^2*C$25</f>
        <v>0.2169497149343978</v>
      </c>
      <c r="L220" s="7">
        <f>H220-G220</f>
        <v>-63.573863569366722</v>
      </c>
      <c r="M220" s="7">
        <f>SUM(J220:L220)</f>
        <v>188.44299838775481</v>
      </c>
    </row>
    <row r="221" spans="1:13">
      <c r="A221" s="11">
        <v>100</v>
      </c>
      <c r="B221" s="11">
        <f t="shared" si="96"/>
        <v>76.800000000000011</v>
      </c>
      <c r="C221" s="11">
        <v>75</v>
      </c>
      <c r="D221" s="11">
        <f t="shared" si="108"/>
        <v>5760.0000000000009</v>
      </c>
      <c r="E221" s="7">
        <f>($C$23*B221*A221^2+$C$24*$C$25*B221^3-B221*(($C$24*($C$25*$C$24*B221^2+$C$23*A221^2)*($C$25*B221^2+$C$23*$C$24*A221^2-4*D221*$C$23*$C$25)))^0.5)/(2*($C$23^2*A221^2+$C$24*$C$25*$C$23*B221^2))</f>
        <v>61.282535356612861</v>
      </c>
      <c r="F221" s="7">
        <f>B221*E221-E221^2*C$23</f>
        <v>4443.6102756064529</v>
      </c>
      <c r="G221" s="7">
        <f t="shared" si="107"/>
        <v>1316.389724393548</v>
      </c>
      <c r="H221" s="7">
        <f>G221/C$24</f>
        <v>1479.0895779702787</v>
      </c>
      <c r="I221" s="18">
        <f>(A221-(A221^2-4*C$25*H221)^0.5)/(2*C$25)</f>
        <v>14.805143277087041</v>
      </c>
      <c r="J221" s="7">
        <f>E221^2*C$23</f>
        <v>262.8884397814154</v>
      </c>
      <c r="K221" s="7">
        <f>I221^2*C$25</f>
        <v>1.4247497384579915</v>
      </c>
      <c r="L221" s="7">
        <f>H221-G221</f>
        <v>162.69985357673067</v>
      </c>
      <c r="M221" s="7">
        <f>SUM(J221:L221)</f>
        <v>427.01304309660406</v>
      </c>
    </row>
    <row r="222" spans="1:13">
      <c r="A222" s="11">
        <v>100</v>
      </c>
      <c r="B222" s="11">
        <f t="shared" si="96"/>
        <v>76.800000000000011</v>
      </c>
      <c r="C222" s="11">
        <v>100</v>
      </c>
      <c r="D222" s="11">
        <f t="shared" si="108"/>
        <v>7680.0000000000009</v>
      </c>
      <c r="E222" s="7">
        <f>($C$23*B222*A222^2+$C$24*$C$25*B222^3-B222*(($C$24*($C$25*$C$24*B222^2+$C$23*A222^2)*($C$25*B222^2+$C$23*$C$24*A222^2-4*D222*$C$23*$C$25)))^0.5)/(2*($C$23^2*A222^2+$C$24*$C$25*$C$23*B222^2))</f>
        <v>62.592407027912088</v>
      </c>
      <c r="F222" s="7">
        <f>B222*E222-E222^2*C$23</f>
        <v>4532.8502005153023</v>
      </c>
      <c r="G222" s="7">
        <f t="shared" si="107"/>
        <v>3147.1497994846986</v>
      </c>
      <c r="H222" s="7">
        <f>G222/C$24</f>
        <v>3536.1233702075265</v>
      </c>
      <c r="I222" s="18">
        <f>(A222-(A222^2-4*C$25*H222)^0.5)/(2*C$25)</f>
        <v>35.44288658569446</v>
      </c>
      <c r="J222" s="7">
        <f>E222^2*C$23</f>
        <v>274.24665922834731</v>
      </c>
      <c r="K222" s="7">
        <f>I222^2*C$25</f>
        <v>8.1652883619216006</v>
      </c>
      <c r="L222" s="7">
        <f>H222-G222</f>
        <v>388.97357072282784</v>
      </c>
      <c r="M222" s="7">
        <f>SUM(J222:L222)</f>
        <v>671.38551831309678</v>
      </c>
    </row>
    <row r="223" spans="1:13">
      <c r="A223" s="11">
        <v>100</v>
      </c>
      <c r="B223" s="11">
        <f t="shared" si="96"/>
        <v>76.800000000000011</v>
      </c>
      <c r="C223" s="11">
        <v>125</v>
      </c>
      <c r="D223" s="11">
        <f t="shared" si="108"/>
        <v>9600.0000000000018</v>
      </c>
      <c r="E223" s="7">
        <f t="shared" ref="E223:E238" si="109">($C$23*B223*A223^2+$C$24*$C$25*B223^3-B223*(($C$24*($C$25*$C$24*B223^2+$C$23*A223^2)*($C$25*B223^2+$C$23*$C$24*A223^2-4*D223*$C$23*$C$25)))^0.5)/(2*($C$23^2*A223^2+$C$24*$C$25*$C$23*B223^2))</f>
        <v>63.905818784363888</v>
      </c>
      <c r="F223" s="7">
        <f t="shared" ref="F223:F238" si="110">B223*E223-E223^2*C$23</f>
        <v>4622.0901254241498</v>
      </c>
      <c r="G223" s="7">
        <f t="shared" si="107"/>
        <v>4977.909874575852</v>
      </c>
      <c r="H223" s="7">
        <f t="shared" ref="H223:H238" si="111">G223/C$24</f>
        <v>5593.157162444777</v>
      </c>
      <c r="I223" s="18">
        <f t="shared" ref="I223:I238" si="112">(A223-(A223^2-4*C$25*H223)^0.5)/(2*C$25)</f>
        <v>56.1364058685974</v>
      </c>
      <c r="J223" s="7">
        <f t="shared" ref="J223:J238" si="113">E223^2*C$23</f>
        <v>285.87675721499699</v>
      </c>
      <c r="K223" s="7">
        <f t="shared" ref="K223:K238" si="114">I223^2*C$25</f>
        <v>20.483424414985329</v>
      </c>
      <c r="L223" s="7">
        <f t="shared" ref="L223:L238" si="115">H223-G223</f>
        <v>615.24728786892501</v>
      </c>
      <c r="M223" s="7">
        <f t="shared" ref="M223:M238" si="116">SUM(J223:L223)</f>
        <v>921.60746949890734</v>
      </c>
    </row>
    <row r="224" spans="1:13">
      <c r="A224" s="11">
        <v>100</v>
      </c>
      <c r="B224" s="11">
        <f t="shared" si="96"/>
        <v>76.800000000000011</v>
      </c>
      <c r="C224" s="11">
        <v>150</v>
      </c>
      <c r="D224" s="11">
        <f t="shared" si="108"/>
        <v>11520.000000000002</v>
      </c>
      <c r="E224" s="7">
        <f t="shared" si="109"/>
        <v>65.222799484574892</v>
      </c>
      <c r="F224" s="7">
        <f t="shared" si="110"/>
        <v>4711.3300503329983</v>
      </c>
      <c r="G224" s="7">
        <f t="shared" si="107"/>
        <v>6808.6699496670035</v>
      </c>
      <c r="H224" s="7">
        <f t="shared" si="111"/>
        <v>7650.1909546820261</v>
      </c>
      <c r="I224" s="18">
        <f t="shared" si="112"/>
        <v>76.886155808900568</v>
      </c>
      <c r="J224" s="7">
        <f t="shared" si="113"/>
        <v>297.78095008235442</v>
      </c>
      <c r="K224" s="7">
        <f t="shared" si="114"/>
        <v>38.424626207958475</v>
      </c>
      <c r="L224" s="7">
        <f t="shared" si="115"/>
        <v>841.52100501502264</v>
      </c>
      <c r="M224" s="7">
        <f t="shared" si="116"/>
        <v>1177.7265813053355</v>
      </c>
    </row>
    <row r="225" spans="1:13">
      <c r="A225" s="11">
        <v>100</v>
      </c>
      <c r="B225" s="11">
        <f t="shared" si="96"/>
        <v>76.800000000000011</v>
      </c>
      <c r="C225" s="11">
        <v>175</v>
      </c>
      <c r="D225" s="11">
        <f t="shared" si="108"/>
        <v>13440.000000000002</v>
      </c>
      <c r="E225" s="7">
        <f t="shared" si="109"/>
        <v>66.543378381385693</v>
      </c>
      <c r="F225" s="7">
        <f t="shared" si="110"/>
        <v>4800.5699752418432</v>
      </c>
      <c r="G225" s="7">
        <f t="shared" si="107"/>
        <v>8639.4300247581596</v>
      </c>
      <c r="H225" s="7">
        <f t="shared" si="111"/>
        <v>9707.2247469192807</v>
      </c>
      <c r="I225" s="18">
        <f t="shared" si="112"/>
        <v>97.692597301075395</v>
      </c>
      <c r="J225" s="7">
        <f t="shared" si="113"/>
        <v>309.96148444857886</v>
      </c>
      <c r="K225" s="7">
        <f t="shared" si="114"/>
        <v>62.034983188295541</v>
      </c>
      <c r="L225" s="7">
        <f t="shared" si="115"/>
        <v>1067.7947221611212</v>
      </c>
      <c r="M225" s="7">
        <f t="shared" si="116"/>
        <v>1439.7911897979957</v>
      </c>
    </row>
    <row r="226" spans="1:13">
      <c r="A226" s="11">
        <v>100</v>
      </c>
      <c r="B226" s="11">
        <f t="shared" si="96"/>
        <v>76.800000000000011</v>
      </c>
      <c r="C226" s="11">
        <v>200</v>
      </c>
      <c r="D226" s="11">
        <f t="shared" si="108"/>
        <v>15360.000000000002</v>
      </c>
      <c r="E226" s="7">
        <f t="shared" si="109"/>
        <v>67.867585129452252</v>
      </c>
      <c r="F226" s="7">
        <f t="shared" si="110"/>
        <v>4889.8099001506926</v>
      </c>
      <c r="G226" s="7">
        <f t="shared" si="107"/>
        <v>10470.190099849309</v>
      </c>
      <c r="H226" s="7">
        <f t="shared" si="111"/>
        <v>11764.258539156526</v>
      </c>
      <c r="I226" s="18">
        <f t="shared" si="112"/>
        <v>118.55619757041872</v>
      </c>
      <c r="J226" s="7">
        <f t="shared" si="113"/>
        <v>322.42063779124146</v>
      </c>
      <c r="K226" s="7">
        <f t="shared" si="114"/>
        <v>91.361217885315014</v>
      </c>
      <c r="L226" s="7">
        <f t="shared" si="115"/>
        <v>1294.068439307217</v>
      </c>
      <c r="M226" s="7">
        <f t="shared" si="116"/>
        <v>1707.8502949837734</v>
      </c>
    </row>
    <row r="227" spans="1:13">
      <c r="A227" s="11">
        <v>100</v>
      </c>
      <c r="B227" s="11">
        <f t="shared" si="96"/>
        <v>76.800000000000011</v>
      </c>
      <c r="C227" s="11">
        <v>225</v>
      </c>
      <c r="D227" s="11">
        <f t="shared" si="108"/>
        <v>17280.000000000004</v>
      </c>
      <c r="E227" s="7">
        <f t="shared" si="109"/>
        <v>69.195449793015356</v>
      </c>
      <c r="F227" s="7">
        <f t="shared" si="110"/>
        <v>4979.0498250595401</v>
      </c>
      <c r="G227" s="7">
        <f t="shared" si="107"/>
        <v>12300.950174940463</v>
      </c>
      <c r="H227" s="7">
        <f t="shared" si="111"/>
        <v>13821.292331393777</v>
      </c>
      <c r="I227" s="18">
        <f t="shared" si="112"/>
        <v>139.47743029545626</v>
      </c>
      <c r="J227" s="7">
        <f t="shared" si="113"/>
        <v>335.16071904403964</v>
      </c>
      <c r="K227" s="7">
        <f t="shared" si="114"/>
        <v>126.45069815185508</v>
      </c>
      <c r="L227" s="7">
        <f t="shared" si="115"/>
        <v>1520.3421564533146</v>
      </c>
      <c r="M227" s="7">
        <f t="shared" si="116"/>
        <v>1981.9535736492094</v>
      </c>
    </row>
    <row r="228" spans="1:13">
      <c r="A228" s="11">
        <v>100</v>
      </c>
      <c r="B228" s="11">
        <f t="shared" si="96"/>
        <v>76.800000000000011</v>
      </c>
      <c r="C228" s="11">
        <v>250</v>
      </c>
      <c r="D228" s="11">
        <f t="shared" si="108"/>
        <v>19200.000000000004</v>
      </c>
      <c r="E228" s="7">
        <f t="shared" si="109"/>
        <v>70.527002853864786</v>
      </c>
      <c r="F228" s="7">
        <f t="shared" si="110"/>
        <v>5068.2897499683831</v>
      </c>
      <c r="G228" s="7">
        <f t="shared" si="107"/>
        <v>14131.710250031621</v>
      </c>
      <c r="H228" s="7">
        <f t="shared" si="111"/>
        <v>15878.326123631035</v>
      </c>
      <c r="I228" s="18">
        <f t="shared" si="112"/>
        <v>160.45677573343107</v>
      </c>
      <c r="J228" s="7">
        <f t="shared" si="113"/>
        <v>348.18406920843364</v>
      </c>
      <c r="K228" s="7">
        <f t="shared" si="114"/>
        <v>167.35144971199585</v>
      </c>
      <c r="L228" s="7">
        <f t="shared" si="115"/>
        <v>1746.615873599414</v>
      </c>
      <c r="M228" s="7">
        <f t="shared" si="116"/>
        <v>2262.1513925198433</v>
      </c>
    </row>
    <row r="229" spans="1:13">
      <c r="A229" s="11">
        <v>100</v>
      </c>
      <c r="B229" s="11">
        <f t="shared" si="96"/>
        <v>76.800000000000011</v>
      </c>
      <c r="C229" s="11">
        <v>275</v>
      </c>
      <c r="D229" s="11">
        <f t="shared" si="108"/>
        <v>21120.000000000004</v>
      </c>
      <c r="E229" s="7">
        <f t="shared" si="109"/>
        <v>71.8622752195038</v>
      </c>
      <c r="F229" s="7">
        <f t="shared" si="110"/>
        <v>5157.5296748772325</v>
      </c>
      <c r="G229" s="7">
        <f t="shared" si="107"/>
        <v>15962.470325122771</v>
      </c>
      <c r="H229" s="7">
        <f t="shared" si="111"/>
        <v>17935.359915868281</v>
      </c>
      <c r="I229" s="18">
        <f t="shared" si="112"/>
        <v>181.49472084892494</v>
      </c>
      <c r="J229" s="7">
        <f t="shared" si="113"/>
        <v>361.49306198065972</v>
      </c>
      <c r="K229" s="7">
        <f t="shared" si="114"/>
        <v>214.11216902418974</v>
      </c>
      <c r="L229" s="7">
        <f t="shared" si="115"/>
        <v>1972.8895907455098</v>
      </c>
      <c r="M229" s="7">
        <f t="shared" si="116"/>
        <v>2548.4948217503593</v>
      </c>
    </row>
    <row r="230" spans="1:13">
      <c r="A230" s="11">
        <v>100</v>
      </c>
      <c r="B230" s="11">
        <f t="shared" si="96"/>
        <v>76.800000000000011</v>
      </c>
      <c r="C230" s="11">
        <v>300</v>
      </c>
      <c r="D230" s="11">
        <f t="shared" si="108"/>
        <v>23040.000000000004</v>
      </c>
      <c r="E230" s="7">
        <f t="shared" si="109"/>
        <v>73.201298231519104</v>
      </c>
      <c r="F230" s="7">
        <f t="shared" si="110"/>
        <v>5246.7695997860819</v>
      </c>
      <c r="G230" s="7">
        <f t="shared" si="107"/>
        <v>17793.230400213921</v>
      </c>
      <c r="H230" s="7">
        <f t="shared" si="111"/>
        <v>19992.39370810553</v>
      </c>
      <c r="I230" s="18">
        <f t="shared" si="112"/>
        <v>202.59175944575139</v>
      </c>
      <c r="J230" s="7">
        <f t="shared" si="113"/>
        <v>375.09010439458621</v>
      </c>
      <c r="K230" s="7">
        <f t="shared" si="114"/>
        <v>266.78223646961379</v>
      </c>
      <c r="L230" s="7">
        <f t="shared" si="115"/>
        <v>2199.1633078916093</v>
      </c>
      <c r="M230" s="7">
        <f t="shared" si="116"/>
        <v>2841.0356487558092</v>
      </c>
    </row>
    <row r="231" spans="1:13">
      <c r="A231" s="11">
        <v>100</v>
      </c>
      <c r="B231" s="11">
        <f t="shared" si="96"/>
        <v>76.800000000000011</v>
      </c>
      <c r="C231" s="11">
        <v>325</v>
      </c>
      <c r="D231" s="11">
        <f t="shared" si="108"/>
        <v>24960.000000000004</v>
      </c>
      <c r="E231" s="7">
        <f t="shared" si="109"/>
        <v>74.544103674164759</v>
      </c>
      <c r="F231" s="7">
        <f t="shared" si="110"/>
        <v>5336.0095246949313</v>
      </c>
      <c r="G231" s="7">
        <f t="shared" si="107"/>
        <v>19623.990475305072</v>
      </c>
      <c r="H231" s="7">
        <f t="shared" si="111"/>
        <v>22049.427500342779</v>
      </c>
      <c r="I231" s="18">
        <f t="shared" si="112"/>
        <v>223.74839230218524</v>
      </c>
      <c r="J231" s="7">
        <f t="shared" si="113"/>
        <v>388.97763748092376</v>
      </c>
      <c r="K231" s="7">
        <f t="shared" si="114"/>
        <v>325.41172987578176</v>
      </c>
      <c r="L231" s="7">
        <f t="shared" si="115"/>
        <v>2425.4370250377069</v>
      </c>
      <c r="M231" s="7">
        <f t="shared" si="116"/>
        <v>3139.8263923944123</v>
      </c>
    </row>
    <row r="232" spans="1:13">
      <c r="A232" s="11">
        <v>100</v>
      </c>
      <c r="B232" s="11">
        <f t="shared" si="96"/>
        <v>76.800000000000011</v>
      </c>
      <c r="C232" s="11">
        <v>350</v>
      </c>
      <c r="D232" s="11">
        <f t="shared" si="108"/>
        <v>26880.000000000004</v>
      </c>
      <c r="E232" s="7">
        <f t="shared" si="109"/>
        <v>75.890723783164873</v>
      </c>
      <c r="F232" s="7">
        <f t="shared" si="110"/>
        <v>5425.2494496037789</v>
      </c>
      <c r="G232" s="7">
        <f t="shared" si="107"/>
        <v>21454.750550396224</v>
      </c>
      <c r="H232" s="7">
        <f t="shared" si="111"/>
        <v>24106.461292580025</v>
      </c>
      <c r="I232" s="18">
        <f t="shared" si="112"/>
        <v>244.96512730965929</v>
      </c>
      <c r="J232" s="7">
        <f t="shared" si="113"/>
        <v>403.15813694328386</v>
      </c>
      <c r="K232" s="7">
        <f t="shared" si="114"/>
        <v>390.05143838594427</v>
      </c>
      <c r="L232" s="7">
        <f t="shared" si="115"/>
        <v>2651.7107421838009</v>
      </c>
      <c r="M232" s="7">
        <f t="shared" si="116"/>
        <v>3444.9203175130287</v>
      </c>
    </row>
    <row r="233" spans="1:13">
      <c r="A233" s="11">
        <v>100</v>
      </c>
      <c r="B233" s="11">
        <f t="shared" si="96"/>
        <v>76.800000000000011</v>
      </c>
      <c r="C233" s="11">
        <v>375</v>
      </c>
      <c r="D233" s="11">
        <f t="shared" si="108"/>
        <v>28800.000000000004</v>
      </c>
      <c r="E233" s="7">
        <f t="shared" si="109"/>
        <v>77.241191254742745</v>
      </c>
      <c r="F233" s="7">
        <f t="shared" si="110"/>
        <v>5514.489374512621</v>
      </c>
      <c r="G233" s="7">
        <f t="shared" si="107"/>
        <v>23285.510625487383</v>
      </c>
      <c r="H233" s="7">
        <f t="shared" si="111"/>
        <v>26163.495084817285</v>
      </c>
      <c r="I233" s="18">
        <f t="shared" si="112"/>
        <v>266.24247961502391</v>
      </c>
      <c r="J233" s="7">
        <f t="shared" si="113"/>
        <v>417.63411385162232</v>
      </c>
      <c r="K233" s="7">
        <f t="shared" si="114"/>
        <v>460.75287668511669</v>
      </c>
      <c r="L233" s="7">
        <f t="shared" si="115"/>
        <v>2877.9844593299022</v>
      </c>
      <c r="M233" s="7">
        <f t="shared" si="116"/>
        <v>3756.3714498666413</v>
      </c>
    </row>
    <row r="234" spans="1:13">
      <c r="A234" s="11">
        <v>100</v>
      </c>
      <c r="B234" s="11">
        <f t="shared" si="96"/>
        <v>76.800000000000011</v>
      </c>
      <c r="C234" s="11">
        <v>400</v>
      </c>
      <c r="D234" s="11">
        <f t="shared" si="108"/>
        <v>30720.000000000004</v>
      </c>
      <c r="E234" s="7">
        <f t="shared" si="109"/>
        <v>78.595539254884002</v>
      </c>
      <c r="F234" s="7">
        <f t="shared" si="110"/>
        <v>5603.7292994214713</v>
      </c>
      <c r="G234" s="7">
        <f t="shared" si="107"/>
        <v>25116.270700578534</v>
      </c>
      <c r="H234" s="7">
        <f t="shared" si="111"/>
        <v>28220.528877054534</v>
      </c>
      <c r="I234" s="18">
        <f t="shared" si="112"/>
        <v>287.58097176648573</v>
      </c>
      <c r="J234" s="7">
        <f t="shared" si="113"/>
        <v>432.40811535362087</v>
      </c>
      <c r="K234" s="7">
        <f t="shared" si="114"/>
        <v>537.56829959401568</v>
      </c>
      <c r="L234" s="7">
        <f t="shared" si="115"/>
        <v>3104.2581764759998</v>
      </c>
      <c r="M234" s="7">
        <f t="shared" si="116"/>
        <v>4074.2345914236366</v>
      </c>
    </row>
    <row r="235" spans="1:13">
      <c r="A235" s="11">
        <v>100</v>
      </c>
      <c r="B235" s="11">
        <f t="shared" si="96"/>
        <v>76.800000000000011</v>
      </c>
      <c r="C235" s="11">
        <v>425</v>
      </c>
      <c r="D235" s="11">
        <f t="shared" si="108"/>
        <v>32640.000000000004</v>
      </c>
      <c r="E235" s="7">
        <f t="shared" si="109"/>
        <v>79.953801428839597</v>
      </c>
      <c r="F235" s="7">
        <f t="shared" si="110"/>
        <v>5692.9692243303198</v>
      </c>
      <c r="G235" s="7">
        <f t="shared" si="107"/>
        <v>26947.030775669686</v>
      </c>
      <c r="H235" s="7">
        <f t="shared" si="111"/>
        <v>30277.562669291779</v>
      </c>
      <c r="I235" s="18">
        <f t="shared" si="112"/>
        <v>308.98113386334325</v>
      </c>
      <c r="J235" s="7">
        <f t="shared" si="113"/>
        <v>447.4827254045619</v>
      </c>
      <c r="K235" s="7">
        <f t="shared" si="114"/>
        <v>620.55071704260206</v>
      </c>
      <c r="L235" s="7">
        <f t="shared" si="115"/>
        <v>3330.5318936220938</v>
      </c>
      <c r="M235" s="7">
        <f t="shared" si="116"/>
        <v>4398.5653360692577</v>
      </c>
    </row>
    <row r="236" spans="1:13">
      <c r="A236" s="11">
        <v>100</v>
      </c>
      <c r="B236" s="11">
        <f t="shared" si="96"/>
        <v>76.800000000000011</v>
      </c>
      <c r="C236" s="11">
        <v>450</v>
      </c>
      <c r="D236" s="11">
        <f t="shared" si="108"/>
        <v>34560.000000000007</v>
      </c>
      <c r="E236" s="7">
        <f t="shared" si="109"/>
        <v>81.316011910878572</v>
      </c>
      <c r="F236" s="7">
        <f t="shared" si="110"/>
        <v>5782.2091492391655</v>
      </c>
      <c r="G236" s="7">
        <f t="shared" si="107"/>
        <v>28777.790850760841</v>
      </c>
      <c r="H236" s="7">
        <f t="shared" si="111"/>
        <v>32334.596461529036</v>
      </c>
      <c r="I236" s="18">
        <f t="shared" si="112"/>
        <v>330.44350370964429</v>
      </c>
      <c r="J236" s="7">
        <f t="shared" si="113"/>
        <v>462.86056551631026</v>
      </c>
      <c r="K236" s="7">
        <f t="shared" si="114"/>
        <v>709.75390943538696</v>
      </c>
      <c r="L236" s="7">
        <f t="shared" si="115"/>
        <v>3556.805610768195</v>
      </c>
      <c r="M236" s="7">
        <f t="shared" si="116"/>
        <v>4729.4200857198921</v>
      </c>
    </row>
    <row r="237" spans="1:13">
      <c r="A237" s="11">
        <v>100</v>
      </c>
      <c r="B237" s="11">
        <f t="shared" si="96"/>
        <v>76.800000000000011</v>
      </c>
      <c r="C237" s="11">
        <v>475</v>
      </c>
      <c r="D237" s="11">
        <f t="shared" si="108"/>
        <v>36480.000000000007</v>
      </c>
      <c r="E237" s="7">
        <f t="shared" si="109"/>
        <v>82.682205334297009</v>
      </c>
      <c r="F237" s="7">
        <f t="shared" si="110"/>
        <v>5871.4490741480113</v>
      </c>
      <c r="G237" s="7">
        <f t="shared" si="107"/>
        <v>30608.550925851996</v>
      </c>
      <c r="H237" s="7">
        <f t="shared" si="111"/>
        <v>34391.630253766285</v>
      </c>
      <c r="I237" s="18">
        <f t="shared" si="112"/>
        <v>351.96862697187305</v>
      </c>
      <c r="J237" s="7">
        <f t="shared" si="113"/>
        <v>478.54429552599976</v>
      </c>
      <c r="K237" s="7">
        <f t="shared" si="114"/>
        <v>805.23244342102578</v>
      </c>
      <c r="L237" s="7">
        <f t="shared" si="115"/>
        <v>3783.079327914289</v>
      </c>
      <c r="M237" s="7">
        <f t="shared" si="116"/>
        <v>5066.8560668613145</v>
      </c>
    </row>
    <row r="238" spans="1:13">
      <c r="A238" s="11">
        <v>100</v>
      </c>
      <c r="B238" s="11">
        <f t="shared" si="96"/>
        <v>76.800000000000011</v>
      </c>
      <c r="C238" s="11">
        <v>500</v>
      </c>
      <c r="D238" s="11">
        <f t="shared" si="108"/>
        <v>38400.000000000007</v>
      </c>
      <c r="E238" s="7">
        <f t="shared" si="109"/>
        <v>84.052416841691709</v>
      </c>
      <c r="F238" s="7">
        <f t="shared" si="110"/>
        <v>5960.6889990568588</v>
      </c>
      <c r="G238" s="7">
        <f t="shared" si="107"/>
        <v>32439.311000943148</v>
      </c>
      <c r="H238" s="7">
        <f t="shared" si="111"/>
        <v>36448.664046003534</v>
      </c>
      <c r="I238" s="18">
        <f t="shared" si="112"/>
        <v>373.5570573408292</v>
      </c>
      <c r="J238" s="7">
        <f t="shared" si="113"/>
        <v>494.53661438506504</v>
      </c>
      <c r="K238" s="7">
        <f t="shared" si="114"/>
        <v>907.04168807940709</v>
      </c>
      <c r="L238" s="7">
        <f t="shared" si="115"/>
        <v>4009.3530450603866</v>
      </c>
      <c r="M238" s="7">
        <f t="shared" si="116"/>
        <v>5410.9313475248582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Q238"/>
  <sheetViews>
    <sheetView topLeftCell="A4" zoomScale="85" zoomScaleNormal="85" workbookViewId="0">
      <selection activeCell="C16" sqref="C16"/>
    </sheetView>
  </sheetViews>
  <sheetFormatPr defaultRowHeight="15"/>
  <sheetData>
    <row r="2" spans="6:17">
      <c r="G2" s="22" t="s">
        <v>50</v>
      </c>
    </row>
    <row r="3" spans="6:17">
      <c r="H3" s="23" t="s">
        <v>48</v>
      </c>
      <c r="I3" s="23"/>
      <c r="J3" s="23"/>
      <c r="K3" s="23"/>
      <c r="L3" s="23"/>
      <c r="M3" s="23"/>
      <c r="N3" s="23"/>
      <c r="O3" s="23"/>
      <c r="P3" s="23"/>
      <c r="Q3" s="23"/>
    </row>
    <row r="4" spans="6:17" ht="30">
      <c r="F4" t="s">
        <v>51</v>
      </c>
      <c r="G4" s="3" t="s">
        <v>49</v>
      </c>
      <c r="H4" s="23">
        <f>5</f>
        <v>5</v>
      </c>
      <c r="I4" s="23">
        <v>10</v>
      </c>
      <c r="J4" s="23">
        <v>15</v>
      </c>
      <c r="K4" s="23">
        <v>20</v>
      </c>
      <c r="L4" s="23">
        <v>25</v>
      </c>
      <c r="M4" s="23">
        <v>30</v>
      </c>
      <c r="N4" s="23">
        <v>35</v>
      </c>
      <c r="O4" s="23">
        <v>40</v>
      </c>
      <c r="P4" s="23">
        <v>45</v>
      </c>
      <c r="Q4" s="23">
        <v>50</v>
      </c>
    </row>
    <row r="5" spans="6:17">
      <c r="F5">
        <f>C29</f>
        <v>0</v>
      </c>
      <c r="G5" s="2">
        <f>D29</f>
        <v>0</v>
      </c>
      <c r="H5" s="6">
        <f>I29</f>
        <v>-18.978484830030062</v>
      </c>
      <c r="I5" s="6">
        <f>I50</f>
        <v>-31.967406456445385</v>
      </c>
      <c r="J5" s="6">
        <f>I71</f>
        <v>-37.967372916983535</v>
      </c>
      <c r="K5" s="6">
        <f>I92</f>
        <v>-39.198625655461576</v>
      </c>
      <c r="L5" s="6">
        <f>I113</f>
        <v>-37.979215326539766</v>
      </c>
      <c r="M5" s="6">
        <f>I134</f>
        <v>-35.749391994270169</v>
      </c>
      <c r="N5" s="6">
        <f>I155</f>
        <v>-33.238869680113993</v>
      </c>
      <c r="O5" s="6">
        <f>I176</f>
        <v>-30.776745141899109</v>
      </c>
      <c r="P5" s="6">
        <f>I197</f>
        <v>-28.4941518212967</v>
      </c>
      <c r="Q5" s="6">
        <f>I218</f>
        <v>-26.43053850982988</v>
      </c>
    </row>
    <row r="6" spans="6:17">
      <c r="F6">
        <f t="shared" ref="F6:G21" si="0">C30</f>
        <v>25</v>
      </c>
      <c r="G6" s="2">
        <f t="shared" si="0"/>
        <v>1920.0000000000002</v>
      </c>
      <c r="H6" s="6">
        <f t="shared" ref="H6:H25" si="1">I30</f>
        <v>6.462665021007461</v>
      </c>
      <c r="I6" s="6">
        <f t="shared" ref="I6:I25" si="2">I51</f>
        <v>10.829490811631059</v>
      </c>
      <c r="J6" s="6">
        <f t="shared" ref="J6:J25" si="3">I72</f>
        <v>12.788279693708796</v>
      </c>
      <c r="K6" s="6">
        <f t="shared" ref="K6:K25" si="4">I93</f>
        <v>13.137963575883415</v>
      </c>
      <c r="L6" s="6">
        <f t="shared" ref="L6:L25" si="5">I114</f>
        <v>12.680862217188988</v>
      </c>
      <c r="M6" s="6">
        <f t="shared" ref="M6:M25" si="6">I135</f>
        <v>11.902608967011256</v>
      </c>
      <c r="N6" s="6">
        <f t="shared" ref="N6:N25" si="7">I156</f>
        <v>11.043624086690548</v>
      </c>
      <c r="O6" s="6">
        <f t="shared" ref="O6:O25" si="8">I177</f>
        <v>10.209665296074469</v>
      </c>
      <c r="P6" s="6">
        <f t="shared" ref="P6:P25" si="9">I198</f>
        <v>9.4413331032158645</v>
      </c>
      <c r="Q6" s="6">
        <f t="shared" ref="Q6:Q25" si="10">I219</f>
        <v>8.7496574810625845</v>
      </c>
    </row>
    <row r="7" spans="6:17">
      <c r="F7">
        <f t="shared" si="0"/>
        <v>50</v>
      </c>
      <c r="G7" s="2">
        <f t="shared" si="0"/>
        <v>3840.0000000000005</v>
      </c>
      <c r="H7" s="6">
        <f t="shared" si="1"/>
        <v>33.743688379672747</v>
      </c>
      <c r="I7" s="6">
        <f t="shared" si="2"/>
        <v>56.190460769146497</v>
      </c>
      <c r="J7" s="6">
        <f t="shared" si="3"/>
        <v>65.909270679209612</v>
      </c>
      <c r="K7" s="6">
        <f t="shared" si="4"/>
        <v>67.335295489090896</v>
      </c>
      <c r="L7" s="6">
        <f t="shared" si="5"/>
        <v>64.721456346492701</v>
      </c>
      <c r="M7" s="6">
        <f t="shared" si="6"/>
        <v>60.564878791921913</v>
      </c>
      <c r="N7" s="6">
        <f t="shared" si="7"/>
        <v>56.069852980116892</v>
      </c>
      <c r="O7" s="6">
        <f t="shared" si="8"/>
        <v>51.751327411460252</v>
      </c>
      <c r="P7" s="6">
        <f t="shared" si="9"/>
        <v>47.798353389190687</v>
      </c>
      <c r="Q7" s="6">
        <f t="shared" si="10"/>
        <v>44.255373266134569</v>
      </c>
    </row>
    <row r="8" spans="6:17">
      <c r="F8">
        <f t="shared" si="0"/>
        <v>75</v>
      </c>
      <c r="G8" s="2">
        <f t="shared" si="0"/>
        <v>5760.0000000000009</v>
      </c>
      <c r="H8" s="6">
        <f t="shared" si="1"/>
        <v>63.332930842962796</v>
      </c>
      <c r="I8" s="6">
        <f t="shared" si="2"/>
        <v>104.640321003962</v>
      </c>
      <c r="J8" s="6">
        <f t="shared" si="3"/>
        <v>121.76076428542902</v>
      </c>
      <c r="K8" s="6">
        <f t="shared" si="4"/>
        <v>123.60718644416426</v>
      </c>
      <c r="L8" s="6">
        <f t="shared" si="5"/>
        <v>118.26198184184925</v>
      </c>
      <c r="M8" s="6">
        <f t="shared" si="6"/>
        <v>110.3045352088688</v>
      </c>
      <c r="N8" s="6">
        <f t="shared" si="7"/>
        <v>101.87859899670025</v>
      </c>
      <c r="O8" s="6">
        <f t="shared" si="8"/>
        <v>93.871438242743466</v>
      </c>
      <c r="P8" s="6">
        <f t="shared" si="9"/>
        <v>86.591281533547289</v>
      </c>
      <c r="Q8" s="6">
        <f t="shared" si="10"/>
        <v>80.095815659839459</v>
      </c>
    </row>
    <row r="9" spans="6:17">
      <c r="F9">
        <f t="shared" si="0"/>
        <v>100</v>
      </c>
      <c r="G9" s="2">
        <f t="shared" si="0"/>
        <v>7680.0000000000009</v>
      </c>
      <c r="H9" s="6">
        <f t="shared" si="1"/>
        <v>95.939297997996604</v>
      </c>
      <c r="I9" s="6">
        <f t="shared" si="2"/>
        <v>156.91186028088902</v>
      </c>
      <c r="J9" s="6">
        <f t="shared" si="3"/>
        <v>180.81283430646701</v>
      </c>
      <c r="K9" s="6">
        <f t="shared" si="4"/>
        <v>182.21183723289732</v>
      </c>
      <c r="L9" s="6">
        <f t="shared" si="5"/>
        <v>173.4401312015778</v>
      </c>
      <c r="M9" s="6">
        <f t="shared" si="6"/>
        <v>161.19647410608781</v>
      </c>
      <c r="N9" s="6">
        <f t="shared" si="7"/>
        <v>148.51213656004239</v>
      </c>
      <c r="O9" s="6">
        <f t="shared" si="8"/>
        <v>136.59485646474351</v>
      </c>
      <c r="P9" s="6">
        <f t="shared" si="9"/>
        <v>125.83532581741143</v>
      </c>
      <c r="Q9" s="6">
        <f t="shared" si="10"/>
        <v>116.28063383806018</v>
      </c>
    </row>
    <row r="10" spans="6:17">
      <c r="F10">
        <f t="shared" si="0"/>
        <v>125</v>
      </c>
      <c r="G10" s="2">
        <f t="shared" si="0"/>
        <v>9600.0000000000018</v>
      </c>
      <c r="H10" s="6">
        <f t="shared" si="1"/>
        <v>132.73177882208955</v>
      </c>
      <c r="I10" s="6">
        <f t="shared" si="2"/>
        <v>214.08355574516202</v>
      </c>
      <c r="J10" s="6">
        <f t="shared" si="3"/>
        <v>243.68823868849819</v>
      </c>
      <c r="K10" s="6">
        <f t="shared" si="4"/>
        <v>243.46591424381441</v>
      </c>
      <c r="L10" s="6">
        <f t="shared" si="5"/>
        <v>230.41604893162125</v>
      </c>
      <c r="M10" s="6">
        <f t="shared" si="6"/>
        <v>213.32469322099166</v>
      </c>
      <c r="N10" s="6">
        <f t="shared" si="7"/>
        <v>196.01668935731891</v>
      </c>
      <c r="O10" s="6">
        <f t="shared" si="8"/>
        <v>179.94827395810813</v>
      </c>
      <c r="P10" s="6">
        <f t="shared" si="9"/>
        <v>165.54659997457523</v>
      </c>
      <c r="Q10" s="6">
        <f t="shared" si="10"/>
        <v>152.81994967855402</v>
      </c>
    </row>
    <row r="11" spans="6:17">
      <c r="F11">
        <f t="shared" si="0"/>
        <v>150</v>
      </c>
      <c r="G11" s="2">
        <f t="shared" si="0"/>
        <v>11520.000000000002</v>
      </c>
      <c r="H11" s="6">
        <f t="shared" si="1"/>
        <v>175.91268039204618</v>
      </c>
      <c r="I11" s="6">
        <f t="shared" si="2"/>
        <v>277.86287139443624</v>
      </c>
      <c r="J11" s="6">
        <f t="shared" si="3"/>
        <v>311.24243909417208</v>
      </c>
      <c r="K11" s="6">
        <f t="shared" si="4"/>
        <v>307.76495465083843</v>
      </c>
      <c r="L11" s="6">
        <f t="shared" si="5"/>
        <v>289.37781790460775</v>
      </c>
      <c r="M11" s="6">
        <f t="shared" si="6"/>
        <v>266.7839203584856</v>
      </c>
      <c r="N11" s="6">
        <f t="shared" si="7"/>
        <v>244.4429670051546</v>
      </c>
      <c r="O11" s="6">
        <f t="shared" si="8"/>
        <v>223.96041085046156</v>
      </c>
      <c r="P11" s="6">
        <f t="shared" si="9"/>
        <v>205.742200509295</v>
      </c>
      <c r="Q11" s="6">
        <f t="shared" si="10"/>
        <v>189.7243908305451</v>
      </c>
    </row>
    <row r="12" spans="6:17">
      <c r="F12">
        <f t="shared" si="0"/>
        <v>175</v>
      </c>
      <c r="G12" s="2">
        <f t="shared" si="0"/>
        <v>13440.000000000002</v>
      </c>
      <c r="H12" s="6">
        <f t="shared" si="1"/>
        <v>230.77037613985553</v>
      </c>
      <c r="I12" s="6">
        <f t="shared" si="2"/>
        <v>351.26379277526104</v>
      </c>
      <c r="J12" s="6">
        <f t="shared" si="3"/>
        <v>384.70727841236874</v>
      </c>
      <c r="K12" s="6">
        <f t="shared" si="4"/>
        <v>375.6139577083249</v>
      </c>
      <c r="L12" s="6">
        <f t="shared" si="5"/>
        <v>350.54880007901886</v>
      </c>
      <c r="M12" s="6">
        <f t="shared" si="6"/>
        <v>321.6816364136227</v>
      </c>
      <c r="N12" s="6">
        <f t="shared" si="7"/>
        <v>293.84679928692958</v>
      </c>
      <c r="O12" s="6">
        <f t="shared" si="8"/>
        <v>268.66223807736679</v>
      </c>
      <c r="P12" s="6">
        <f t="shared" si="9"/>
        <v>246.44029271567658</v>
      </c>
      <c r="Q12" s="6">
        <f t="shared" si="10"/>
        <v>227.00512681965208</v>
      </c>
    </row>
    <row r="13" spans="6:17">
      <c r="F13">
        <f t="shared" si="0"/>
        <v>200</v>
      </c>
      <c r="G13" s="2">
        <f t="shared" si="0"/>
        <v>15360.000000000002</v>
      </c>
      <c r="H13" s="6">
        <f t="shared" si="1"/>
        <v>323.13567645457647</v>
      </c>
      <c r="I13" s="6">
        <f t="shared" si="2"/>
        <v>440.67274423271408</v>
      </c>
      <c r="J13" s="6">
        <f t="shared" si="3"/>
        <v>465.97392785265157</v>
      </c>
      <c r="K13" s="6">
        <f t="shared" si="4"/>
        <v>447.6751658276134</v>
      </c>
      <c r="L13" s="6">
        <f t="shared" si="5"/>
        <v>414.19766051222132</v>
      </c>
      <c r="M13" s="6">
        <f t="shared" si="6"/>
        <v>378.14061691642047</v>
      </c>
      <c r="N13" s="6">
        <f t="shared" si="7"/>
        <v>344.2898905609847</v>
      </c>
      <c r="O13" s="6">
        <f t="shared" si="8"/>
        <v>314.0872323632417</v>
      </c>
      <c r="P13" s="6">
        <f t="shared" si="9"/>
        <v>287.66020662638152</v>
      </c>
      <c r="Q13" s="6">
        <f t="shared" si="10"/>
        <v>264.67390853576455</v>
      </c>
    </row>
    <row r="14" spans="6:17">
      <c r="F14">
        <f t="shared" si="0"/>
        <v>225</v>
      </c>
      <c r="G14" s="2">
        <f t="shared" si="0"/>
        <v>17280.000000000004</v>
      </c>
      <c r="H14" s="6" t="e">
        <f t="shared" si="1"/>
        <v>#NUM!</v>
      </c>
      <c r="I14" s="6">
        <f t="shared" si="2"/>
        <v>566.24220262199299</v>
      </c>
      <c r="J14" s="6">
        <f t="shared" si="3"/>
        <v>558.22732532999271</v>
      </c>
      <c r="K14" s="6">
        <f t="shared" si="4"/>
        <v>524.84655959424163</v>
      </c>
      <c r="L14" s="6">
        <f t="shared" si="5"/>
        <v>480.65238072599436</v>
      </c>
      <c r="M14" s="6">
        <f t="shared" si="6"/>
        <v>436.302164424647</v>
      </c>
      <c r="N14" s="6">
        <f t="shared" si="7"/>
        <v>395.84072339894544</v>
      </c>
      <c r="O14" s="6">
        <f t="shared" si="8"/>
        <v>360.27166958813808</v>
      </c>
      <c r="P14" s="6">
        <f t="shared" si="9"/>
        <v>329.42254432851956</v>
      </c>
      <c r="Q14" s="6">
        <f t="shared" si="10"/>
        <v>302.743111499549</v>
      </c>
    </row>
    <row r="15" spans="6:17">
      <c r="F15">
        <f t="shared" si="0"/>
        <v>250</v>
      </c>
      <c r="G15" s="2">
        <f t="shared" si="0"/>
        <v>19200.000000000004</v>
      </c>
      <c r="H15" s="6" t="e">
        <f t="shared" si="1"/>
        <v>#NUM!</v>
      </c>
      <c r="I15" s="6" t="e">
        <f t="shared" si="2"/>
        <v>#NUM!</v>
      </c>
      <c r="J15" s="6">
        <f t="shared" si="3"/>
        <v>667.68221187526626</v>
      </c>
      <c r="K15" s="6">
        <f t="shared" si="4"/>
        <v>608.39931471281261</v>
      </c>
      <c r="L15" s="6">
        <f t="shared" si="5"/>
        <v>550.32039267731398</v>
      </c>
      <c r="M15" s="6">
        <f t="shared" si="6"/>
        <v>496.33027616392576</v>
      </c>
      <c r="N15" s="6">
        <f t="shared" si="7"/>
        <v>448.57564920218516</v>
      </c>
      <c r="O15" s="6">
        <f t="shared" si="8"/>
        <v>407.25496384887862</v>
      </c>
      <c r="P15" s="6">
        <f t="shared" si="9"/>
        <v>371.74930033732835</v>
      </c>
      <c r="Q15" s="6">
        <f t="shared" si="10"/>
        <v>341.22578335914915</v>
      </c>
    </row>
    <row r="16" spans="6:17">
      <c r="F16">
        <f t="shared" si="0"/>
        <v>275</v>
      </c>
      <c r="G16" s="2">
        <f t="shared" si="0"/>
        <v>21120.000000000004</v>
      </c>
      <c r="H16" s="6" t="e">
        <f t="shared" si="1"/>
        <v>#NUM!</v>
      </c>
      <c r="I16" s="6" t="e">
        <f t="shared" si="2"/>
        <v>#NUM!</v>
      </c>
      <c r="J16" s="6">
        <f t="shared" si="3"/>
        <v>810.4091609895587</v>
      </c>
      <c r="K16" s="6">
        <f t="shared" si="4"/>
        <v>700.23951852606842</v>
      </c>
      <c r="L16" s="6">
        <f t="shared" si="5"/>
        <v>623.71845708947296</v>
      </c>
      <c r="M16" s="6">
        <f t="shared" si="6"/>
        <v>558.41710058340436</v>
      </c>
      <c r="N16" s="6">
        <f t="shared" si="7"/>
        <v>502.58021537639604</v>
      </c>
      <c r="O16" s="6">
        <f t="shared" si="8"/>
        <v>455.08006122679001</v>
      </c>
      <c r="P16" s="6">
        <f t="shared" si="9"/>
        <v>414.66399702369802</v>
      </c>
      <c r="Q16" s="6">
        <f t="shared" si="10"/>
        <v>380.13569613381566</v>
      </c>
    </row>
    <row r="17" spans="1:17">
      <c r="F17">
        <f t="shared" si="0"/>
        <v>300</v>
      </c>
      <c r="G17" s="2">
        <f t="shared" si="0"/>
        <v>23040.000000000004</v>
      </c>
      <c r="H17" s="6" t="e">
        <f t="shared" si="1"/>
        <v>#NUM!</v>
      </c>
      <c r="I17" s="6" t="e">
        <f t="shared" si="2"/>
        <v>#NUM!</v>
      </c>
      <c r="J17" s="6" t="e">
        <f t="shared" si="3"/>
        <v>#NUM!</v>
      </c>
      <c r="K17" s="6">
        <f t="shared" si="4"/>
        <v>803.4672736097815</v>
      </c>
      <c r="L17" s="6">
        <f t="shared" si="5"/>
        <v>701.51875642592506</v>
      </c>
      <c r="M17" s="6">
        <f t="shared" si="6"/>
        <v>622.79020633770119</v>
      </c>
      <c r="N17" s="6">
        <f t="shared" si="7"/>
        <v>557.95079497365339</v>
      </c>
      <c r="O17" s="6">
        <f t="shared" si="8"/>
        <v>503.79389945342564</v>
      </c>
      <c r="P17" s="6">
        <f t="shared" si="9"/>
        <v>458.19183746253714</v>
      </c>
      <c r="Q17" s="6">
        <f t="shared" si="10"/>
        <v>419.4874037975494</v>
      </c>
    </row>
    <row r="18" spans="1:17">
      <c r="F18">
        <f t="shared" si="0"/>
        <v>325</v>
      </c>
      <c r="G18" s="2">
        <f t="shared" si="0"/>
        <v>24960.000000000004</v>
      </c>
      <c r="H18" s="6" t="e">
        <f t="shared" si="1"/>
        <v>#NUM!</v>
      </c>
      <c r="I18" s="6" t="e">
        <f t="shared" si="2"/>
        <v>#NUM!</v>
      </c>
      <c r="J18" s="6" t="e">
        <f t="shared" si="3"/>
        <v>#NUM!</v>
      </c>
      <c r="K18" s="6">
        <f t="shared" si="4"/>
        <v>923.79334827658226</v>
      </c>
      <c r="L18" s="6">
        <f t="shared" si="5"/>
        <v>784.62346074733159</v>
      </c>
      <c r="M18" s="6">
        <f t="shared" si="6"/>
        <v>689.72245874813177</v>
      </c>
      <c r="N18" s="6">
        <f t="shared" si="7"/>
        <v>614.79660757989404</v>
      </c>
      <c r="O18" s="6">
        <f t="shared" si="8"/>
        <v>553.44794747640583</v>
      </c>
      <c r="P18" s="6">
        <f t="shared" si="9"/>
        <v>502.35987852181989</v>
      </c>
      <c r="Q18" s="6">
        <f t="shared" si="10"/>
        <v>459.2963058853976</v>
      </c>
    </row>
    <row r="19" spans="1:17">
      <c r="F19">
        <f t="shared" si="0"/>
        <v>350</v>
      </c>
      <c r="G19" s="2">
        <f t="shared" si="0"/>
        <v>26880.000000000004</v>
      </c>
      <c r="H19" s="6" t="e">
        <f t="shared" si="1"/>
        <v>#NUM!</v>
      </c>
      <c r="I19" s="6" t="e">
        <f t="shared" si="2"/>
        <v>#NUM!</v>
      </c>
      <c r="J19" s="6" t="e">
        <f t="shared" si="3"/>
        <v>#NUM!</v>
      </c>
      <c r="K19" s="6">
        <f t="shared" si="4"/>
        <v>1074.330739348268</v>
      </c>
      <c r="L19" s="6">
        <f t="shared" si="5"/>
        <v>874.29276164582996</v>
      </c>
      <c r="M19" s="6">
        <f t="shared" si="6"/>
        <v>759.54574711229895</v>
      </c>
      <c r="N19" s="6">
        <f t="shared" si="7"/>
        <v>673.24225276979575</v>
      </c>
      <c r="O19" s="6">
        <f t="shared" si="8"/>
        <v>604.09884258571913</v>
      </c>
      <c r="P19" s="6">
        <f t="shared" si="9"/>
        <v>547.19722756799445</v>
      </c>
      <c r="Q19" s="6">
        <f t="shared" si="10"/>
        <v>499.57871791068538</v>
      </c>
    </row>
    <row r="20" spans="1:17">
      <c r="F20">
        <f t="shared" si="0"/>
        <v>375</v>
      </c>
      <c r="G20" s="2">
        <f t="shared" si="0"/>
        <v>28800.000000000004</v>
      </c>
      <c r="H20" s="6" t="e">
        <f t="shared" si="1"/>
        <v>#NUM!</v>
      </c>
      <c r="I20" s="6" t="e">
        <f t="shared" si="2"/>
        <v>#NUM!</v>
      </c>
      <c r="J20" s="6" t="e">
        <f t="shared" si="3"/>
        <v>#NUM!</v>
      </c>
      <c r="K20" s="6">
        <f t="shared" si="4"/>
        <v>1308.2055649325148</v>
      </c>
      <c r="L20" s="6">
        <f t="shared" si="5"/>
        <v>972.3823619021947</v>
      </c>
      <c r="M20" s="6">
        <f t="shared" si="6"/>
        <v>832.67057430022589</v>
      </c>
      <c r="N20" s="6">
        <f t="shared" si="7"/>
        <v>733.43092458955812</v>
      </c>
      <c r="O20" s="6">
        <f t="shared" si="8"/>
        <v>655.80914756816412</v>
      </c>
      <c r="P20" s="6">
        <f t="shared" si="9"/>
        <v>592.73526684966748</v>
      </c>
      <c r="Q20" s="6">
        <f t="shared" si="10"/>
        <v>540.35194950634548</v>
      </c>
    </row>
    <row r="21" spans="1:17">
      <c r="B21" s="15" t="s">
        <v>29</v>
      </c>
      <c r="F21">
        <f t="shared" si="0"/>
        <v>400</v>
      </c>
      <c r="G21" s="2">
        <f t="shared" si="0"/>
        <v>30720.000000000004</v>
      </c>
      <c r="H21" s="6" t="e">
        <f t="shared" si="1"/>
        <v>#NUM!</v>
      </c>
      <c r="I21" s="6" t="e">
        <f t="shared" si="2"/>
        <v>#NUM!</v>
      </c>
      <c r="J21" s="6" t="e">
        <f t="shared" si="3"/>
        <v>#NUM!</v>
      </c>
      <c r="K21" s="6" t="e">
        <f t="shared" si="4"/>
        <v>#NUM!</v>
      </c>
      <c r="L21" s="6">
        <f t="shared" si="5"/>
        <v>1081.8325590389254</v>
      </c>
      <c r="M21" s="6">
        <f t="shared" si="6"/>
        <v>909.61489391213604</v>
      </c>
      <c r="N21" s="6">
        <f t="shared" si="7"/>
        <v>795.52854515446313</v>
      </c>
      <c r="O21" s="6">
        <f t="shared" si="8"/>
        <v>708.64825674138331</v>
      </c>
      <c r="P21" s="6">
        <f t="shared" si="9"/>
        <v>639.00791047391056</v>
      </c>
      <c r="Q21" s="6">
        <f t="shared" si="10"/>
        <v>581.63439135185354</v>
      </c>
    </row>
    <row r="22" spans="1:17">
      <c r="B22" s="1" t="s">
        <v>0</v>
      </c>
      <c r="C22">
        <f>3.2*24</f>
        <v>76.800000000000011</v>
      </c>
      <c r="D22" t="s">
        <v>18</v>
      </c>
      <c r="F22">
        <f t="shared" ref="F22:G25" si="11">C46</f>
        <v>425</v>
      </c>
      <c r="G22" s="2">
        <f t="shared" si="11"/>
        <v>32640.000000000004</v>
      </c>
      <c r="H22" s="6" t="e">
        <f t="shared" si="1"/>
        <v>#NUM!</v>
      </c>
      <c r="I22" s="6" t="e">
        <f t="shared" si="2"/>
        <v>#NUM!</v>
      </c>
      <c r="J22" s="6" t="e">
        <f t="shared" si="3"/>
        <v>#NUM!</v>
      </c>
      <c r="K22" s="6" t="e">
        <f t="shared" si="4"/>
        <v>#NUM!</v>
      </c>
      <c r="L22" s="6">
        <f t="shared" si="5"/>
        <v>1207.8398914544105</v>
      </c>
      <c r="M22" s="6">
        <f t="shared" si="6"/>
        <v>991.04816599512014</v>
      </c>
      <c r="N22" s="6">
        <f t="shared" si="7"/>
        <v>859.7291605539184</v>
      </c>
      <c r="O22" s="6">
        <f t="shared" si="8"/>
        <v>762.69348829171554</v>
      </c>
      <c r="P22" s="6">
        <f t="shared" si="9"/>
        <v>686.0518999552711</v>
      </c>
      <c r="Q22" s="6">
        <f t="shared" si="10"/>
        <v>623.44561212409064</v>
      </c>
    </row>
    <row r="23" spans="1:17">
      <c r="B23" s="1" t="s">
        <v>1</v>
      </c>
      <c r="C23" s="24">
        <f>0.14*24/108*3.2</f>
        <v>9.9555555555555564E-2</v>
      </c>
      <c r="D23" t="s">
        <v>5</v>
      </c>
      <c r="F23">
        <f t="shared" si="11"/>
        <v>450</v>
      </c>
      <c r="G23" s="2">
        <f t="shared" si="11"/>
        <v>34560.000000000007</v>
      </c>
      <c r="H23" s="6" t="e">
        <f t="shared" si="1"/>
        <v>#NUM!</v>
      </c>
      <c r="I23" s="6" t="e">
        <f t="shared" si="2"/>
        <v>#NUM!</v>
      </c>
      <c r="J23" s="6" t="e">
        <f t="shared" si="3"/>
        <v>#NUM!</v>
      </c>
      <c r="K23" s="6" t="e">
        <f t="shared" si="4"/>
        <v>#NUM!</v>
      </c>
      <c r="L23" s="6">
        <f t="shared" si="5"/>
        <v>1361.4400806398637</v>
      </c>
      <c r="M23" s="6">
        <f t="shared" si="6"/>
        <v>1077.8617759486881</v>
      </c>
      <c r="N23" s="6">
        <f t="shared" si="7"/>
        <v>926.26210483994407</v>
      </c>
      <c r="O23" s="6">
        <f t="shared" si="8"/>
        <v>818.03141199376353</v>
      </c>
      <c r="P23" s="6">
        <f t="shared" si="9"/>
        <v>733.90714565924122</v>
      </c>
      <c r="Q23" s="6">
        <f t="shared" si="10"/>
        <v>665.80646692218932</v>
      </c>
    </row>
    <row r="24" spans="1:17">
      <c r="B24" s="1" t="s">
        <v>2</v>
      </c>
      <c r="C24" s="12">
        <v>0.95</v>
      </c>
      <c r="F24">
        <f t="shared" si="11"/>
        <v>475</v>
      </c>
      <c r="G24" s="2">
        <f t="shared" si="11"/>
        <v>36480.000000000007</v>
      </c>
      <c r="H24" s="6" t="e">
        <f t="shared" si="1"/>
        <v>#NUM!</v>
      </c>
      <c r="I24" s="6" t="e">
        <f t="shared" si="2"/>
        <v>#NUM!</v>
      </c>
      <c r="J24" s="6" t="e">
        <f t="shared" si="3"/>
        <v>#NUM!</v>
      </c>
      <c r="K24" s="6" t="e">
        <f>I111</f>
        <v>#NUM!</v>
      </c>
      <c r="L24" s="6">
        <f t="shared" si="5"/>
        <v>1577.667203814194</v>
      </c>
      <c r="M24" s="6">
        <f t="shared" si="6"/>
        <v>1171.2881200231204</v>
      </c>
      <c r="N24" s="6">
        <f t="shared" si="7"/>
        <v>995.40169638930035</v>
      </c>
      <c r="O24" s="6">
        <f t="shared" si="8"/>
        <v>874.75947744247219</v>
      </c>
      <c r="P24" s="6">
        <f t="shared" si="9"/>
        <v>782.61712316341811</v>
      </c>
      <c r="Q24" s="6">
        <f t="shared" si="10"/>
        <v>708.73921887103336</v>
      </c>
    </row>
    <row r="25" spans="1:17">
      <c r="B25" s="1" t="s">
        <v>4</v>
      </c>
      <c r="C25">
        <v>6.4999999999999997E-3</v>
      </c>
      <c r="D25" t="s">
        <v>5</v>
      </c>
      <c r="F25">
        <f t="shared" si="11"/>
        <v>500</v>
      </c>
      <c r="G25" s="2">
        <f t="shared" si="11"/>
        <v>38400.000000000007</v>
      </c>
      <c r="H25" s="6" t="e">
        <f t="shared" si="1"/>
        <v>#NUM!</v>
      </c>
      <c r="I25" s="6" t="e">
        <f t="shared" si="2"/>
        <v>#NUM!</v>
      </c>
      <c r="J25" s="6" t="e">
        <f t="shared" si="3"/>
        <v>#NUM!</v>
      </c>
      <c r="K25" s="6" t="e">
        <f t="shared" si="4"/>
        <v>#NUM!</v>
      </c>
      <c r="L25" s="6" t="e">
        <f t="shared" si="5"/>
        <v>#NUM!</v>
      </c>
      <c r="M25" s="6">
        <f t="shared" si="6"/>
        <v>1273.1171201417187</v>
      </c>
      <c r="N25" s="6">
        <f t="shared" si="7"/>
        <v>1067.4806550654887</v>
      </c>
      <c r="O25" s="6">
        <f t="shared" si="8"/>
        <v>932.98803036321897</v>
      </c>
      <c r="P25" s="6">
        <f t="shared" si="9"/>
        <v>832.22933573425894</v>
      </c>
      <c r="Q25" s="6">
        <f t="shared" si="10"/>
        <v>752.2676759157365</v>
      </c>
    </row>
    <row r="26" spans="1:17">
      <c r="B26" s="1"/>
    </row>
    <row r="27" spans="1:17">
      <c r="D27" s="2" t="s">
        <v>6</v>
      </c>
    </row>
    <row r="28" spans="1:17" ht="48.75">
      <c r="A28" s="16" t="s">
        <v>35</v>
      </c>
      <c r="B28" s="16" t="s">
        <v>30</v>
      </c>
      <c r="C28" s="16" t="s">
        <v>47</v>
      </c>
      <c r="D28" s="16" t="s">
        <v>34</v>
      </c>
      <c r="E28" s="16" t="s">
        <v>36</v>
      </c>
      <c r="F28" s="16" t="s">
        <v>9</v>
      </c>
      <c r="G28" s="16" t="s">
        <v>10</v>
      </c>
      <c r="H28" s="16" t="s">
        <v>11</v>
      </c>
      <c r="I28" s="17" t="s">
        <v>37</v>
      </c>
      <c r="J28" s="16" t="s">
        <v>13</v>
      </c>
      <c r="K28" s="16" t="s">
        <v>14</v>
      </c>
      <c r="L28" s="16" t="s">
        <v>15</v>
      </c>
      <c r="M28" s="16" t="s">
        <v>16</v>
      </c>
    </row>
    <row r="29" spans="1:17">
      <c r="A29" s="11">
        <v>5</v>
      </c>
      <c r="B29" s="11">
        <f>$C$22</f>
        <v>76.800000000000011</v>
      </c>
      <c r="C29" s="11">
        <v>0</v>
      </c>
      <c r="D29" s="11">
        <f>C29*B29</f>
        <v>0</v>
      </c>
      <c r="E29" s="7">
        <f>($C$23*B29*A29^2+$C$24*$C$25*B29^3-B29*(($C$24*($C$25*$C$24*B29^2+$C$23*A29^2)*($C$25*B29^2+$C$23*$C$24*A29^2-4*D29*$C$23*$C$25)))^0.5)/(2*($C$23^2*A29^2+$C$24*$C$25*$C$23*B29^2))</f>
        <v>1.2046406669330609</v>
      </c>
      <c r="F29" s="7">
        <f>B29*E29-E29^2*C$23</f>
        <v>92.371932266432395</v>
      </c>
      <c r="G29" s="7">
        <f>D29-F29</f>
        <v>-92.371932266432395</v>
      </c>
      <c r="H29" s="7">
        <f>G29/C$24</f>
        <v>-97.233612912034104</v>
      </c>
      <c r="I29" s="18">
        <f>(A29-(A29^2-4*C$25*H29)^0.5)/(2*C$25)</f>
        <v>-18.978484830030062</v>
      </c>
      <c r="J29" s="7">
        <f>E29^2*C$23</f>
        <v>0.14447095402670235</v>
      </c>
      <c r="K29" s="7">
        <f>I29^2*C$25</f>
        <v>2.3411887618839278</v>
      </c>
      <c r="L29" s="7">
        <f>H29-G29</f>
        <v>-4.8616806456017088</v>
      </c>
      <c r="M29" s="7">
        <f>SUM(J29:L29)</f>
        <v>-2.3760209296910788</v>
      </c>
    </row>
    <row r="30" spans="1:17">
      <c r="A30" s="11">
        <v>5</v>
      </c>
      <c r="B30" s="11">
        <f t="shared" ref="B30:B93" si="12">$C$22</f>
        <v>76.800000000000011</v>
      </c>
      <c r="C30" s="11">
        <v>25</v>
      </c>
      <c r="D30" s="11">
        <f>C30*B30</f>
        <v>1920.0000000000002</v>
      </c>
      <c r="E30" s="7">
        <f>($C$23*B30*A30^2+$C$24*$C$25*B30^3-B30*(($C$24*($C$25*$C$24*B30^2+$C$23*A30^2)*($C$25*B30^2+$C$23*$C$24*A30^2-4*D30*$C$23*$C$25)))^0.5)/(2*($C$23^2*A30^2+$C$24*$C$25*$C$23*B30^2))</f>
        <v>25.442787575013295</v>
      </c>
      <c r="F30" s="7">
        <f>B30*E30-E30^2*C$23</f>
        <v>1889.5602464421127</v>
      </c>
      <c r="G30" s="7">
        <f t="shared" ref="G30:G49" si="13">D30-F30</f>
        <v>30.43975355788757</v>
      </c>
      <c r="H30" s="7">
        <f>G30/C$24</f>
        <v>32.041845850407974</v>
      </c>
      <c r="I30" s="18">
        <f>(A30-(A30^2-4*C$25*H30)^0.5)/(2*C$25)</f>
        <v>6.462665021007461</v>
      </c>
      <c r="J30" s="7">
        <f>E30^2*C$23</f>
        <v>64.44583931890854</v>
      </c>
      <c r="K30" s="7">
        <f>I30^2*C$25</f>
        <v>0.27147925462939687</v>
      </c>
      <c r="L30" s="7">
        <f>H30-G30</f>
        <v>1.6020922925204033</v>
      </c>
      <c r="M30" s="7">
        <f>SUM(J30:L30)</f>
        <v>66.319410866058348</v>
      </c>
    </row>
    <row r="31" spans="1:17">
      <c r="A31" s="11">
        <v>5</v>
      </c>
      <c r="B31" s="11">
        <f t="shared" si="12"/>
        <v>76.800000000000011</v>
      </c>
      <c r="C31" s="11">
        <v>50</v>
      </c>
      <c r="D31" s="11">
        <f t="shared" ref="D31:D49" si="14">C31*B31</f>
        <v>3840.0000000000005</v>
      </c>
      <c r="E31" s="7">
        <f>($C$23*B31*A31^2+$C$24*$C$25*B31^3-B31*(($C$24*($C$25*$C$24*B31^2+$C$23*A31^2)*($C$25*B31^2+$C$23*$C$24*A31^2-4*D31*$C$23*$C$25)))^0.5)/(2*($C$23^2*A31^2+$C$24*$C$25*$C$23*B31^2))</f>
        <v>51.433808257718766</v>
      </c>
      <c r="F31" s="7">
        <f>B31*E31-E31^2*C$23</f>
        <v>3686.7485606177979</v>
      </c>
      <c r="G31" s="7">
        <f t="shared" si="13"/>
        <v>153.25143938220253</v>
      </c>
      <c r="H31" s="7">
        <f>G31/C$24</f>
        <v>161.31730461284479</v>
      </c>
      <c r="I31" s="18">
        <f>(A31-(A31^2-4*C$25*H31)^0.5)/(2*C$25)</f>
        <v>33.743688379672747</v>
      </c>
      <c r="J31" s="7">
        <f>E31^2*C$23</f>
        <v>263.3679135750038</v>
      </c>
      <c r="K31" s="7">
        <f>I31^2*C$25</f>
        <v>7.4011372855189999</v>
      </c>
      <c r="L31" s="7">
        <f>H31-G31</f>
        <v>8.0658652306422596</v>
      </c>
      <c r="M31" s="7">
        <f>SUM(J31:L31)</f>
        <v>278.83491609116504</v>
      </c>
    </row>
    <row r="32" spans="1:17">
      <c r="A32" s="11">
        <v>5</v>
      </c>
      <c r="B32" s="11">
        <f t="shared" si="12"/>
        <v>76.800000000000011</v>
      </c>
      <c r="C32" s="11">
        <v>75</v>
      </c>
      <c r="D32" s="11">
        <f t="shared" si="14"/>
        <v>5760.0000000000009</v>
      </c>
      <c r="E32" s="7">
        <f>($C$23*B32*A32^2+$C$24*$C$25*B32^3-B32*(($C$24*($C$25*$C$24*B32^2+$C$23*A32^2)*($C$25*B32^2+$C$23*$C$24*A32^2-4*D32*$C$23*$C$25)))^0.5)/(2*($C$23^2*A32^2+$C$24*$C$25*$C$23*B32^2))</f>
        <v>79.623902255959933</v>
      </c>
      <c r="F32" s="7">
        <f>B32*E32-E32^2*C$23</f>
        <v>5483.9368747934877</v>
      </c>
      <c r="G32" s="7">
        <f t="shared" si="13"/>
        <v>276.06312520651318</v>
      </c>
      <c r="H32" s="7">
        <f>G32/C$24</f>
        <v>290.59276337527706</v>
      </c>
      <c r="I32" s="18">
        <f>(A32-(A32^2-4*C$25*H32)^0.5)/(2*C$25)</f>
        <v>63.332930842962796</v>
      </c>
      <c r="J32" s="7">
        <f>E32^2*C$23</f>
        <v>631.17881846423654</v>
      </c>
      <c r="K32" s="7">
        <f>I32^2*C$25</f>
        <v>26.071890839536803</v>
      </c>
      <c r="L32" s="7">
        <f>H32-G32</f>
        <v>14.529638168763881</v>
      </c>
      <c r="M32" s="7">
        <f>SUM(J32:L32)</f>
        <v>671.78034747253719</v>
      </c>
    </row>
    <row r="33" spans="1:13">
      <c r="A33" s="11">
        <v>5</v>
      </c>
      <c r="B33" s="11">
        <f t="shared" si="12"/>
        <v>76.800000000000011</v>
      </c>
      <c r="C33" s="11">
        <v>100</v>
      </c>
      <c r="D33" s="11">
        <f t="shared" si="14"/>
        <v>7680.0000000000009</v>
      </c>
      <c r="E33" s="7">
        <f>($C$23*B33*A33^2+$C$24*$C$25*B33^3-B33*(($C$24*($C$25*$C$24*B33^2+$C$23*A33^2)*($C$25*B33^2+$C$23*$C$24*A33^2-4*D33*$C$23*$C$25)))^0.5)/(2*($C$23^2*A33^2+$C$24*$C$25*$C$23*B33^2))</f>
        <v>110.68845404980452</v>
      </c>
      <c r="F33" s="7">
        <f>B33*E33-E33^2*C$23</f>
        <v>7281.1251889691684</v>
      </c>
      <c r="G33" s="7">
        <f t="shared" si="13"/>
        <v>398.87481103083246</v>
      </c>
      <c r="H33" s="7">
        <f>G33/C$24</f>
        <v>419.86822213771842</v>
      </c>
      <c r="I33" s="18">
        <f>(A33-(A33^2-4*C$25*H33)^0.5)/(2*C$25)</f>
        <v>95.939297997996604</v>
      </c>
      <c r="J33" s="7">
        <f>E33^2*C$23</f>
        <v>1219.7480820558196</v>
      </c>
      <c r="K33" s="7">
        <f>I33^2*C$25</f>
        <v>59.828267852264567</v>
      </c>
      <c r="L33" s="7">
        <f>H33-G33</f>
        <v>20.993411106885958</v>
      </c>
      <c r="M33" s="7">
        <f>SUM(J33:L33)</f>
        <v>1300.5697610149703</v>
      </c>
    </row>
    <row r="34" spans="1:13">
      <c r="A34" s="11">
        <v>5</v>
      </c>
      <c r="B34" s="11">
        <f t="shared" si="12"/>
        <v>76.800000000000011</v>
      </c>
      <c r="C34" s="11">
        <v>125</v>
      </c>
      <c r="D34" s="11">
        <f t="shared" si="14"/>
        <v>9600.0000000000018</v>
      </c>
      <c r="E34" s="7">
        <f t="shared" ref="E34:E49" si="15">($C$23*B34*A34^2+$C$24*$C$25*B34^3-B34*(($C$24*($C$25*$C$24*B34^2+$C$23*A34^2)*($C$25*B34^2+$C$23*$C$24*A34^2-4*D34*$C$23*$C$25)))^0.5)/(2*($C$23^2*A34^2+$C$24*$C$25*$C$23*B34^2))</f>
        <v>145.74117613778731</v>
      </c>
      <c r="F34" s="7">
        <f t="shared" ref="F34:F49" si="16">B34*E34-E34^2*C$23</f>
        <v>9078.3135031448564</v>
      </c>
      <c r="G34" s="7">
        <f t="shared" si="13"/>
        <v>521.68649685514538</v>
      </c>
      <c r="H34" s="7">
        <f t="shared" ref="H34:H49" si="17">G34/C$24</f>
        <v>549.14368090015307</v>
      </c>
      <c r="I34" s="18">
        <f t="shared" ref="I34:I49" si="18">(A34-(A34^2-4*C$25*H34)^0.5)/(2*C$25)</f>
        <v>132.73177882208955</v>
      </c>
      <c r="J34" s="7">
        <f t="shared" ref="J34:J49" si="19">E34^2*C$23</f>
        <v>2114.6088242372098</v>
      </c>
      <c r="K34" s="7">
        <f t="shared" ref="K34:K49" si="20">I34^2*C$25</f>
        <v>114.51521321029465</v>
      </c>
      <c r="L34" s="7">
        <f t="shared" ref="L34:L49" si="21">H34-G34</f>
        <v>27.457184045007693</v>
      </c>
      <c r="M34" s="7">
        <f t="shared" ref="M34:M49" si="22">SUM(J34:L34)</f>
        <v>2256.5812214925122</v>
      </c>
    </row>
    <row r="35" spans="1:13">
      <c r="A35" s="11">
        <v>5</v>
      </c>
      <c r="B35" s="11">
        <f t="shared" si="12"/>
        <v>76.800000000000011</v>
      </c>
      <c r="C35" s="11">
        <v>150</v>
      </c>
      <c r="D35" s="11">
        <f t="shared" si="14"/>
        <v>11520.000000000002</v>
      </c>
      <c r="E35" s="7">
        <f t="shared" si="15"/>
        <v>186.88023793350771</v>
      </c>
      <c r="F35" s="7">
        <f t="shared" si="16"/>
        <v>10875.501817320543</v>
      </c>
      <c r="G35" s="7">
        <f t="shared" si="13"/>
        <v>644.49818267945921</v>
      </c>
      <c r="H35" s="7">
        <f t="shared" si="17"/>
        <v>678.41913966258869</v>
      </c>
      <c r="I35" s="18">
        <f t="shared" si="18"/>
        <v>175.91268039204618</v>
      </c>
      <c r="J35" s="7">
        <f t="shared" si="19"/>
        <v>3476.9004559728523</v>
      </c>
      <c r="K35" s="7">
        <f t="shared" si="20"/>
        <v>201.14426229764223</v>
      </c>
      <c r="L35" s="7">
        <f t="shared" si="21"/>
        <v>33.920956983129486</v>
      </c>
      <c r="M35" s="7">
        <f t="shared" si="22"/>
        <v>3711.9656752536243</v>
      </c>
    </row>
    <row r="36" spans="1:13">
      <c r="A36" s="11">
        <v>5</v>
      </c>
      <c r="B36" s="11">
        <f t="shared" si="12"/>
        <v>76.800000000000011</v>
      </c>
      <c r="C36" s="11">
        <v>175</v>
      </c>
      <c r="D36" s="11">
        <f t="shared" si="14"/>
        <v>13440.000000000002</v>
      </c>
      <c r="E36" s="7">
        <f t="shared" si="15"/>
        <v>239.1439483538112</v>
      </c>
      <c r="F36" s="7">
        <f t="shared" si="16"/>
        <v>12672.690131496223</v>
      </c>
      <c r="G36" s="7">
        <f t="shared" si="13"/>
        <v>767.30986850377849</v>
      </c>
      <c r="H36" s="7">
        <f t="shared" si="17"/>
        <v>807.69459842502999</v>
      </c>
      <c r="I36" s="18">
        <f t="shared" si="18"/>
        <v>230.77037613985553</v>
      </c>
      <c r="J36" s="7">
        <f t="shared" si="19"/>
        <v>5693.5651020764772</v>
      </c>
      <c r="K36" s="7">
        <f t="shared" si="20"/>
        <v>346.15728227424756</v>
      </c>
      <c r="L36" s="7">
        <f t="shared" si="21"/>
        <v>40.384729921251505</v>
      </c>
      <c r="M36" s="7">
        <f t="shared" si="22"/>
        <v>6080.1071142719757</v>
      </c>
    </row>
    <row r="37" spans="1:13">
      <c r="A37" s="11">
        <v>5</v>
      </c>
      <c r="B37" s="11">
        <f t="shared" si="12"/>
        <v>76.800000000000011</v>
      </c>
      <c r="C37" s="11">
        <v>200</v>
      </c>
      <c r="D37" s="11">
        <f t="shared" si="14"/>
        <v>15360.000000000002</v>
      </c>
      <c r="E37" s="7">
        <f t="shared" si="15"/>
        <v>327.14168946793598</v>
      </c>
      <c r="F37" s="7">
        <f t="shared" si="16"/>
        <v>14469.878445671911</v>
      </c>
      <c r="G37" s="7">
        <f t="shared" si="13"/>
        <v>890.1215543280905</v>
      </c>
      <c r="H37" s="7">
        <f t="shared" si="17"/>
        <v>936.97005718746368</v>
      </c>
      <c r="I37" s="18">
        <f t="shared" si="18"/>
        <v>323.13567645457647</v>
      </c>
      <c r="J37" s="7">
        <f t="shared" si="19"/>
        <v>10654.603305465575</v>
      </c>
      <c r="K37" s="7">
        <f t="shared" si="20"/>
        <v>678.70832508541866</v>
      </c>
      <c r="L37" s="7">
        <f t="shared" si="21"/>
        <v>46.848502859373184</v>
      </c>
      <c r="M37" s="7">
        <f t="shared" si="22"/>
        <v>11380.160133410367</v>
      </c>
    </row>
    <row r="38" spans="1:13">
      <c r="A38" s="11">
        <v>5</v>
      </c>
      <c r="B38" s="11">
        <f t="shared" si="12"/>
        <v>76.800000000000011</v>
      </c>
      <c r="C38" s="11">
        <v>225</v>
      </c>
      <c r="D38" s="11">
        <f t="shared" si="14"/>
        <v>17280.000000000004</v>
      </c>
      <c r="E38" s="7" t="e">
        <f t="shared" si="15"/>
        <v>#NUM!</v>
      </c>
      <c r="F38" s="7" t="e">
        <f t="shared" si="16"/>
        <v>#NUM!</v>
      </c>
      <c r="G38" s="7" t="e">
        <f t="shared" si="13"/>
        <v>#NUM!</v>
      </c>
      <c r="H38" s="7" t="e">
        <f t="shared" si="17"/>
        <v>#NUM!</v>
      </c>
      <c r="I38" s="18" t="e">
        <f t="shared" si="18"/>
        <v>#NUM!</v>
      </c>
      <c r="J38" s="7" t="e">
        <f t="shared" si="19"/>
        <v>#NUM!</v>
      </c>
      <c r="K38" s="7" t="e">
        <f t="shared" si="20"/>
        <v>#NUM!</v>
      </c>
      <c r="L38" s="7" t="e">
        <f t="shared" si="21"/>
        <v>#NUM!</v>
      </c>
      <c r="M38" s="7" t="e">
        <f t="shared" si="22"/>
        <v>#NUM!</v>
      </c>
    </row>
    <row r="39" spans="1:13">
      <c r="A39" s="11">
        <v>5</v>
      </c>
      <c r="B39" s="11">
        <f t="shared" si="12"/>
        <v>76.800000000000011</v>
      </c>
      <c r="C39" s="11">
        <v>250</v>
      </c>
      <c r="D39" s="11">
        <f t="shared" si="14"/>
        <v>19200.000000000004</v>
      </c>
      <c r="E39" s="7" t="e">
        <f t="shared" si="15"/>
        <v>#NUM!</v>
      </c>
      <c r="F39" s="7" t="e">
        <f t="shared" si="16"/>
        <v>#NUM!</v>
      </c>
      <c r="G39" s="7" t="e">
        <f t="shared" si="13"/>
        <v>#NUM!</v>
      </c>
      <c r="H39" s="7" t="e">
        <f t="shared" si="17"/>
        <v>#NUM!</v>
      </c>
      <c r="I39" s="18" t="e">
        <f t="shared" si="18"/>
        <v>#NUM!</v>
      </c>
      <c r="J39" s="7" t="e">
        <f t="shared" si="19"/>
        <v>#NUM!</v>
      </c>
      <c r="K39" s="7" t="e">
        <f t="shared" si="20"/>
        <v>#NUM!</v>
      </c>
      <c r="L39" s="7" t="e">
        <f t="shared" si="21"/>
        <v>#NUM!</v>
      </c>
      <c r="M39" s="7" t="e">
        <f t="shared" si="22"/>
        <v>#NUM!</v>
      </c>
    </row>
    <row r="40" spans="1:13">
      <c r="A40" s="11">
        <v>5</v>
      </c>
      <c r="B40" s="11">
        <f t="shared" si="12"/>
        <v>76.800000000000011</v>
      </c>
      <c r="C40" s="11">
        <v>275</v>
      </c>
      <c r="D40" s="11">
        <f t="shared" si="14"/>
        <v>21120.000000000004</v>
      </c>
      <c r="E40" s="7" t="e">
        <f t="shared" si="15"/>
        <v>#NUM!</v>
      </c>
      <c r="F40" s="7" t="e">
        <f t="shared" si="16"/>
        <v>#NUM!</v>
      </c>
      <c r="G40" s="7" t="e">
        <f t="shared" si="13"/>
        <v>#NUM!</v>
      </c>
      <c r="H40" s="7" t="e">
        <f t="shared" si="17"/>
        <v>#NUM!</v>
      </c>
      <c r="I40" s="18" t="e">
        <f t="shared" si="18"/>
        <v>#NUM!</v>
      </c>
      <c r="J40" s="7" t="e">
        <f t="shared" si="19"/>
        <v>#NUM!</v>
      </c>
      <c r="K40" s="7" t="e">
        <f t="shared" si="20"/>
        <v>#NUM!</v>
      </c>
      <c r="L40" s="7" t="e">
        <f t="shared" si="21"/>
        <v>#NUM!</v>
      </c>
      <c r="M40" s="7" t="e">
        <f t="shared" si="22"/>
        <v>#NUM!</v>
      </c>
    </row>
    <row r="41" spans="1:13">
      <c r="A41" s="11">
        <v>5</v>
      </c>
      <c r="B41" s="11">
        <f t="shared" si="12"/>
        <v>76.800000000000011</v>
      </c>
      <c r="C41" s="11">
        <v>300</v>
      </c>
      <c r="D41" s="11">
        <f t="shared" si="14"/>
        <v>23040.000000000004</v>
      </c>
      <c r="E41" s="7" t="e">
        <f t="shared" si="15"/>
        <v>#NUM!</v>
      </c>
      <c r="F41" s="7" t="e">
        <f t="shared" si="16"/>
        <v>#NUM!</v>
      </c>
      <c r="G41" s="7" t="e">
        <f t="shared" si="13"/>
        <v>#NUM!</v>
      </c>
      <c r="H41" s="7" t="e">
        <f t="shared" si="17"/>
        <v>#NUM!</v>
      </c>
      <c r="I41" s="18" t="e">
        <f t="shared" si="18"/>
        <v>#NUM!</v>
      </c>
      <c r="J41" s="7" t="e">
        <f t="shared" si="19"/>
        <v>#NUM!</v>
      </c>
      <c r="K41" s="7" t="e">
        <f t="shared" si="20"/>
        <v>#NUM!</v>
      </c>
      <c r="L41" s="7" t="e">
        <f t="shared" si="21"/>
        <v>#NUM!</v>
      </c>
      <c r="M41" s="7" t="e">
        <f t="shared" si="22"/>
        <v>#NUM!</v>
      </c>
    </row>
    <row r="42" spans="1:13">
      <c r="A42" s="11">
        <v>5</v>
      </c>
      <c r="B42" s="11">
        <f t="shared" si="12"/>
        <v>76.800000000000011</v>
      </c>
      <c r="C42" s="11">
        <v>325</v>
      </c>
      <c r="D42" s="11">
        <f t="shared" si="14"/>
        <v>24960.000000000004</v>
      </c>
      <c r="E42" s="7" t="e">
        <f t="shared" si="15"/>
        <v>#NUM!</v>
      </c>
      <c r="F42" s="7" t="e">
        <f t="shared" si="16"/>
        <v>#NUM!</v>
      </c>
      <c r="G42" s="7" t="e">
        <f t="shared" si="13"/>
        <v>#NUM!</v>
      </c>
      <c r="H42" s="7" t="e">
        <f t="shared" si="17"/>
        <v>#NUM!</v>
      </c>
      <c r="I42" s="18" t="e">
        <f t="shared" si="18"/>
        <v>#NUM!</v>
      </c>
      <c r="J42" s="7" t="e">
        <f t="shared" si="19"/>
        <v>#NUM!</v>
      </c>
      <c r="K42" s="7" t="e">
        <f t="shared" si="20"/>
        <v>#NUM!</v>
      </c>
      <c r="L42" s="7" t="e">
        <f t="shared" si="21"/>
        <v>#NUM!</v>
      </c>
      <c r="M42" s="7" t="e">
        <f t="shared" si="22"/>
        <v>#NUM!</v>
      </c>
    </row>
    <row r="43" spans="1:13">
      <c r="A43" s="11">
        <v>5</v>
      </c>
      <c r="B43" s="11">
        <f t="shared" si="12"/>
        <v>76.800000000000011</v>
      </c>
      <c r="C43" s="11">
        <v>350</v>
      </c>
      <c r="D43" s="11">
        <f t="shared" si="14"/>
        <v>26880.000000000004</v>
      </c>
      <c r="E43" s="7" t="e">
        <f t="shared" si="15"/>
        <v>#NUM!</v>
      </c>
      <c r="F43" s="7" t="e">
        <f t="shared" si="16"/>
        <v>#NUM!</v>
      </c>
      <c r="G43" s="7" t="e">
        <f t="shared" si="13"/>
        <v>#NUM!</v>
      </c>
      <c r="H43" s="7" t="e">
        <f t="shared" si="17"/>
        <v>#NUM!</v>
      </c>
      <c r="I43" s="18" t="e">
        <f t="shared" si="18"/>
        <v>#NUM!</v>
      </c>
      <c r="J43" s="7" t="e">
        <f t="shared" si="19"/>
        <v>#NUM!</v>
      </c>
      <c r="K43" s="7" t="e">
        <f t="shared" si="20"/>
        <v>#NUM!</v>
      </c>
      <c r="L43" s="7" t="e">
        <f t="shared" si="21"/>
        <v>#NUM!</v>
      </c>
      <c r="M43" s="7" t="e">
        <f t="shared" si="22"/>
        <v>#NUM!</v>
      </c>
    </row>
    <row r="44" spans="1:13">
      <c r="A44" s="11">
        <v>5</v>
      </c>
      <c r="B44" s="11">
        <f t="shared" si="12"/>
        <v>76.800000000000011</v>
      </c>
      <c r="C44" s="11">
        <v>375</v>
      </c>
      <c r="D44" s="11">
        <f t="shared" si="14"/>
        <v>28800.000000000004</v>
      </c>
      <c r="E44" s="7" t="e">
        <f t="shared" si="15"/>
        <v>#NUM!</v>
      </c>
      <c r="F44" s="7" t="e">
        <f t="shared" si="16"/>
        <v>#NUM!</v>
      </c>
      <c r="G44" s="7" t="e">
        <f t="shared" si="13"/>
        <v>#NUM!</v>
      </c>
      <c r="H44" s="7" t="e">
        <f t="shared" si="17"/>
        <v>#NUM!</v>
      </c>
      <c r="I44" s="18" t="e">
        <f t="shared" si="18"/>
        <v>#NUM!</v>
      </c>
      <c r="J44" s="7" t="e">
        <f t="shared" si="19"/>
        <v>#NUM!</v>
      </c>
      <c r="K44" s="7" t="e">
        <f t="shared" si="20"/>
        <v>#NUM!</v>
      </c>
      <c r="L44" s="7" t="e">
        <f t="shared" si="21"/>
        <v>#NUM!</v>
      </c>
      <c r="M44" s="7" t="e">
        <f t="shared" si="22"/>
        <v>#NUM!</v>
      </c>
    </row>
    <row r="45" spans="1:13">
      <c r="A45" s="11">
        <v>5</v>
      </c>
      <c r="B45" s="11">
        <f t="shared" si="12"/>
        <v>76.800000000000011</v>
      </c>
      <c r="C45" s="11">
        <v>400</v>
      </c>
      <c r="D45" s="11">
        <f t="shared" si="14"/>
        <v>30720.000000000004</v>
      </c>
      <c r="E45" s="7" t="e">
        <f t="shared" si="15"/>
        <v>#NUM!</v>
      </c>
      <c r="F45" s="7" t="e">
        <f t="shared" si="16"/>
        <v>#NUM!</v>
      </c>
      <c r="G45" s="7" t="e">
        <f t="shared" si="13"/>
        <v>#NUM!</v>
      </c>
      <c r="H45" s="7" t="e">
        <f t="shared" si="17"/>
        <v>#NUM!</v>
      </c>
      <c r="I45" s="18" t="e">
        <f t="shared" si="18"/>
        <v>#NUM!</v>
      </c>
      <c r="J45" s="7" t="e">
        <f t="shared" si="19"/>
        <v>#NUM!</v>
      </c>
      <c r="K45" s="7" t="e">
        <f t="shared" si="20"/>
        <v>#NUM!</v>
      </c>
      <c r="L45" s="7" t="e">
        <f t="shared" si="21"/>
        <v>#NUM!</v>
      </c>
      <c r="M45" s="7" t="e">
        <f t="shared" si="22"/>
        <v>#NUM!</v>
      </c>
    </row>
    <row r="46" spans="1:13">
      <c r="A46" s="11">
        <v>5</v>
      </c>
      <c r="B46" s="11">
        <f t="shared" si="12"/>
        <v>76.800000000000011</v>
      </c>
      <c r="C46" s="11">
        <v>425</v>
      </c>
      <c r="D46" s="11">
        <f t="shared" si="14"/>
        <v>32640.000000000004</v>
      </c>
      <c r="E46" s="7" t="e">
        <f t="shared" si="15"/>
        <v>#NUM!</v>
      </c>
      <c r="F46" s="7" t="e">
        <f t="shared" si="16"/>
        <v>#NUM!</v>
      </c>
      <c r="G46" s="7" t="e">
        <f t="shared" si="13"/>
        <v>#NUM!</v>
      </c>
      <c r="H46" s="7" t="e">
        <f t="shared" si="17"/>
        <v>#NUM!</v>
      </c>
      <c r="I46" s="18" t="e">
        <f t="shared" si="18"/>
        <v>#NUM!</v>
      </c>
      <c r="J46" s="7" t="e">
        <f t="shared" si="19"/>
        <v>#NUM!</v>
      </c>
      <c r="K46" s="7" t="e">
        <f t="shared" si="20"/>
        <v>#NUM!</v>
      </c>
      <c r="L46" s="7" t="e">
        <f t="shared" si="21"/>
        <v>#NUM!</v>
      </c>
      <c r="M46" s="7" t="e">
        <f t="shared" si="22"/>
        <v>#NUM!</v>
      </c>
    </row>
    <row r="47" spans="1:13">
      <c r="A47" s="11">
        <v>5</v>
      </c>
      <c r="B47" s="11">
        <f t="shared" si="12"/>
        <v>76.800000000000011</v>
      </c>
      <c r="C47" s="11">
        <v>450</v>
      </c>
      <c r="D47" s="11">
        <f t="shared" si="14"/>
        <v>34560.000000000007</v>
      </c>
      <c r="E47" s="7" t="e">
        <f t="shared" si="15"/>
        <v>#NUM!</v>
      </c>
      <c r="F47" s="7" t="e">
        <f t="shared" si="16"/>
        <v>#NUM!</v>
      </c>
      <c r="G47" s="7" t="e">
        <f t="shared" si="13"/>
        <v>#NUM!</v>
      </c>
      <c r="H47" s="7" t="e">
        <f t="shared" si="17"/>
        <v>#NUM!</v>
      </c>
      <c r="I47" s="18" t="e">
        <f t="shared" si="18"/>
        <v>#NUM!</v>
      </c>
      <c r="J47" s="7" t="e">
        <f t="shared" si="19"/>
        <v>#NUM!</v>
      </c>
      <c r="K47" s="7" t="e">
        <f t="shared" si="20"/>
        <v>#NUM!</v>
      </c>
      <c r="L47" s="7" t="e">
        <f t="shared" si="21"/>
        <v>#NUM!</v>
      </c>
      <c r="M47" s="7" t="e">
        <f t="shared" si="22"/>
        <v>#NUM!</v>
      </c>
    </row>
    <row r="48" spans="1:13">
      <c r="A48" s="11">
        <v>5</v>
      </c>
      <c r="B48" s="11">
        <f t="shared" si="12"/>
        <v>76.800000000000011</v>
      </c>
      <c r="C48" s="11">
        <v>475</v>
      </c>
      <c r="D48" s="11">
        <f t="shared" si="14"/>
        <v>36480.000000000007</v>
      </c>
      <c r="E48" s="7" t="e">
        <f t="shared" si="15"/>
        <v>#NUM!</v>
      </c>
      <c r="F48" s="7" t="e">
        <f t="shared" si="16"/>
        <v>#NUM!</v>
      </c>
      <c r="G48" s="7" t="e">
        <f t="shared" si="13"/>
        <v>#NUM!</v>
      </c>
      <c r="H48" s="7" t="e">
        <f t="shared" si="17"/>
        <v>#NUM!</v>
      </c>
      <c r="I48" s="18" t="e">
        <f t="shared" si="18"/>
        <v>#NUM!</v>
      </c>
      <c r="J48" s="7" t="e">
        <f t="shared" si="19"/>
        <v>#NUM!</v>
      </c>
      <c r="K48" s="7" t="e">
        <f t="shared" si="20"/>
        <v>#NUM!</v>
      </c>
      <c r="L48" s="7" t="e">
        <f t="shared" si="21"/>
        <v>#NUM!</v>
      </c>
      <c r="M48" s="7" t="e">
        <f t="shared" si="22"/>
        <v>#NUM!</v>
      </c>
    </row>
    <row r="49" spans="1:13">
      <c r="A49" s="11">
        <v>5</v>
      </c>
      <c r="B49" s="11">
        <f t="shared" si="12"/>
        <v>76.800000000000011</v>
      </c>
      <c r="C49" s="11">
        <v>500</v>
      </c>
      <c r="D49" s="11">
        <f t="shared" si="14"/>
        <v>38400.000000000007</v>
      </c>
      <c r="E49" s="7" t="e">
        <f t="shared" si="15"/>
        <v>#NUM!</v>
      </c>
      <c r="F49" s="7" t="e">
        <f t="shared" si="16"/>
        <v>#NUM!</v>
      </c>
      <c r="G49" s="7" t="e">
        <f t="shared" si="13"/>
        <v>#NUM!</v>
      </c>
      <c r="H49" s="7" t="e">
        <f t="shared" si="17"/>
        <v>#NUM!</v>
      </c>
      <c r="I49" s="18" t="e">
        <f t="shared" si="18"/>
        <v>#NUM!</v>
      </c>
      <c r="J49" s="7" t="e">
        <f t="shared" si="19"/>
        <v>#NUM!</v>
      </c>
      <c r="K49" s="7" t="e">
        <f t="shared" si="20"/>
        <v>#NUM!</v>
      </c>
      <c r="L49" s="7" t="e">
        <f t="shared" si="21"/>
        <v>#NUM!</v>
      </c>
      <c r="M49" s="7" t="e">
        <f t="shared" si="22"/>
        <v>#NUM!</v>
      </c>
    </row>
    <row r="50" spans="1:13">
      <c r="A50" s="11">
        <v>10</v>
      </c>
      <c r="B50" s="11">
        <f>$C$22</f>
        <v>76.800000000000011</v>
      </c>
      <c r="C50" s="11">
        <v>0</v>
      </c>
      <c r="D50" s="11">
        <f>C50*B50</f>
        <v>0</v>
      </c>
      <c r="E50" s="7">
        <f>($C$23*B50*A50^2+$C$24*$C$25*B50^3-B50*(($C$24*($C$25*$C$24*B50^2+$C$23*A50^2)*($C$25*B50^2+$C$23*$C$24*A50^2-4*D50*$C$23*$C$25)))^0.5)/(2*($C$23^2*A50^2+$C$24*$C$25*$C$23*B50^2))</f>
        <v>4.0578118815688269</v>
      </c>
      <c r="F50" s="7">
        <f>B50*E50-E50^2*C$23</f>
        <v>310.00068692776193</v>
      </c>
      <c r="G50" s="7">
        <f>D50-F50</f>
        <v>-310.00068692776193</v>
      </c>
      <c r="H50" s="7">
        <f>G50/C$24</f>
        <v>-326.31651255553891</v>
      </c>
      <c r="I50" s="18">
        <f>(A50-(A50^2-4*C$25*H50)^0.5)/(2*C$25)</f>
        <v>-31.967406456445385</v>
      </c>
      <c r="J50" s="7">
        <f>E50^2*C$23</f>
        <v>1.639265576724025</v>
      </c>
      <c r="K50" s="7">
        <f>I50^2*C$25</f>
        <v>6.6424479910853096</v>
      </c>
      <c r="L50" s="7">
        <f>H50-G50</f>
        <v>-16.315825627776974</v>
      </c>
      <c r="M50" s="7">
        <f>SUM(J50:L50)</f>
        <v>-8.0341120599676401</v>
      </c>
    </row>
    <row r="51" spans="1:13">
      <c r="A51" s="11">
        <v>10</v>
      </c>
      <c r="B51" s="11">
        <f t="shared" si="12"/>
        <v>76.800000000000011</v>
      </c>
      <c r="C51" s="11">
        <v>25</v>
      </c>
      <c r="D51" s="11">
        <f>C51*B51</f>
        <v>1920.0000000000002</v>
      </c>
      <c r="E51" s="7">
        <f>($C$23*B51*A51^2+$C$24*$C$25*B51^3-B51*(($C$24*($C$25*$C$24*B51^2+$C$23*A51^2)*($C$25*B51^2+$C$23*$C$24*A51^2-4*D51*$C$23*$C$25)))^0.5)/(2*($C$23^2*A51^2+$C$24*$C$25*$C$23*B51^2))</f>
        <v>24.444419587340228</v>
      </c>
      <c r="F51" s="7">
        <f>B51*E51-E51^2*C$23</f>
        <v>1817.8440281444075</v>
      </c>
      <c r="G51" s="7">
        <f t="shared" ref="G51:G70" si="23">D51-F51</f>
        <v>102.15597185559272</v>
      </c>
      <c r="H51" s="7">
        <f>G51/C$24</f>
        <v>107.53260195325551</v>
      </c>
      <c r="I51" s="18">
        <f>(A51-(A51^2-4*C$25*H51)^0.5)/(2*C$25)</f>
        <v>10.829490811631059</v>
      </c>
      <c r="J51" s="7">
        <f>E51^2*C$23</f>
        <v>59.487396163322288</v>
      </c>
      <c r="K51" s="7">
        <f>I51^2*C$25</f>
        <v>0.76230616305480992</v>
      </c>
      <c r="L51" s="7">
        <f>H51-G51</f>
        <v>5.3766300976627832</v>
      </c>
      <c r="M51" s="7">
        <f>SUM(J51:L51)</f>
        <v>65.626332424039873</v>
      </c>
    </row>
    <row r="52" spans="1:13">
      <c r="A52" s="11">
        <v>10</v>
      </c>
      <c r="B52" s="11">
        <f t="shared" si="12"/>
        <v>76.800000000000011</v>
      </c>
      <c r="C52" s="11">
        <v>50</v>
      </c>
      <c r="D52" s="11">
        <f t="shared" ref="D52:D70" si="24">C52*B52</f>
        <v>3840.0000000000005</v>
      </c>
      <c r="E52" s="7">
        <f>($C$23*B52*A52^2+$C$24*$C$25*B52^3-B52*(($C$24*($C$25*$C$24*B52^2+$C$23*A52^2)*($C$25*B52^2+$C$23*$C$24*A52^2-4*D52*$C$23*$C$25)))^0.5)/(2*($C$23^2*A52^2+$C$24*$C$25*$C$23*B52^2))</f>
        <v>46.052441633531053</v>
      </c>
      <c r="F52" s="7">
        <f>B52*E52-E52^2*C$23</f>
        <v>3325.687369361056</v>
      </c>
      <c r="G52" s="7">
        <f t="shared" si="23"/>
        <v>514.31263063894448</v>
      </c>
      <c r="H52" s="7">
        <f>G52/C$24</f>
        <v>541.38171646204682</v>
      </c>
      <c r="I52" s="18">
        <f>(A52-(A52^2-4*C$25*H52)^0.5)/(2*C$25)</f>
        <v>56.190460769146497</v>
      </c>
      <c r="J52" s="7">
        <f>E52^2*C$23</f>
        <v>211.14014809412967</v>
      </c>
      <c r="K52" s="7">
        <f>I52^2*C$25</f>
        <v>20.522891229418445</v>
      </c>
      <c r="L52" s="7">
        <f>H52-G52</f>
        <v>27.069085823102341</v>
      </c>
      <c r="M52" s="7">
        <f>SUM(J52:L52)</f>
        <v>258.73212514665045</v>
      </c>
    </row>
    <row r="53" spans="1:13">
      <c r="A53" s="11">
        <v>10</v>
      </c>
      <c r="B53" s="11">
        <f t="shared" si="12"/>
        <v>76.800000000000011</v>
      </c>
      <c r="C53" s="11">
        <v>75</v>
      </c>
      <c r="D53" s="11">
        <f t="shared" si="24"/>
        <v>5760.0000000000009</v>
      </c>
      <c r="E53" s="7">
        <f>($C$23*B53*A53^2+$C$24*$C$25*B53^3-B53*(($C$24*($C$25*$C$24*B53^2+$C$23*A53^2)*($C$25*B53^2+$C$23*$C$24*A53^2-4*D53*$C$23*$C$25)))^0.5)/(2*($C$23^2*A53^2+$C$24*$C$25*$C$23*B53^2))</f>
        <v>69.131878626815549</v>
      </c>
      <c r="F53" s="7">
        <f>B53*E53-E53^2*C$23</f>
        <v>4833.5307105777028</v>
      </c>
      <c r="G53" s="7">
        <f t="shared" si="23"/>
        <v>926.46928942229806</v>
      </c>
      <c r="H53" s="7">
        <f>G53/C$24</f>
        <v>975.23083097084009</v>
      </c>
      <c r="I53" s="18">
        <f>(A53-(A53^2-4*C$25*H53)^0.5)/(2*C$25)</f>
        <v>104.640321003962</v>
      </c>
      <c r="J53" s="7">
        <f>E53^2*C$23</f>
        <v>475.79756796173223</v>
      </c>
      <c r="K53" s="7">
        <f>I53^2*C$25</f>
        <v>71.172379068779364</v>
      </c>
      <c r="L53" s="7">
        <f>H53-G53</f>
        <v>48.761541548542027</v>
      </c>
      <c r="M53" s="7">
        <f>SUM(J53:L53)</f>
        <v>595.73148857905358</v>
      </c>
    </row>
    <row r="54" spans="1:13">
      <c r="A54" s="11">
        <v>10</v>
      </c>
      <c r="B54" s="11">
        <f t="shared" si="12"/>
        <v>76.800000000000011</v>
      </c>
      <c r="C54" s="11">
        <v>100</v>
      </c>
      <c r="D54" s="11">
        <f t="shared" si="24"/>
        <v>7680.0000000000009</v>
      </c>
      <c r="E54" s="7">
        <f>($C$23*B54*A54^2+$C$24*$C$25*B54^3-B54*(($C$24*($C$25*$C$24*B54^2+$C$23*A54^2)*($C$25*B54^2+$C$23*$C$24*A54^2-4*D54*$C$23*$C$25)))^0.5)/(2*($C$23^2*A54^2+$C$24*$C$25*$C$23*B54^2))</f>
        <v>94.031799729517616</v>
      </c>
      <c r="F54" s="7">
        <f>B54*E54-E54^2*C$23</f>
        <v>6341.3740517943525</v>
      </c>
      <c r="G54" s="7">
        <f t="shared" si="23"/>
        <v>1338.6259482056485</v>
      </c>
      <c r="H54" s="7">
        <f>G54/C$24</f>
        <v>1409.0799454796299</v>
      </c>
      <c r="I54" s="18">
        <f>(A54-(A54^2-4*C$25*H54)^0.5)/(2*C$25)</f>
        <v>156.91186028088902</v>
      </c>
      <c r="J54" s="7">
        <f>E54^2*C$23</f>
        <v>880.26816743260122</v>
      </c>
      <c r="K54" s="7">
        <f>I54^2*C$25</f>
        <v>160.03865732926002</v>
      </c>
      <c r="L54" s="7">
        <f>H54-G54</f>
        <v>70.453997273981486</v>
      </c>
      <c r="M54" s="7">
        <f>SUM(J54:L54)</f>
        <v>1110.7608220358427</v>
      </c>
    </row>
    <row r="55" spans="1:13">
      <c r="A55" s="11">
        <v>10</v>
      </c>
      <c r="B55" s="11">
        <f t="shared" si="12"/>
        <v>76.800000000000011</v>
      </c>
      <c r="C55" s="11">
        <v>125</v>
      </c>
      <c r="D55" s="11">
        <f t="shared" si="24"/>
        <v>9600.0000000000018</v>
      </c>
      <c r="E55" s="7">
        <f t="shared" ref="E55:E70" si="25">($C$23*B55*A55^2+$C$24*$C$25*B55^3-B55*(($C$24*($C$25*$C$24*B55^2+$C$23*A55^2)*($C$25*B55^2+$C$23*$C$24*A55^2-4*D55*$C$23*$C$25)))^0.5)/(2*($C$23^2*A55^2+$C$24*$C$25*$C$23*B55^2))</f>
        <v>121.26594523317732</v>
      </c>
      <c r="F55" s="7">
        <f t="shared" ref="F55:F70" si="26">B55*E55-E55^2*C$23</f>
        <v>7849.2173930110002</v>
      </c>
      <c r="G55" s="7">
        <f t="shared" si="23"/>
        <v>1750.7826069890016</v>
      </c>
      <c r="H55" s="7">
        <f t="shared" ref="H55:H70" si="27">G55/C$24</f>
        <v>1842.9290599884228</v>
      </c>
      <c r="I55" s="18">
        <f t="shared" ref="I55:I70" si="28">(A55-(A55^2-4*C$25*H55)^0.5)/(2*C$25)</f>
        <v>214.08355574516202</v>
      </c>
      <c r="J55" s="7">
        <f t="shared" ref="J55:J70" si="29">E55^2*C$23</f>
        <v>1464.0072008970203</v>
      </c>
      <c r="K55" s="7">
        <f t="shared" ref="K55:K70" si="30">I55^2*C$25</f>
        <v>297.9064974631973</v>
      </c>
      <c r="L55" s="7">
        <f t="shared" ref="L55:L70" si="31">H55-G55</f>
        <v>92.146452999421172</v>
      </c>
      <c r="M55" s="7">
        <f t="shared" ref="M55:M70" si="32">SUM(J55:L55)</f>
        <v>1854.0601513596387</v>
      </c>
    </row>
    <row r="56" spans="1:13">
      <c r="A56" s="11">
        <v>10</v>
      </c>
      <c r="B56" s="11">
        <f t="shared" si="12"/>
        <v>76.800000000000011</v>
      </c>
      <c r="C56" s="11">
        <v>150</v>
      </c>
      <c r="D56" s="11">
        <f t="shared" si="24"/>
        <v>11520.000000000002</v>
      </c>
      <c r="E56" s="7">
        <f t="shared" si="25"/>
        <v>151.64767780924939</v>
      </c>
      <c r="F56" s="7">
        <f t="shared" si="26"/>
        <v>9357.0607342276471</v>
      </c>
      <c r="G56" s="7">
        <f t="shared" si="23"/>
        <v>2162.9392657723547</v>
      </c>
      <c r="H56" s="7">
        <f t="shared" si="27"/>
        <v>2276.7781744972158</v>
      </c>
      <c r="I56" s="18">
        <f t="shared" si="28"/>
        <v>277.86287139443624</v>
      </c>
      <c r="J56" s="7">
        <f t="shared" si="29"/>
        <v>2289.4809215227074</v>
      </c>
      <c r="K56" s="7">
        <f t="shared" si="30"/>
        <v>501.8505394471465</v>
      </c>
      <c r="L56" s="7">
        <f t="shared" si="31"/>
        <v>113.83890872486108</v>
      </c>
      <c r="M56" s="7">
        <f t="shared" si="32"/>
        <v>2905.1703696947147</v>
      </c>
    </row>
    <row r="57" spans="1:13">
      <c r="A57" s="11">
        <v>10</v>
      </c>
      <c r="B57" s="11">
        <f t="shared" si="12"/>
        <v>76.800000000000011</v>
      </c>
      <c r="C57" s="11">
        <v>175</v>
      </c>
      <c r="D57" s="11">
        <f t="shared" si="24"/>
        <v>13440.000000000002</v>
      </c>
      <c r="E57" s="7">
        <f t="shared" si="25"/>
        <v>186.61273100130055</v>
      </c>
      <c r="F57" s="7">
        <f t="shared" si="26"/>
        <v>10864.904075444292</v>
      </c>
      <c r="G57" s="7">
        <f t="shared" si="23"/>
        <v>2575.0959245557096</v>
      </c>
      <c r="H57" s="7">
        <f t="shared" si="27"/>
        <v>2710.6272890060104</v>
      </c>
      <c r="I57" s="18">
        <f t="shared" si="28"/>
        <v>351.26379277526104</v>
      </c>
      <c r="J57" s="7">
        <f t="shared" si="29"/>
        <v>3466.9536654555923</v>
      </c>
      <c r="K57" s="7">
        <f t="shared" si="30"/>
        <v>802.01063874659997</v>
      </c>
      <c r="L57" s="7">
        <f t="shared" si="31"/>
        <v>135.53136445030077</v>
      </c>
      <c r="M57" s="7">
        <f t="shared" si="32"/>
        <v>4404.4956686524929</v>
      </c>
    </row>
    <row r="58" spans="1:13">
      <c r="A58" s="11">
        <v>10</v>
      </c>
      <c r="B58" s="11">
        <f t="shared" si="12"/>
        <v>76.800000000000011</v>
      </c>
      <c r="C58" s="11">
        <v>200</v>
      </c>
      <c r="D58" s="11">
        <f t="shared" si="24"/>
        <v>15360.000000000002</v>
      </c>
      <c r="E58" s="7">
        <f t="shared" si="25"/>
        <v>229.20332366342615</v>
      </c>
      <c r="F58" s="7">
        <f t="shared" si="26"/>
        <v>12372.747416660943</v>
      </c>
      <c r="G58" s="7">
        <f t="shared" si="23"/>
        <v>2987.2525833390591</v>
      </c>
      <c r="H58" s="7">
        <f t="shared" si="27"/>
        <v>3144.4764035147991</v>
      </c>
      <c r="I58" s="18">
        <f t="shared" si="28"/>
        <v>440.67274423271408</v>
      </c>
      <c r="J58" s="7">
        <f t="shared" si="29"/>
        <v>5230.0678406901907</v>
      </c>
      <c r="K58" s="7">
        <f t="shared" si="30"/>
        <v>1262.2510388123417</v>
      </c>
      <c r="L58" s="7">
        <f t="shared" si="31"/>
        <v>157.22382017574</v>
      </c>
      <c r="M58" s="7">
        <f t="shared" si="32"/>
        <v>6649.5426996782726</v>
      </c>
    </row>
    <row r="59" spans="1:13">
      <c r="A59" s="11">
        <v>10</v>
      </c>
      <c r="B59" s="11">
        <f t="shared" si="12"/>
        <v>76.800000000000011</v>
      </c>
      <c r="C59" s="11">
        <v>225</v>
      </c>
      <c r="D59" s="11">
        <f t="shared" si="24"/>
        <v>17280.000000000004</v>
      </c>
      <c r="E59" s="7">
        <f t="shared" si="25"/>
        <v>289.01923209186225</v>
      </c>
      <c r="F59" s="7">
        <f t="shared" si="26"/>
        <v>13880.590757877593</v>
      </c>
      <c r="G59" s="7">
        <f t="shared" si="23"/>
        <v>3399.4092421224104</v>
      </c>
      <c r="H59" s="7">
        <f t="shared" si="27"/>
        <v>3578.3255180235901</v>
      </c>
      <c r="I59" s="18">
        <f t="shared" si="28"/>
        <v>566.24220262199299</v>
      </c>
      <c r="J59" s="7">
        <f t="shared" si="29"/>
        <v>8316.0862667774327</v>
      </c>
      <c r="K59" s="7">
        <f t="shared" si="30"/>
        <v>2084.09650819634</v>
      </c>
      <c r="L59" s="7">
        <f t="shared" si="31"/>
        <v>178.91627590117969</v>
      </c>
      <c r="M59" s="7">
        <f t="shared" si="32"/>
        <v>10579.099050874953</v>
      </c>
    </row>
    <row r="60" spans="1:13">
      <c r="A60" s="11">
        <v>10</v>
      </c>
      <c r="B60" s="11">
        <f t="shared" si="12"/>
        <v>76.800000000000011</v>
      </c>
      <c r="C60" s="11">
        <v>250</v>
      </c>
      <c r="D60" s="11">
        <f t="shared" si="24"/>
        <v>19200.000000000004</v>
      </c>
      <c r="E60" s="7" t="e">
        <f t="shared" si="25"/>
        <v>#NUM!</v>
      </c>
      <c r="F60" s="7" t="e">
        <f t="shared" si="26"/>
        <v>#NUM!</v>
      </c>
      <c r="G60" s="7" t="e">
        <f t="shared" si="23"/>
        <v>#NUM!</v>
      </c>
      <c r="H60" s="7" t="e">
        <f t="shared" si="27"/>
        <v>#NUM!</v>
      </c>
      <c r="I60" s="18" t="e">
        <f t="shared" si="28"/>
        <v>#NUM!</v>
      </c>
      <c r="J60" s="7" t="e">
        <f t="shared" si="29"/>
        <v>#NUM!</v>
      </c>
      <c r="K60" s="7" t="e">
        <f t="shared" si="30"/>
        <v>#NUM!</v>
      </c>
      <c r="L60" s="7" t="e">
        <f t="shared" si="31"/>
        <v>#NUM!</v>
      </c>
      <c r="M60" s="7" t="e">
        <f t="shared" si="32"/>
        <v>#NUM!</v>
      </c>
    </row>
    <row r="61" spans="1:13">
      <c r="A61" s="11">
        <v>10</v>
      </c>
      <c r="B61" s="11">
        <f t="shared" si="12"/>
        <v>76.800000000000011</v>
      </c>
      <c r="C61" s="11">
        <v>275</v>
      </c>
      <c r="D61" s="11">
        <f t="shared" si="24"/>
        <v>21120.000000000004</v>
      </c>
      <c r="E61" s="7" t="e">
        <f t="shared" si="25"/>
        <v>#NUM!</v>
      </c>
      <c r="F61" s="7" t="e">
        <f t="shared" si="26"/>
        <v>#NUM!</v>
      </c>
      <c r="G61" s="7" t="e">
        <f t="shared" si="23"/>
        <v>#NUM!</v>
      </c>
      <c r="H61" s="7" t="e">
        <f t="shared" si="27"/>
        <v>#NUM!</v>
      </c>
      <c r="I61" s="18" t="e">
        <f t="shared" si="28"/>
        <v>#NUM!</v>
      </c>
      <c r="J61" s="7" t="e">
        <f t="shared" si="29"/>
        <v>#NUM!</v>
      </c>
      <c r="K61" s="7" t="e">
        <f t="shared" si="30"/>
        <v>#NUM!</v>
      </c>
      <c r="L61" s="7" t="e">
        <f t="shared" si="31"/>
        <v>#NUM!</v>
      </c>
      <c r="M61" s="7" t="e">
        <f t="shared" si="32"/>
        <v>#NUM!</v>
      </c>
    </row>
    <row r="62" spans="1:13">
      <c r="A62" s="11">
        <v>10</v>
      </c>
      <c r="B62" s="11">
        <f t="shared" si="12"/>
        <v>76.800000000000011</v>
      </c>
      <c r="C62" s="11">
        <v>300</v>
      </c>
      <c r="D62" s="11">
        <f t="shared" si="24"/>
        <v>23040.000000000004</v>
      </c>
      <c r="E62" s="7" t="e">
        <f t="shared" si="25"/>
        <v>#NUM!</v>
      </c>
      <c r="F62" s="7" t="e">
        <f t="shared" si="26"/>
        <v>#NUM!</v>
      </c>
      <c r="G62" s="7" t="e">
        <f t="shared" si="23"/>
        <v>#NUM!</v>
      </c>
      <c r="H62" s="7" t="e">
        <f t="shared" si="27"/>
        <v>#NUM!</v>
      </c>
      <c r="I62" s="18" t="e">
        <f t="shared" si="28"/>
        <v>#NUM!</v>
      </c>
      <c r="J62" s="7" t="e">
        <f t="shared" si="29"/>
        <v>#NUM!</v>
      </c>
      <c r="K62" s="7" t="e">
        <f t="shared" si="30"/>
        <v>#NUM!</v>
      </c>
      <c r="L62" s="7" t="e">
        <f t="shared" si="31"/>
        <v>#NUM!</v>
      </c>
      <c r="M62" s="7" t="e">
        <f t="shared" si="32"/>
        <v>#NUM!</v>
      </c>
    </row>
    <row r="63" spans="1:13">
      <c r="A63" s="11">
        <v>10</v>
      </c>
      <c r="B63" s="11">
        <f t="shared" si="12"/>
        <v>76.800000000000011</v>
      </c>
      <c r="C63" s="11">
        <v>325</v>
      </c>
      <c r="D63" s="11">
        <f t="shared" si="24"/>
        <v>24960.000000000004</v>
      </c>
      <c r="E63" s="7" t="e">
        <f t="shared" si="25"/>
        <v>#NUM!</v>
      </c>
      <c r="F63" s="7" t="e">
        <f t="shared" si="26"/>
        <v>#NUM!</v>
      </c>
      <c r="G63" s="7" t="e">
        <f t="shared" si="23"/>
        <v>#NUM!</v>
      </c>
      <c r="H63" s="7" t="e">
        <f t="shared" si="27"/>
        <v>#NUM!</v>
      </c>
      <c r="I63" s="18" t="e">
        <f t="shared" si="28"/>
        <v>#NUM!</v>
      </c>
      <c r="J63" s="7" t="e">
        <f t="shared" si="29"/>
        <v>#NUM!</v>
      </c>
      <c r="K63" s="7" t="e">
        <f t="shared" si="30"/>
        <v>#NUM!</v>
      </c>
      <c r="L63" s="7" t="e">
        <f t="shared" si="31"/>
        <v>#NUM!</v>
      </c>
      <c r="M63" s="7" t="e">
        <f t="shared" si="32"/>
        <v>#NUM!</v>
      </c>
    </row>
    <row r="64" spans="1:13">
      <c r="A64" s="11">
        <v>10</v>
      </c>
      <c r="B64" s="11">
        <f t="shared" si="12"/>
        <v>76.800000000000011</v>
      </c>
      <c r="C64" s="11">
        <v>350</v>
      </c>
      <c r="D64" s="11">
        <f t="shared" si="24"/>
        <v>26880.000000000004</v>
      </c>
      <c r="E64" s="7" t="e">
        <f t="shared" si="25"/>
        <v>#NUM!</v>
      </c>
      <c r="F64" s="7" t="e">
        <f t="shared" si="26"/>
        <v>#NUM!</v>
      </c>
      <c r="G64" s="7" t="e">
        <f t="shared" si="23"/>
        <v>#NUM!</v>
      </c>
      <c r="H64" s="7" t="e">
        <f t="shared" si="27"/>
        <v>#NUM!</v>
      </c>
      <c r="I64" s="18" t="e">
        <f t="shared" si="28"/>
        <v>#NUM!</v>
      </c>
      <c r="J64" s="7" t="e">
        <f t="shared" si="29"/>
        <v>#NUM!</v>
      </c>
      <c r="K64" s="7" t="e">
        <f t="shared" si="30"/>
        <v>#NUM!</v>
      </c>
      <c r="L64" s="7" t="e">
        <f t="shared" si="31"/>
        <v>#NUM!</v>
      </c>
      <c r="M64" s="7" t="e">
        <f t="shared" si="32"/>
        <v>#NUM!</v>
      </c>
    </row>
    <row r="65" spans="1:13">
      <c r="A65" s="11">
        <v>10</v>
      </c>
      <c r="B65" s="11">
        <f t="shared" si="12"/>
        <v>76.800000000000011</v>
      </c>
      <c r="C65" s="11">
        <v>375</v>
      </c>
      <c r="D65" s="11">
        <f t="shared" si="24"/>
        <v>28800.000000000004</v>
      </c>
      <c r="E65" s="7" t="e">
        <f t="shared" si="25"/>
        <v>#NUM!</v>
      </c>
      <c r="F65" s="7" t="e">
        <f t="shared" si="26"/>
        <v>#NUM!</v>
      </c>
      <c r="G65" s="7" t="e">
        <f t="shared" si="23"/>
        <v>#NUM!</v>
      </c>
      <c r="H65" s="7" t="e">
        <f t="shared" si="27"/>
        <v>#NUM!</v>
      </c>
      <c r="I65" s="18" t="e">
        <f t="shared" si="28"/>
        <v>#NUM!</v>
      </c>
      <c r="J65" s="7" t="e">
        <f t="shared" si="29"/>
        <v>#NUM!</v>
      </c>
      <c r="K65" s="7" t="e">
        <f t="shared" si="30"/>
        <v>#NUM!</v>
      </c>
      <c r="L65" s="7" t="e">
        <f t="shared" si="31"/>
        <v>#NUM!</v>
      </c>
      <c r="M65" s="7" t="e">
        <f t="shared" si="32"/>
        <v>#NUM!</v>
      </c>
    </row>
    <row r="66" spans="1:13">
      <c r="A66" s="11">
        <v>10</v>
      </c>
      <c r="B66" s="11">
        <f t="shared" si="12"/>
        <v>76.800000000000011</v>
      </c>
      <c r="C66" s="11">
        <v>400</v>
      </c>
      <c r="D66" s="11">
        <f t="shared" si="24"/>
        <v>30720.000000000004</v>
      </c>
      <c r="E66" s="7" t="e">
        <f t="shared" si="25"/>
        <v>#NUM!</v>
      </c>
      <c r="F66" s="7" t="e">
        <f t="shared" si="26"/>
        <v>#NUM!</v>
      </c>
      <c r="G66" s="7" t="e">
        <f t="shared" si="23"/>
        <v>#NUM!</v>
      </c>
      <c r="H66" s="7" t="e">
        <f t="shared" si="27"/>
        <v>#NUM!</v>
      </c>
      <c r="I66" s="18" t="e">
        <f t="shared" si="28"/>
        <v>#NUM!</v>
      </c>
      <c r="J66" s="7" t="e">
        <f t="shared" si="29"/>
        <v>#NUM!</v>
      </c>
      <c r="K66" s="7" t="e">
        <f t="shared" si="30"/>
        <v>#NUM!</v>
      </c>
      <c r="L66" s="7" t="e">
        <f t="shared" si="31"/>
        <v>#NUM!</v>
      </c>
      <c r="M66" s="7" t="e">
        <f t="shared" si="32"/>
        <v>#NUM!</v>
      </c>
    </row>
    <row r="67" spans="1:13">
      <c r="A67" s="11">
        <v>10</v>
      </c>
      <c r="B67" s="11">
        <f t="shared" si="12"/>
        <v>76.800000000000011</v>
      </c>
      <c r="C67" s="11">
        <v>425</v>
      </c>
      <c r="D67" s="11">
        <f t="shared" si="24"/>
        <v>32640.000000000004</v>
      </c>
      <c r="E67" s="7" t="e">
        <f t="shared" si="25"/>
        <v>#NUM!</v>
      </c>
      <c r="F67" s="7" t="e">
        <f t="shared" si="26"/>
        <v>#NUM!</v>
      </c>
      <c r="G67" s="7" t="e">
        <f t="shared" si="23"/>
        <v>#NUM!</v>
      </c>
      <c r="H67" s="7" t="e">
        <f t="shared" si="27"/>
        <v>#NUM!</v>
      </c>
      <c r="I67" s="18" t="e">
        <f t="shared" si="28"/>
        <v>#NUM!</v>
      </c>
      <c r="J67" s="7" t="e">
        <f t="shared" si="29"/>
        <v>#NUM!</v>
      </c>
      <c r="K67" s="7" t="e">
        <f t="shared" si="30"/>
        <v>#NUM!</v>
      </c>
      <c r="L67" s="7" t="e">
        <f t="shared" si="31"/>
        <v>#NUM!</v>
      </c>
      <c r="M67" s="7" t="e">
        <f t="shared" si="32"/>
        <v>#NUM!</v>
      </c>
    </row>
    <row r="68" spans="1:13">
      <c r="A68" s="11">
        <v>10</v>
      </c>
      <c r="B68" s="11">
        <f t="shared" si="12"/>
        <v>76.800000000000011</v>
      </c>
      <c r="C68" s="11">
        <v>450</v>
      </c>
      <c r="D68" s="11">
        <f t="shared" si="24"/>
        <v>34560.000000000007</v>
      </c>
      <c r="E68" s="7" t="e">
        <f t="shared" si="25"/>
        <v>#NUM!</v>
      </c>
      <c r="F68" s="7" t="e">
        <f t="shared" si="26"/>
        <v>#NUM!</v>
      </c>
      <c r="G68" s="7" t="e">
        <f t="shared" si="23"/>
        <v>#NUM!</v>
      </c>
      <c r="H68" s="7" t="e">
        <f t="shared" si="27"/>
        <v>#NUM!</v>
      </c>
      <c r="I68" s="18" t="e">
        <f t="shared" si="28"/>
        <v>#NUM!</v>
      </c>
      <c r="J68" s="7" t="e">
        <f t="shared" si="29"/>
        <v>#NUM!</v>
      </c>
      <c r="K68" s="7" t="e">
        <f t="shared" si="30"/>
        <v>#NUM!</v>
      </c>
      <c r="L68" s="7" t="e">
        <f t="shared" si="31"/>
        <v>#NUM!</v>
      </c>
      <c r="M68" s="7" t="e">
        <f t="shared" si="32"/>
        <v>#NUM!</v>
      </c>
    </row>
    <row r="69" spans="1:13">
      <c r="A69" s="11">
        <v>10</v>
      </c>
      <c r="B69" s="11">
        <f t="shared" si="12"/>
        <v>76.800000000000011</v>
      </c>
      <c r="C69" s="11">
        <v>475</v>
      </c>
      <c r="D69" s="11">
        <f t="shared" si="24"/>
        <v>36480.000000000007</v>
      </c>
      <c r="E69" s="7" t="e">
        <f t="shared" si="25"/>
        <v>#NUM!</v>
      </c>
      <c r="F69" s="7" t="e">
        <f t="shared" si="26"/>
        <v>#NUM!</v>
      </c>
      <c r="G69" s="7" t="e">
        <f t="shared" si="23"/>
        <v>#NUM!</v>
      </c>
      <c r="H69" s="7" t="e">
        <f t="shared" si="27"/>
        <v>#NUM!</v>
      </c>
      <c r="I69" s="18" t="e">
        <f t="shared" si="28"/>
        <v>#NUM!</v>
      </c>
      <c r="J69" s="7" t="e">
        <f t="shared" si="29"/>
        <v>#NUM!</v>
      </c>
      <c r="K69" s="7" t="e">
        <f t="shared" si="30"/>
        <v>#NUM!</v>
      </c>
      <c r="L69" s="7" t="e">
        <f t="shared" si="31"/>
        <v>#NUM!</v>
      </c>
      <c r="M69" s="7" t="e">
        <f t="shared" si="32"/>
        <v>#NUM!</v>
      </c>
    </row>
    <row r="70" spans="1:13">
      <c r="A70" s="11">
        <v>10</v>
      </c>
      <c r="B70" s="11">
        <f t="shared" si="12"/>
        <v>76.800000000000011</v>
      </c>
      <c r="C70" s="11">
        <v>500</v>
      </c>
      <c r="D70" s="11">
        <f t="shared" si="24"/>
        <v>38400.000000000007</v>
      </c>
      <c r="E70" s="7" t="e">
        <f t="shared" si="25"/>
        <v>#NUM!</v>
      </c>
      <c r="F70" s="7" t="e">
        <f t="shared" si="26"/>
        <v>#NUM!</v>
      </c>
      <c r="G70" s="7" t="e">
        <f t="shared" si="23"/>
        <v>#NUM!</v>
      </c>
      <c r="H70" s="7" t="e">
        <f t="shared" si="27"/>
        <v>#NUM!</v>
      </c>
      <c r="I70" s="18" t="e">
        <f t="shared" si="28"/>
        <v>#NUM!</v>
      </c>
      <c r="J70" s="7" t="e">
        <f t="shared" si="29"/>
        <v>#NUM!</v>
      </c>
      <c r="K70" s="7" t="e">
        <f t="shared" si="30"/>
        <v>#NUM!</v>
      </c>
      <c r="L70" s="7" t="e">
        <f t="shared" si="31"/>
        <v>#NUM!</v>
      </c>
      <c r="M70" s="7" t="e">
        <f t="shared" si="32"/>
        <v>#NUM!</v>
      </c>
    </row>
    <row r="71" spans="1:13">
      <c r="A71" s="11">
        <v>15</v>
      </c>
      <c r="B71" s="11">
        <f>$C$22</f>
        <v>76.800000000000011</v>
      </c>
      <c r="C71" s="11">
        <v>0</v>
      </c>
      <c r="D71" s="11">
        <f>C71*B71</f>
        <v>0</v>
      </c>
      <c r="E71" s="7">
        <f>($C$23*B71*A71^2+$C$24*$C$25*B71^3-B71*(($C$24*($C$25*$C$24*B71^2+$C$23*A71^2)*($C$25*B71^2+$C$23*$C$24*A71^2-4*D71*$C$23*$C$25)))^0.5)/(2*($C$23^2*A71^2+$C$24*$C$25*$C$23*B71^2))</f>
        <v>7.2283614293634493</v>
      </c>
      <c r="F71" s="7">
        <f>B71*E71-E71^2*C$23</f>
        <v>549.93645875040806</v>
      </c>
      <c r="G71" s="7">
        <f>D71-F71</f>
        <v>-549.93645875040806</v>
      </c>
      <c r="H71" s="7">
        <f>G71/C$24</f>
        <v>-578.88048289516644</v>
      </c>
      <c r="I71" s="18">
        <f>(A71-(A71^2-4*C$25*H71)^0.5)/(2*C$25)</f>
        <v>-37.967372916983535</v>
      </c>
      <c r="J71" s="7">
        <f>E71^2*C$23</f>
        <v>5.2016990247049177</v>
      </c>
      <c r="K71" s="7">
        <f>I71^2*C$25</f>
        <v>9.3698891404124165</v>
      </c>
      <c r="L71" s="7">
        <f>H71-G71</f>
        <v>-28.944024144758373</v>
      </c>
      <c r="M71" s="7">
        <f>SUM(J71:L71)</f>
        <v>-14.37243597964104</v>
      </c>
    </row>
    <row r="72" spans="1:13">
      <c r="A72" s="11">
        <v>15</v>
      </c>
      <c r="B72" s="11">
        <f t="shared" si="12"/>
        <v>76.800000000000011</v>
      </c>
      <c r="C72" s="11">
        <v>25</v>
      </c>
      <c r="D72" s="11">
        <f>C72*B72</f>
        <v>1920.0000000000002</v>
      </c>
      <c r="E72" s="7">
        <f>($C$23*B72*A72^2+$C$24*$C$25*B72^3-B72*(($C$24*($C$25*$C$24*B72^2+$C$23*A72^2)*($C$25*B72^2+$C$23*$C$24*A72^2-4*D72*$C$23*$C$25)))^0.5)/(2*($C$23^2*A72^2+$C$24*$C$25*$C$23*B72^2))</f>
        <v>23.346906537016395</v>
      </c>
      <c r="F72" s="7">
        <f>B72*E72-E72^2*C$23</f>
        <v>1738.7768744668631</v>
      </c>
      <c r="G72" s="7">
        <f t="shared" ref="G72:G91" si="33">D72-F72</f>
        <v>181.22312553313714</v>
      </c>
      <c r="H72" s="7">
        <f>G72/C$24</f>
        <v>190.76118477172332</v>
      </c>
      <c r="I72" s="18">
        <f>(A72-(A72^2-4*C$25*H72)^0.5)/(2*C$25)</f>
        <v>12.788279693708796</v>
      </c>
      <c r="J72" s="7">
        <f>E72^2*C$23</f>
        <v>54.265547575996472</v>
      </c>
      <c r="K72" s="7">
        <f>I72^2*C$25</f>
        <v>1.0630106339094108</v>
      </c>
      <c r="L72" s="7">
        <f>H72-G72</f>
        <v>9.538059238586186</v>
      </c>
      <c r="M72" s="7">
        <f>SUM(J72:L72)</f>
        <v>64.866617448492065</v>
      </c>
    </row>
    <row r="73" spans="1:13">
      <c r="A73" s="11">
        <v>15</v>
      </c>
      <c r="B73" s="11">
        <f t="shared" si="12"/>
        <v>76.800000000000011</v>
      </c>
      <c r="C73" s="11">
        <v>50</v>
      </c>
      <c r="D73" s="11">
        <f t="shared" ref="D73:D91" si="34">C73*B73</f>
        <v>3840.0000000000005</v>
      </c>
      <c r="E73" s="7">
        <f>($C$23*B73*A73^2+$C$24*$C$25*B73^3-B73*(($C$24*($C$25*$C$24*B73^2+$C$23*A73^2)*($C$25*B73^2+$C$23*$C$24*A73^2-4*D73*$C$23*$C$25)))^0.5)/(2*($C$23^2*A73^2+$C$24*$C$25*$C$23*B73^2))</f>
        <v>40.216615531411833</v>
      </c>
      <c r="F73" s="7">
        <f>B73*E73-E73^2*C$23</f>
        <v>2927.6172901833124</v>
      </c>
      <c r="G73" s="7">
        <f t="shared" si="33"/>
        <v>912.38270981668802</v>
      </c>
      <c r="H73" s="7">
        <f>G73/C$24</f>
        <v>960.40285243861899</v>
      </c>
      <c r="I73" s="18">
        <f>(A73-(A73^2-4*C$25*H73)^0.5)/(2*C$25)</f>
        <v>65.909270679209612</v>
      </c>
      <c r="J73" s="7">
        <f>E73^2*C$23</f>
        <v>161.01878262911671</v>
      </c>
      <c r="K73" s="7">
        <f>I73^2*C$25</f>
        <v>28.236207749524578</v>
      </c>
      <c r="L73" s="7">
        <f>H73-G73</f>
        <v>48.020142621930972</v>
      </c>
      <c r="M73" s="7">
        <f>SUM(J73:L73)</f>
        <v>237.27513300057225</v>
      </c>
    </row>
    <row r="74" spans="1:13">
      <c r="A74" s="11">
        <v>15</v>
      </c>
      <c r="B74" s="11">
        <f t="shared" si="12"/>
        <v>76.800000000000011</v>
      </c>
      <c r="C74" s="11">
        <v>75</v>
      </c>
      <c r="D74" s="11">
        <f t="shared" si="34"/>
        <v>5760.0000000000009</v>
      </c>
      <c r="E74" s="7">
        <f>($C$23*B74*A74^2+$C$24*$C$25*B74^3-B74*(($C$24*($C$25*$C$24*B74^2+$C$23*A74^2)*($C$25*B74^2+$C$23*$C$24*A74^2-4*D74*$C$23*$C$25)))^0.5)/(2*($C$23^2*A74^2+$C$24*$C$25*$C$23*B74^2))</f>
        <v>57.953454143786807</v>
      </c>
      <c r="F74" s="7">
        <f>B74*E74-E74^2*C$23</f>
        <v>4116.4577058997584</v>
      </c>
      <c r="G74" s="7">
        <f t="shared" si="33"/>
        <v>1643.5422941002425</v>
      </c>
      <c r="H74" s="7">
        <f>G74/C$24</f>
        <v>1730.0445201055186</v>
      </c>
      <c r="I74" s="18">
        <f>(A74-(A74^2-4*C$25*H74)^0.5)/(2*C$25)</f>
        <v>121.76076428542902</v>
      </c>
      <c r="J74" s="7">
        <f>E74^2*C$23</f>
        <v>334.3675723430685</v>
      </c>
      <c r="K74" s="7">
        <f>I74^2*C$25</f>
        <v>96.366944175916743</v>
      </c>
      <c r="L74" s="7">
        <f>H74-G74</f>
        <v>86.502226005276043</v>
      </c>
      <c r="M74" s="7">
        <f>SUM(J74:L74)</f>
        <v>517.23674252426122</v>
      </c>
    </row>
    <row r="75" spans="1:13">
      <c r="A75" s="11">
        <v>15</v>
      </c>
      <c r="B75" s="11">
        <f t="shared" si="12"/>
        <v>76.800000000000011</v>
      </c>
      <c r="C75" s="11">
        <v>100</v>
      </c>
      <c r="D75" s="11">
        <f t="shared" si="34"/>
        <v>7680.0000000000009</v>
      </c>
      <c r="E75" s="7">
        <f>($C$23*B75*A75^2+$C$24*$C$25*B75^3-B75*(($C$24*($C$25*$C$24*B75^2+$C$23*A75^2)*($C$25*B75^2+$C$23*$C$24*A75^2-4*D75*$C$23*$C$25)))^0.5)/(2*($C$23^2*A75^2+$C$24*$C$25*$C$23*B75^2))</f>
        <v>76.706704380468054</v>
      </c>
      <c r="F75" s="7">
        <f>B75*E75-E75^2*C$23</f>
        <v>5305.2981216162125</v>
      </c>
      <c r="G75" s="7">
        <f t="shared" si="33"/>
        <v>2374.7018783837884</v>
      </c>
      <c r="H75" s="7">
        <f>G75/C$24</f>
        <v>2499.6861877724091</v>
      </c>
      <c r="I75" s="18">
        <f>(A75-(A75^2-4*C$25*H75)^0.5)/(2*C$25)</f>
        <v>180.81283430646701</v>
      </c>
      <c r="J75" s="7">
        <f>E75^2*C$23</f>
        <v>585.77677480373507</v>
      </c>
      <c r="K75" s="7">
        <f>I75^2*C$25</f>
        <v>212.5063268245963</v>
      </c>
      <c r="L75" s="7">
        <f>H75-G75</f>
        <v>124.98430938862066</v>
      </c>
      <c r="M75" s="7">
        <f>SUM(J75:L75)</f>
        <v>923.267411016952</v>
      </c>
    </row>
    <row r="76" spans="1:13">
      <c r="A76" s="11">
        <v>15</v>
      </c>
      <c r="B76" s="11">
        <f t="shared" si="12"/>
        <v>76.800000000000011</v>
      </c>
      <c r="C76" s="11">
        <v>125</v>
      </c>
      <c r="D76" s="11">
        <f t="shared" si="34"/>
        <v>9600.0000000000018</v>
      </c>
      <c r="E76" s="7">
        <f t="shared" ref="E76:E91" si="35">($C$23*B76*A76^2+$C$24*$C$25*B76^3-B76*(($C$24*($C$25*$C$24*B76^2+$C$23*A76^2)*($C$25*B76^2+$C$23*$C$24*A76^2-4*D76*$C$23*$C$25)))^0.5)/(2*($C$23^2*A76^2+$C$24*$C$25*$C$23*B76^2))</f>
        <v>96.674136372075864</v>
      </c>
      <c r="F76" s="7">
        <f t="shared" ref="F76:F91" si="36">B76*E76-E76^2*C$23</f>
        <v>6494.1385373326602</v>
      </c>
      <c r="G76" s="7">
        <f t="shared" si="33"/>
        <v>3105.8614626673416</v>
      </c>
      <c r="H76" s="7">
        <f t="shared" ref="H76:H91" si="37">G76/C$24</f>
        <v>3269.3278554393069</v>
      </c>
      <c r="I76" s="18">
        <f t="shared" ref="I76:I91" si="38">(A76-(A76^2-4*C$25*H76)^0.5)/(2*C$25)</f>
        <v>243.68823868849819</v>
      </c>
      <c r="J76" s="7">
        <f t="shared" ref="J76:J91" si="39">E76^2*C$23</f>
        <v>930.43513604276711</v>
      </c>
      <c r="K76" s="7">
        <f t="shared" ref="K76:K91" si="40">I76^2*C$25</f>
        <v>385.99572488816602</v>
      </c>
      <c r="L76" s="7">
        <f t="shared" ref="L76:L91" si="41">H76-G76</f>
        <v>163.46639277196527</v>
      </c>
      <c r="M76" s="7">
        <f t="shared" ref="M76:M91" si="42">SUM(J76:L76)</f>
        <v>1479.8972537028985</v>
      </c>
    </row>
    <row r="77" spans="1:13">
      <c r="A77" s="11">
        <v>15</v>
      </c>
      <c r="B77" s="11">
        <f t="shared" si="12"/>
        <v>76.800000000000011</v>
      </c>
      <c r="C77" s="11">
        <v>150</v>
      </c>
      <c r="D77" s="11">
        <f t="shared" si="34"/>
        <v>11520.000000000002</v>
      </c>
      <c r="E77" s="7">
        <f t="shared" si="35"/>
        <v>118.12742030090639</v>
      </c>
      <c r="F77" s="7">
        <f t="shared" si="36"/>
        <v>7682.9789530491125</v>
      </c>
      <c r="G77" s="7">
        <f t="shared" si="33"/>
        <v>3837.0210469508893</v>
      </c>
      <c r="H77" s="7">
        <f t="shared" si="37"/>
        <v>4038.9695231061996</v>
      </c>
      <c r="I77" s="18">
        <f t="shared" si="38"/>
        <v>311.24243909417208</v>
      </c>
      <c r="J77" s="7">
        <f t="shared" si="39"/>
        <v>1389.2069260605006</v>
      </c>
      <c r="K77" s="7">
        <f t="shared" si="40"/>
        <v>629.66706330638124</v>
      </c>
      <c r="L77" s="7">
        <f t="shared" si="41"/>
        <v>201.94847615531035</v>
      </c>
      <c r="M77" s="7">
        <f t="shared" si="42"/>
        <v>2220.822465522192</v>
      </c>
    </row>
    <row r="78" spans="1:13">
      <c r="A78" s="11">
        <v>15</v>
      </c>
      <c r="B78" s="11">
        <f t="shared" si="12"/>
        <v>76.800000000000011</v>
      </c>
      <c r="C78" s="11">
        <v>175</v>
      </c>
      <c r="D78" s="11">
        <f t="shared" si="34"/>
        <v>13440.000000000002</v>
      </c>
      <c r="E78" s="7">
        <f t="shared" si="35"/>
        <v>141.45775427295658</v>
      </c>
      <c r="F78" s="7">
        <f t="shared" si="36"/>
        <v>8871.8193687655621</v>
      </c>
      <c r="G78" s="7">
        <f t="shared" si="33"/>
        <v>4568.1806312344397</v>
      </c>
      <c r="H78" s="7">
        <f t="shared" si="37"/>
        <v>4808.6111907730947</v>
      </c>
      <c r="I78" s="18">
        <f t="shared" si="38"/>
        <v>384.70727841236874</v>
      </c>
      <c r="J78" s="7">
        <f t="shared" si="39"/>
        <v>1992.1361593975062</v>
      </c>
      <c r="K78" s="7">
        <f t="shared" si="40"/>
        <v>961.99798541243661</v>
      </c>
      <c r="L78" s="7">
        <f t="shared" si="41"/>
        <v>240.43055953865496</v>
      </c>
      <c r="M78" s="7">
        <f t="shared" si="42"/>
        <v>3194.5647043485978</v>
      </c>
    </row>
    <row r="79" spans="1:13">
      <c r="A79" s="11">
        <v>15</v>
      </c>
      <c r="B79" s="11">
        <f t="shared" si="12"/>
        <v>76.800000000000011</v>
      </c>
      <c r="C79" s="11">
        <v>200</v>
      </c>
      <c r="D79" s="11">
        <f t="shared" si="34"/>
        <v>15360.000000000002</v>
      </c>
      <c r="E79" s="7">
        <f t="shared" si="35"/>
        <v>167.26572023092066</v>
      </c>
      <c r="F79" s="7">
        <f t="shared" si="36"/>
        <v>10060.65978448201</v>
      </c>
      <c r="G79" s="7">
        <f t="shared" si="33"/>
        <v>5299.340215517992</v>
      </c>
      <c r="H79" s="7">
        <f t="shared" si="37"/>
        <v>5578.2528584399915</v>
      </c>
      <c r="I79" s="18">
        <f t="shared" si="38"/>
        <v>465.97392785265157</v>
      </c>
      <c r="J79" s="7">
        <f t="shared" si="39"/>
        <v>2785.3475292526987</v>
      </c>
      <c r="K79" s="7">
        <f t="shared" si="40"/>
        <v>1411.3560593497828</v>
      </c>
      <c r="L79" s="7">
        <f t="shared" si="41"/>
        <v>278.91264292199958</v>
      </c>
      <c r="M79" s="7">
        <f t="shared" si="42"/>
        <v>4475.616231524481</v>
      </c>
    </row>
    <row r="80" spans="1:13">
      <c r="A80" s="11">
        <v>15</v>
      </c>
      <c r="B80" s="11">
        <f t="shared" si="12"/>
        <v>76.800000000000011</v>
      </c>
      <c r="C80" s="11">
        <v>225</v>
      </c>
      <c r="D80" s="11">
        <f t="shared" si="34"/>
        <v>17280.000000000004</v>
      </c>
      <c r="E80" s="7">
        <f t="shared" si="35"/>
        <v>196.56276345836775</v>
      </c>
      <c r="F80" s="7">
        <f t="shared" si="36"/>
        <v>11249.500200198461</v>
      </c>
      <c r="G80" s="7">
        <f t="shared" si="33"/>
        <v>6030.4997998015424</v>
      </c>
      <c r="H80" s="7">
        <f t="shared" si="37"/>
        <v>6347.8945261068866</v>
      </c>
      <c r="I80" s="18">
        <f t="shared" si="38"/>
        <v>558.22732532999271</v>
      </c>
      <c r="J80" s="7">
        <f t="shared" si="39"/>
        <v>3846.5200334041838</v>
      </c>
      <c r="K80" s="7">
        <f t="shared" si="40"/>
        <v>2025.515353843004</v>
      </c>
      <c r="L80" s="7">
        <f t="shared" si="41"/>
        <v>317.39472630534419</v>
      </c>
      <c r="M80" s="7">
        <f t="shared" si="42"/>
        <v>6189.430113552532</v>
      </c>
    </row>
    <row r="81" spans="1:13">
      <c r="A81" s="11">
        <v>15</v>
      </c>
      <c r="B81" s="11">
        <f t="shared" si="12"/>
        <v>76.800000000000011</v>
      </c>
      <c r="C81" s="11">
        <v>250</v>
      </c>
      <c r="D81" s="11">
        <f t="shared" si="34"/>
        <v>19200.000000000004</v>
      </c>
      <c r="E81" s="7">
        <f t="shared" si="35"/>
        <v>231.32250814267391</v>
      </c>
      <c r="F81" s="7">
        <f t="shared" si="36"/>
        <v>12438.340615914911</v>
      </c>
      <c r="G81" s="7">
        <f t="shared" si="33"/>
        <v>6761.6593840850928</v>
      </c>
      <c r="H81" s="7">
        <f t="shared" si="37"/>
        <v>7117.5361937737825</v>
      </c>
      <c r="I81" s="18">
        <f t="shared" si="38"/>
        <v>667.68221187526626</v>
      </c>
      <c r="J81" s="7">
        <f t="shared" si="39"/>
        <v>5327.2280094424477</v>
      </c>
      <c r="K81" s="7">
        <f t="shared" si="40"/>
        <v>2897.6969843552115</v>
      </c>
      <c r="L81" s="7">
        <f t="shared" si="41"/>
        <v>355.87680968868972</v>
      </c>
      <c r="M81" s="7">
        <f t="shared" si="42"/>
        <v>8580.8018034863489</v>
      </c>
    </row>
    <row r="82" spans="1:13">
      <c r="A82" s="11">
        <v>15</v>
      </c>
      <c r="B82" s="11">
        <f t="shared" si="12"/>
        <v>76.800000000000011</v>
      </c>
      <c r="C82" s="11">
        <v>275</v>
      </c>
      <c r="D82" s="11">
        <f t="shared" si="34"/>
        <v>21120.000000000004</v>
      </c>
      <c r="E82" s="7">
        <f t="shared" si="35"/>
        <v>276.64850926854137</v>
      </c>
      <c r="F82" s="7">
        <f t="shared" si="36"/>
        <v>13627.18103163136</v>
      </c>
      <c r="G82" s="7">
        <f t="shared" si="33"/>
        <v>7492.8189683686433</v>
      </c>
      <c r="H82" s="7">
        <f t="shared" si="37"/>
        <v>7887.1778614406776</v>
      </c>
      <c r="I82" s="18">
        <f t="shared" si="38"/>
        <v>810.4091609895587</v>
      </c>
      <c r="J82" s="7">
        <f t="shared" si="39"/>
        <v>7619.4244801926206</v>
      </c>
      <c r="K82" s="7">
        <f t="shared" si="40"/>
        <v>4268.959553402703</v>
      </c>
      <c r="L82" s="7">
        <f t="shared" si="41"/>
        <v>394.35889307203433</v>
      </c>
      <c r="M82" s="7">
        <f t="shared" si="42"/>
        <v>12282.742926667359</v>
      </c>
    </row>
    <row r="83" spans="1:13">
      <c r="A83" s="11">
        <v>15</v>
      </c>
      <c r="B83" s="11">
        <f t="shared" si="12"/>
        <v>76.800000000000011</v>
      </c>
      <c r="C83" s="11">
        <v>300</v>
      </c>
      <c r="D83" s="11">
        <f t="shared" si="34"/>
        <v>23040.000000000004</v>
      </c>
      <c r="E83" s="7" t="e">
        <f t="shared" si="35"/>
        <v>#NUM!</v>
      </c>
      <c r="F83" s="7" t="e">
        <f t="shared" si="36"/>
        <v>#NUM!</v>
      </c>
      <c r="G83" s="7" t="e">
        <f t="shared" si="33"/>
        <v>#NUM!</v>
      </c>
      <c r="H83" s="7" t="e">
        <f t="shared" si="37"/>
        <v>#NUM!</v>
      </c>
      <c r="I83" s="18" t="e">
        <f t="shared" si="38"/>
        <v>#NUM!</v>
      </c>
      <c r="J83" s="7" t="e">
        <f t="shared" si="39"/>
        <v>#NUM!</v>
      </c>
      <c r="K83" s="7" t="e">
        <f t="shared" si="40"/>
        <v>#NUM!</v>
      </c>
      <c r="L83" s="7" t="e">
        <f t="shared" si="41"/>
        <v>#NUM!</v>
      </c>
      <c r="M83" s="7" t="e">
        <f t="shared" si="42"/>
        <v>#NUM!</v>
      </c>
    </row>
    <row r="84" spans="1:13">
      <c r="A84" s="11">
        <v>15</v>
      </c>
      <c r="B84" s="11">
        <f t="shared" si="12"/>
        <v>76.800000000000011</v>
      </c>
      <c r="C84" s="11">
        <v>325</v>
      </c>
      <c r="D84" s="11">
        <f t="shared" si="34"/>
        <v>24960.000000000004</v>
      </c>
      <c r="E84" s="7" t="e">
        <f t="shared" si="35"/>
        <v>#NUM!</v>
      </c>
      <c r="F84" s="7" t="e">
        <f t="shared" si="36"/>
        <v>#NUM!</v>
      </c>
      <c r="G84" s="7" t="e">
        <f t="shared" si="33"/>
        <v>#NUM!</v>
      </c>
      <c r="H84" s="7" t="e">
        <f t="shared" si="37"/>
        <v>#NUM!</v>
      </c>
      <c r="I84" s="18" t="e">
        <f t="shared" si="38"/>
        <v>#NUM!</v>
      </c>
      <c r="J84" s="7" t="e">
        <f t="shared" si="39"/>
        <v>#NUM!</v>
      </c>
      <c r="K84" s="7" t="e">
        <f t="shared" si="40"/>
        <v>#NUM!</v>
      </c>
      <c r="L84" s="7" t="e">
        <f t="shared" si="41"/>
        <v>#NUM!</v>
      </c>
      <c r="M84" s="7" t="e">
        <f t="shared" si="42"/>
        <v>#NUM!</v>
      </c>
    </row>
    <row r="85" spans="1:13">
      <c r="A85" s="11">
        <v>15</v>
      </c>
      <c r="B85" s="11">
        <f t="shared" si="12"/>
        <v>76.800000000000011</v>
      </c>
      <c r="C85" s="11">
        <v>350</v>
      </c>
      <c r="D85" s="11">
        <f t="shared" si="34"/>
        <v>26880.000000000004</v>
      </c>
      <c r="E85" s="7" t="e">
        <f t="shared" si="35"/>
        <v>#NUM!</v>
      </c>
      <c r="F85" s="7" t="e">
        <f t="shared" si="36"/>
        <v>#NUM!</v>
      </c>
      <c r="G85" s="7" t="e">
        <f t="shared" si="33"/>
        <v>#NUM!</v>
      </c>
      <c r="H85" s="7" t="e">
        <f t="shared" si="37"/>
        <v>#NUM!</v>
      </c>
      <c r="I85" s="18" t="e">
        <f t="shared" si="38"/>
        <v>#NUM!</v>
      </c>
      <c r="J85" s="7" t="e">
        <f t="shared" si="39"/>
        <v>#NUM!</v>
      </c>
      <c r="K85" s="7" t="e">
        <f t="shared" si="40"/>
        <v>#NUM!</v>
      </c>
      <c r="L85" s="7" t="e">
        <f t="shared" si="41"/>
        <v>#NUM!</v>
      </c>
      <c r="M85" s="7" t="e">
        <f t="shared" si="42"/>
        <v>#NUM!</v>
      </c>
    </row>
    <row r="86" spans="1:13">
      <c r="A86" s="11">
        <v>15</v>
      </c>
      <c r="B86" s="11">
        <f t="shared" si="12"/>
        <v>76.800000000000011</v>
      </c>
      <c r="C86" s="11">
        <v>375</v>
      </c>
      <c r="D86" s="11">
        <f t="shared" si="34"/>
        <v>28800.000000000004</v>
      </c>
      <c r="E86" s="7" t="e">
        <f t="shared" si="35"/>
        <v>#NUM!</v>
      </c>
      <c r="F86" s="7" t="e">
        <f t="shared" si="36"/>
        <v>#NUM!</v>
      </c>
      <c r="G86" s="7" t="e">
        <f t="shared" si="33"/>
        <v>#NUM!</v>
      </c>
      <c r="H86" s="7" t="e">
        <f t="shared" si="37"/>
        <v>#NUM!</v>
      </c>
      <c r="I86" s="18" t="e">
        <f t="shared" si="38"/>
        <v>#NUM!</v>
      </c>
      <c r="J86" s="7" t="e">
        <f t="shared" si="39"/>
        <v>#NUM!</v>
      </c>
      <c r="K86" s="7" t="e">
        <f t="shared" si="40"/>
        <v>#NUM!</v>
      </c>
      <c r="L86" s="7" t="e">
        <f t="shared" si="41"/>
        <v>#NUM!</v>
      </c>
      <c r="M86" s="7" t="e">
        <f t="shared" si="42"/>
        <v>#NUM!</v>
      </c>
    </row>
    <row r="87" spans="1:13">
      <c r="A87" s="11">
        <v>15</v>
      </c>
      <c r="B87" s="11">
        <f t="shared" si="12"/>
        <v>76.800000000000011</v>
      </c>
      <c r="C87" s="11">
        <v>400</v>
      </c>
      <c r="D87" s="11">
        <f t="shared" si="34"/>
        <v>30720.000000000004</v>
      </c>
      <c r="E87" s="7" t="e">
        <f t="shared" si="35"/>
        <v>#NUM!</v>
      </c>
      <c r="F87" s="7" t="e">
        <f t="shared" si="36"/>
        <v>#NUM!</v>
      </c>
      <c r="G87" s="7" t="e">
        <f t="shared" si="33"/>
        <v>#NUM!</v>
      </c>
      <c r="H87" s="7" t="e">
        <f t="shared" si="37"/>
        <v>#NUM!</v>
      </c>
      <c r="I87" s="18" t="e">
        <f t="shared" si="38"/>
        <v>#NUM!</v>
      </c>
      <c r="J87" s="7" t="e">
        <f t="shared" si="39"/>
        <v>#NUM!</v>
      </c>
      <c r="K87" s="7" t="e">
        <f t="shared" si="40"/>
        <v>#NUM!</v>
      </c>
      <c r="L87" s="7" t="e">
        <f t="shared" si="41"/>
        <v>#NUM!</v>
      </c>
      <c r="M87" s="7" t="e">
        <f t="shared" si="42"/>
        <v>#NUM!</v>
      </c>
    </row>
    <row r="88" spans="1:13">
      <c r="A88" s="11">
        <v>15</v>
      </c>
      <c r="B88" s="11">
        <f t="shared" si="12"/>
        <v>76.800000000000011</v>
      </c>
      <c r="C88" s="11">
        <v>425</v>
      </c>
      <c r="D88" s="11">
        <f t="shared" si="34"/>
        <v>32640.000000000004</v>
      </c>
      <c r="E88" s="7" t="e">
        <f t="shared" si="35"/>
        <v>#NUM!</v>
      </c>
      <c r="F88" s="7" t="e">
        <f t="shared" si="36"/>
        <v>#NUM!</v>
      </c>
      <c r="G88" s="7" t="e">
        <f t="shared" si="33"/>
        <v>#NUM!</v>
      </c>
      <c r="H88" s="7" t="e">
        <f t="shared" si="37"/>
        <v>#NUM!</v>
      </c>
      <c r="I88" s="18" t="e">
        <f t="shared" si="38"/>
        <v>#NUM!</v>
      </c>
      <c r="J88" s="7" t="e">
        <f t="shared" si="39"/>
        <v>#NUM!</v>
      </c>
      <c r="K88" s="7" t="e">
        <f t="shared" si="40"/>
        <v>#NUM!</v>
      </c>
      <c r="L88" s="7" t="e">
        <f t="shared" si="41"/>
        <v>#NUM!</v>
      </c>
      <c r="M88" s="7" t="e">
        <f t="shared" si="42"/>
        <v>#NUM!</v>
      </c>
    </row>
    <row r="89" spans="1:13">
      <c r="A89" s="11">
        <v>15</v>
      </c>
      <c r="B89" s="11">
        <f t="shared" si="12"/>
        <v>76.800000000000011</v>
      </c>
      <c r="C89" s="11">
        <v>450</v>
      </c>
      <c r="D89" s="11">
        <f t="shared" si="34"/>
        <v>34560.000000000007</v>
      </c>
      <c r="E89" s="7" t="e">
        <f t="shared" si="35"/>
        <v>#NUM!</v>
      </c>
      <c r="F89" s="7" t="e">
        <f t="shared" si="36"/>
        <v>#NUM!</v>
      </c>
      <c r="G89" s="7" t="e">
        <f t="shared" si="33"/>
        <v>#NUM!</v>
      </c>
      <c r="H89" s="7" t="e">
        <f t="shared" si="37"/>
        <v>#NUM!</v>
      </c>
      <c r="I89" s="18" t="e">
        <f t="shared" si="38"/>
        <v>#NUM!</v>
      </c>
      <c r="J89" s="7" t="e">
        <f t="shared" si="39"/>
        <v>#NUM!</v>
      </c>
      <c r="K89" s="7" t="e">
        <f t="shared" si="40"/>
        <v>#NUM!</v>
      </c>
      <c r="L89" s="7" t="e">
        <f t="shared" si="41"/>
        <v>#NUM!</v>
      </c>
      <c r="M89" s="7" t="e">
        <f t="shared" si="42"/>
        <v>#NUM!</v>
      </c>
    </row>
    <row r="90" spans="1:13">
      <c r="A90" s="11">
        <v>15</v>
      </c>
      <c r="B90" s="11">
        <f t="shared" si="12"/>
        <v>76.800000000000011</v>
      </c>
      <c r="C90" s="11">
        <v>475</v>
      </c>
      <c r="D90" s="11">
        <f t="shared" si="34"/>
        <v>36480.000000000007</v>
      </c>
      <c r="E90" s="7" t="e">
        <f t="shared" si="35"/>
        <v>#NUM!</v>
      </c>
      <c r="F90" s="7" t="e">
        <f t="shared" si="36"/>
        <v>#NUM!</v>
      </c>
      <c r="G90" s="7" t="e">
        <f t="shared" si="33"/>
        <v>#NUM!</v>
      </c>
      <c r="H90" s="7" t="e">
        <f t="shared" si="37"/>
        <v>#NUM!</v>
      </c>
      <c r="I90" s="18" t="e">
        <f t="shared" si="38"/>
        <v>#NUM!</v>
      </c>
      <c r="J90" s="7" t="e">
        <f t="shared" si="39"/>
        <v>#NUM!</v>
      </c>
      <c r="K90" s="7" t="e">
        <f t="shared" si="40"/>
        <v>#NUM!</v>
      </c>
      <c r="L90" s="7" t="e">
        <f t="shared" si="41"/>
        <v>#NUM!</v>
      </c>
      <c r="M90" s="7" t="e">
        <f t="shared" si="42"/>
        <v>#NUM!</v>
      </c>
    </row>
    <row r="91" spans="1:13">
      <c r="A91" s="11">
        <v>15</v>
      </c>
      <c r="B91" s="11">
        <f t="shared" si="12"/>
        <v>76.800000000000011</v>
      </c>
      <c r="C91" s="11">
        <v>500</v>
      </c>
      <c r="D91" s="11">
        <f t="shared" si="34"/>
        <v>38400.000000000007</v>
      </c>
      <c r="E91" s="7" t="e">
        <f t="shared" si="35"/>
        <v>#NUM!</v>
      </c>
      <c r="F91" s="7" t="e">
        <f t="shared" si="36"/>
        <v>#NUM!</v>
      </c>
      <c r="G91" s="7" t="e">
        <f t="shared" si="33"/>
        <v>#NUM!</v>
      </c>
      <c r="H91" s="7" t="e">
        <f t="shared" si="37"/>
        <v>#NUM!</v>
      </c>
      <c r="I91" s="18" t="e">
        <f t="shared" si="38"/>
        <v>#NUM!</v>
      </c>
      <c r="J91" s="7" t="e">
        <f t="shared" si="39"/>
        <v>#NUM!</v>
      </c>
      <c r="K91" s="7" t="e">
        <f t="shared" si="40"/>
        <v>#NUM!</v>
      </c>
      <c r="L91" s="7" t="e">
        <f t="shared" si="41"/>
        <v>#NUM!</v>
      </c>
      <c r="M91" s="7" t="e">
        <f t="shared" si="42"/>
        <v>#NUM!</v>
      </c>
    </row>
    <row r="92" spans="1:13">
      <c r="A92" s="11">
        <v>20</v>
      </c>
      <c r="B92" s="11">
        <f>$C$22</f>
        <v>76.800000000000011</v>
      </c>
      <c r="C92" s="11">
        <v>0</v>
      </c>
      <c r="D92" s="11">
        <f>C92*B92</f>
        <v>0</v>
      </c>
      <c r="E92" s="7">
        <f>($C$23*B92*A92^2+$C$24*$C$25*B92^3-B92*(($C$24*($C$25*$C$24*B92^2+$C$23*A92^2)*($C$25*B92^2+$C$23*$C$24*A92^2-4*D92*$C$23*$C$25)))^0.5)/(2*($C$23^2*A92^2+$C$24*$C$25*$C$23*B92^2))</f>
        <v>9.9494416251330087</v>
      </c>
      <c r="F92" s="7">
        <f>B92*E92-E92^2*C$23</f>
        <v>754.26197411775638</v>
      </c>
      <c r="G92" s="7">
        <f>D92-F92</f>
        <v>-754.26197411775638</v>
      </c>
      <c r="H92" s="7">
        <f>G92/C$24</f>
        <v>-793.95997275553304</v>
      </c>
      <c r="I92" s="18">
        <f>(A92-(A92^2-4*C$25*H92)^0.5)/(2*C$25)</f>
        <v>-39.198625655461576</v>
      </c>
      <c r="J92" s="7">
        <f>E92^2*C$23</f>
        <v>9.8551426924587471</v>
      </c>
      <c r="K92" s="7">
        <f>I92^2*C$25</f>
        <v>9.987459646300568</v>
      </c>
      <c r="L92" s="7">
        <f>H92-G92</f>
        <v>-39.697998637776664</v>
      </c>
      <c r="M92" s="7">
        <f>SUM(J92:L92)</f>
        <v>-19.85539629901735</v>
      </c>
    </row>
    <row r="93" spans="1:13">
      <c r="A93" s="11">
        <v>20</v>
      </c>
      <c r="B93" s="11">
        <f t="shared" si="12"/>
        <v>76.800000000000011</v>
      </c>
      <c r="C93" s="11">
        <v>25</v>
      </c>
      <c r="D93" s="11">
        <f>C93*B93</f>
        <v>1920.0000000000002</v>
      </c>
      <c r="E93" s="7">
        <f>($C$23*B93*A93^2+$C$24*$C$25*B93^3-B93*(($C$24*($C$25*$C$24*B93^2+$C$23*A93^2)*($C$25*B93^2+$C$23*$C$24*A93^2-4*D93*$C$23*$C$25)))^0.5)/(2*($C$23^2*A93^2+$C$24*$C$25*$C$23*B93^2))</f>
        <v>22.414895681698756</v>
      </c>
      <c r="F93" s="7">
        <f>B93*E93-E93^2*C$23</f>
        <v>1671.4445346449527</v>
      </c>
      <c r="G93" s="7">
        <f t="shared" ref="G93:G112" si="43">D93-F93</f>
        <v>248.55546535504755</v>
      </c>
      <c r="H93" s="7">
        <f>G93/C$24</f>
        <v>261.63733195268162</v>
      </c>
      <c r="I93" s="18">
        <f>(A93-(A93^2-4*C$25*H93)^0.5)/(2*C$25)</f>
        <v>13.137963575883415</v>
      </c>
      <c r="J93" s="7">
        <f>E93^2*C$23</f>
        <v>50.019453709512007</v>
      </c>
      <c r="K93" s="7">
        <f>I93^2*C$25</f>
        <v>1.1219395649880555</v>
      </c>
      <c r="L93" s="7">
        <f>H93-G93</f>
        <v>13.081866597634075</v>
      </c>
      <c r="M93" s="7">
        <f>SUM(J93:L93)</f>
        <v>64.223259872134136</v>
      </c>
    </row>
    <row r="94" spans="1:13">
      <c r="A94" s="11">
        <v>20</v>
      </c>
      <c r="B94" s="11">
        <f t="shared" ref="B94:B112" si="44">$C$22</f>
        <v>76.800000000000011</v>
      </c>
      <c r="C94" s="11">
        <v>50</v>
      </c>
      <c r="D94" s="11">
        <f t="shared" ref="D94:D112" si="45">C94*B94</f>
        <v>3840.0000000000005</v>
      </c>
      <c r="E94" s="7">
        <f>($C$23*B94*A94^2+$C$24*$C$25*B94^3-B94*(($C$24*($C$25*$C$24*B94^2+$C$23*A94^2)*($C$25*B94^2+$C$23*$C$24*A94^2-4*D94*$C$23*$C$25)))^0.5)/(2*($C$23^2*A94^2+$C$24*$C$25*$C$23*B94^2))</f>
        <v>35.323538772026616</v>
      </c>
      <c r="F94" s="7">
        <f>B94*E94-E94^2*C$23</f>
        <v>2588.6270951721481</v>
      </c>
      <c r="G94" s="7">
        <f t="shared" si="43"/>
        <v>1251.3729048278524</v>
      </c>
      <c r="H94" s="7">
        <f>G94/C$24</f>
        <v>1317.2346366608972</v>
      </c>
      <c r="I94" s="18">
        <f>(A94-(A94^2-4*C$25*H94)^0.5)/(2*C$25)</f>
        <v>67.335295489090896</v>
      </c>
      <c r="J94" s="7">
        <f>E94^2*C$23</f>
        <v>124.22068251949615</v>
      </c>
      <c r="K94" s="7">
        <f>I94^2*C$25</f>
        <v>29.471273120920703</v>
      </c>
      <c r="L94" s="7">
        <f>H94-G94</f>
        <v>65.861731833044814</v>
      </c>
      <c r="M94" s="7">
        <f>SUM(J94:L94)</f>
        <v>219.55368747346168</v>
      </c>
    </row>
    <row r="95" spans="1:13">
      <c r="A95" s="11">
        <v>20</v>
      </c>
      <c r="B95" s="11">
        <f t="shared" si="44"/>
        <v>76.800000000000011</v>
      </c>
      <c r="C95" s="11">
        <v>75</v>
      </c>
      <c r="D95" s="11">
        <f t="shared" si="45"/>
        <v>5760.0000000000009</v>
      </c>
      <c r="E95" s="7">
        <f>($C$23*B95*A95^2+$C$24*$C$25*B95^3-B95*(($C$24*($C$25*$C$24*B95^2+$C$23*A95^2)*($C$25*B95^2+$C$23*$C$24*A95^2-4*D95*$C$23*$C$25)))^0.5)/(2*($C$23^2*A95^2+$C$24*$C$25*$C$23*B95^2))</f>
        <v>48.726297371290393</v>
      </c>
      <c r="F95" s="7">
        <f>B95*E95-E95^2*C$23</f>
        <v>3505.8096556993451</v>
      </c>
      <c r="G95" s="7">
        <f t="shared" si="43"/>
        <v>2254.1903443006559</v>
      </c>
      <c r="H95" s="7">
        <f>G95/C$24</f>
        <v>2372.8319413691115</v>
      </c>
      <c r="I95" s="18">
        <f>(A95-(A95^2-4*C$25*H95)^0.5)/(2*C$25)</f>
        <v>123.60718644416426</v>
      </c>
      <c r="J95" s="7">
        <f>E95^2*C$23</f>
        <v>236.36998241575751</v>
      </c>
      <c r="K95" s="7">
        <f>I95^2*C$25</f>
        <v>99.311787514175492</v>
      </c>
      <c r="L95" s="7">
        <f>H95-G95</f>
        <v>118.64159706845567</v>
      </c>
      <c r="M95" s="7">
        <f>SUM(J95:L95)</f>
        <v>454.32336699838868</v>
      </c>
    </row>
    <row r="96" spans="1:13">
      <c r="A96" s="11">
        <v>20</v>
      </c>
      <c r="B96" s="11">
        <f t="shared" si="44"/>
        <v>76.800000000000011</v>
      </c>
      <c r="C96" s="11">
        <v>100</v>
      </c>
      <c r="D96" s="11">
        <f t="shared" si="45"/>
        <v>7680.0000000000009</v>
      </c>
      <c r="E96" s="7">
        <f>($C$23*B96*A96^2+$C$24*$C$25*B96^3-B96*(($C$24*($C$25*$C$24*B96^2+$C$23*A96^2)*($C$25*B96^2+$C$23*$C$24*A96^2-4*D96*$C$23*$C$25)))^0.5)/(2*($C$23^2*A96^2+$C$24*$C$25*$C$23*B96^2))</f>
        <v>62.684669375221134</v>
      </c>
      <c r="F96" s="7">
        <f>B96*E96-E96^2*C$23</f>
        <v>4422.9922162265411</v>
      </c>
      <c r="G96" s="7">
        <f t="shared" si="43"/>
        <v>3257.0077837734598</v>
      </c>
      <c r="H96" s="7">
        <f>G96/C$24</f>
        <v>3428.4292460773263</v>
      </c>
      <c r="I96" s="18">
        <f>(A96-(A96^2-4*C$25*H96)^0.5)/(2*C$25)</f>
        <v>182.21183723289732</v>
      </c>
      <c r="J96" s="7">
        <f>E96^2*C$23</f>
        <v>391.19039179044273</v>
      </c>
      <c r="K96" s="7">
        <f>I96^2*C$25</f>
        <v>215.80749858062114</v>
      </c>
      <c r="L96" s="7">
        <f>H96-G96</f>
        <v>171.42146230386652</v>
      </c>
      <c r="M96" s="7">
        <f>SUM(J96:L96)</f>
        <v>778.41935267493045</v>
      </c>
    </row>
    <row r="97" spans="1:13">
      <c r="A97" s="11">
        <v>20</v>
      </c>
      <c r="B97" s="11">
        <f t="shared" si="44"/>
        <v>76.800000000000011</v>
      </c>
      <c r="C97" s="11">
        <v>125</v>
      </c>
      <c r="D97" s="11">
        <f t="shared" si="45"/>
        <v>9600.0000000000018</v>
      </c>
      <c r="E97" s="7">
        <f t="shared" ref="E97:E112" si="46">($C$23*B97*A97^2+$C$24*$C$25*B97^3-B97*(($C$24*($C$25*$C$24*B97^2+$C$23*A97^2)*($C$25*B97^2+$C$23*$C$24*A97^2-4*D97*$C$23*$C$25)))^0.5)/(2*($C$23^2*A97^2+$C$24*$C$25*$C$23*B97^2))</f>
        <v>77.274077931857022</v>
      </c>
      <c r="F97" s="7">
        <f t="shared" ref="F97:F112" si="47">B97*E97-E97^2*C$23</f>
        <v>5340.1747767537354</v>
      </c>
      <c r="G97" s="7">
        <f t="shared" si="43"/>
        <v>4259.8252232462664</v>
      </c>
      <c r="H97" s="7">
        <f t="shared" ref="H97:H112" si="48">G97/C$24</f>
        <v>4484.0265507855438</v>
      </c>
      <c r="I97" s="18">
        <f t="shared" ref="I97:I112" si="49">(A97-(A97^2-4*C$25*H97)^0.5)/(2*C$25)</f>
        <v>243.46591424381441</v>
      </c>
      <c r="J97" s="7">
        <f t="shared" ref="J97:J112" si="50">E97^2*C$23</f>
        <v>594.47440841288517</v>
      </c>
      <c r="K97" s="7">
        <f t="shared" ref="K97:K112" si="51">I97^2*C$25</f>
        <v>385.29173409074656</v>
      </c>
      <c r="L97" s="7">
        <f t="shared" ref="L97:L112" si="52">H97-G97</f>
        <v>224.20132753927737</v>
      </c>
      <c r="M97" s="7">
        <f t="shared" ref="M97:M112" si="53">SUM(J97:L97)</f>
        <v>1203.9674700429091</v>
      </c>
    </row>
    <row r="98" spans="1:13">
      <c r="A98" s="11">
        <v>20</v>
      </c>
      <c r="B98" s="11">
        <f t="shared" si="44"/>
        <v>76.800000000000011</v>
      </c>
      <c r="C98" s="11">
        <v>150</v>
      </c>
      <c r="D98" s="11">
        <f t="shared" si="45"/>
        <v>11520.000000000002</v>
      </c>
      <c r="E98" s="7">
        <f t="shared" si="46"/>
        <v>92.588731520230041</v>
      </c>
      <c r="F98" s="7">
        <f t="shared" si="47"/>
        <v>6257.3573372809333</v>
      </c>
      <c r="G98" s="7">
        <f t="shared" si="43"/>
        <v>5262.6426627190685</v>
      </c>
      <c r="H98" s="7">
        <f t="shared" si="48"/>
        <v>5539.6238554937563</v>
      </c>
      <c r="I98" s="18">
        <f t="shared" si="49"/>
        <v>307.76495465083843</v>
      </c>
      <c r="J98" s="7">
        <f t="shared" si="50"/>
        <v>853.45724347273506</v>
      </c>
      <c r="K98" s="7">
        <f t="shared" si="51"/>
        <v>615.67523752301202</v>
      </c>
      <c r="L98" s="7">
        <f t="shared" si="52"/>
        <v>276.98119277468777</v>
      </c>
      <c r="M98" s="7">
        <f t="shared" si="53"/>
        <v>1746.1136737704348</v>
      </c>
    </row>
    <row r="99" spans="1:13">
      <c r="A99" s="11">
        <v>20</v>
      </c>
      <c r="B99" s="11">
        <f t="shared" si="44"/>
        <v>76.800000000000011</v>
      </c>
      <c r="C99" s="11">
        <v>175</v>
      </c>
      <c r="D99" s="11">
        <f t="shared" si="45"/>
        <v>13440.000000000002</v>
      </c>
      <c r="E99" s="7">
        <f t="shared" si="46"/>
        <v>108.74891014131485</v>
      </c>
      <c r="F99" s="7">
        <f t="shared" si="47"/>
        <v>7174.5398978081266</v>
      </c>
      <c r="G99" s="7">
        <f t="shared" si="43"/>
        <v>6265.4601021918752</v>
      </c>
      <c r="H99" s="7">
        <f t="shared" si="48"/>
        <v>6595.2211602019743</v>
      </c>
      <c r="I99" s="18">
        <f t="shared" si="49"/>
        <v>375.6139577083249</v>
      </c>
      <c r="J99" s="7">
        <f t="shared" si="50"/>
        <v>1177.3764010448556</v>
      </c>
      <c r="K99" s="7">
        <f t="shared" si="51"/>
        <v>917.05799396452335</v>
      </c>
      <c r="L99" s="7">
        <f t="shared" si="52"/>
        <v>329.76105801009908</v>
      </c>
      <c r="M99" s="7">
        <f t="shared" si="53"/>
        <v>2424.195453019478</v>
      </c>
    </row>
    <row r="100" spans="1:13">
      <c r="A100" s="11">
        <v>20</v>
      </c>
      <c r="B100" s="11">
        <f t="shared" si="44"/>
        <v>76.800000000000011</v>
      </c>
      <c r="C100" s="11">
        <v>200</v>
      </c>
      <c r="D100" s="11">
        <f t="shared" si="45"/>
        <v>15360.000000000002</v>
      </c>
      <c r="E100" s="7">
        <f t="shared" si="46"/>
        <v>125.91234574658392</v>
      </c>
      <c r="F100" s="7">
        <f t="shared" si="47"/>
        <v>8091.72245833532</v>
      </c>
      <c r="G100" s="7">
        <f t="shared" si="43"/>
        <v>7268.2775416646818</v>
      </c>
      <c r="H100" s="7">
        <f t="shared" si="48"/>
        <v>7650.8184649101913</v>
      </c>
      <c r="I100" s="18">
        <f t="shared" si="49"/>
        <v>447.6751658276134</v>
      </c>
      <c r="J100" s="7">
        <f t="shared" si="50"/>
        <v>1578.345695002326</v>
      </c>
      <c r="K100" s="7">
        <f t="shared" si="51"/>
        <v>1302.6848516420775</v>
      </c>
      <c r="L100" s="7">
        <f t="shared" si="52"/>
        <v>382.54092324550948</v>
      </c>
      <c r="M100" s="7">
        <f t="shared" si="53"/>
        <v>3263.5714698899128</v>
      </c>
    </row>
    <row r="101" spans="1:13">
      <c r="A101" s="11">
        <v>20</v>
      </c>
      <c r="B101" s="11">
        <f t="shared" si="44"/>
        <v>76.800000000000011</v>
      </c>
      <c r="C101" s="11">
        <v>225</v>
      </c>
      <c r="D101" s="11">
        <f t="shared" si="45"/>
        <v>17280.000000000004</v>
      </c>
      <c r="E101" s="7">
        <f t="shared" si="46"/>
        <v>144.29291806907122</v>
      </c>
      <c r="F101" s="7">
        <f t="shared" si="47"/>
        <v>9008.905018862517</v>
      </c>
      <c r="G101" s="7">
        <f t="shared" si="43"/>
        <v>8271.0949811374867</v>
      </c>
      <c r="H101" s="7">
        <f t="shared" si="48"/>
        <v>8706.4157696184066</v>
      </c>
      <c r="I101" s="18">
        <f t="shared" si="49"/>
        <v>524.84655959424163</v>
      </c>
      <c r="J101" s="7">
        <f t="shared" si="50"/>
        <v>2072.7910888421534</v>
      </c>
      <c r="K101" s="7">
        <f t="shared" si="51"/>
        <v>1790.5154222664266</v>
      </c>
      <c r="L101" s="7">
        <f t="shared" si="52"/>
        <v>435.32078848091987</v>
      </c>
      <c r="M101" s="7">
        <f t="shared" si="53"/>
        <v>4298.6272995894997</v>
      </c>
    </row>
    <row r="102" spans="1:13">
      <c r="A102" s="11">
        <v>20</v>
      </c>
      <c r="B102" s="11">
        <f t="shared" si="44"/>
        <v>76.800000000000011</v>
      </c>
      <c r="C102" s="11">
        <v>250</v>
      </c>
      <c r="D102" s="11">
        <f t="shared" si="45"/>
        <v>19200.000000000004</v>
      </c>
      <c r="E102" s="7">
        <f t="shared" si="46"/>
        <v>164.19339392213371</v>
      </c>
      <c r="F102" s="7">
        <f t="shared" si="47"/>
        <v>9926.0875793897139</v>
      </c>
      <c r="G102" s="7">
        <f t="shared" si="43"/>
        <v>9273.9124206102897</v>
      </c>
      <c r="H102" s="7">
        <f t="shared" si="48"/>
        <v>9762.0130743266218</v>
      </c>
      <c r="I102" s="18">
        <f t="shared" si="49"/>
        <v>608.39931471281261</v>
      </c>
      <c r="J102" s="7">
        <f t="shared" si="50"/>
        <v>2683.9650738301561</v>
      </c>
      <c r="K102" s="7">
        <f t="shared" si="51"/>
        <v>2405.97321992963</v>
      </c>
      <c r="L102" s="7">
        <f t="shared" si="52"/>
        <v>488.10065371633209</v>
      </c>
      <c r="M102" s="7">
        <f t="shared" si="53"/>
        <v>5578.0389474761178</v>
      </c>
    </row>
    <row r="103" spans="1:13">
      <c r="A103" s="11">
        <v>20</v>
      </c>
      <c r="B103" s="11">
        <f t="shared" si="44"/>
        <v>76.800000000000011</v>
      </c>
      <c r="C103" s="11">
        <v>275</v>
      </c>
      <c r="D103" s="11">
        <f t="shared" si="45"/>
        <v>21120.000000000004</v>
      </c>
      <c r="E103" s="7">
        <f t="shared" si="46"/>
        <v>186.06776246608379</v>
      </c>
      <c r="F103" s="7">
        <f t="shared" si="47"/>
        <v>10843.270139916909</v>
      </c>
      <c r="G103" s="7">
        <f t="shared" si="43"/>
        <v>10276.729860083095</v>
      </c>
      <c r="H103" s="7">
        <f t="shared" si="48"/>
        <v>10817.610379034837</v>
      </c>
      <c r="I103" s="18">
        <f t="shared" si="49"/>
        <v>700.23951852606842</v>
      </c>
      <c r="J103" s="7">
        <f t="shared" si="50"/>
        <v>3446.7340174783271</v>
      </c>
      <c r="K103" s="7">
        <f t="shared" si="51"/>
        <v>3187.1799914865305</v>
      </c>
      <c r="L103" s="7">
        <f t="shared" si="52"/>
        <v>540.88051895174249</v>
      </c>
      <c r="M103" s="7">
        <f t="shared" si="53"/>
        <v>7174.7945279165997</v>
      </c>
    </row>
    <row r="104" spans="1:13">
      <c r="A104" s="11">
        <v>20</v>
      </c>
      <c r="B104" s="11">
        <f t="shared" si="44"/>
        <v>76.800000000000011</v>
      </c>
      <c r="C104" s="11">
        <v>300</v>
      </c>
      <c r="D104" s="11">
        <f t="shared" si="45"/>
        <v>23040.000000000004</v>
      </c>
      <c r="E104" s="7">
        <f t="shared" si="46"/>
        <v>210.65440170370115</v>
      </c>
      <c r="F104" s="7">
        <f t="shared" si="47"/>
        <v>11760.452700444108</v>
      </c>
      <c r="G104" s="7">
        <f t="shared" si="43"/>
        <v>11279.547299555896</v>
      </c>
      <c r="H104" s="7">
        <f t="shared" si="48"/>
        <v>11873.207683743049</v>
      </c>
      <c r="I104" s="18">
        <f t="shared" si="49"/>
        <v>803.4672736097815</v>
      </c>
      <c r="J104" s="7">
        <f t="shared" si="50"/>
        <v>4417.8053504001427</v>
      </c>
      <c r="K104" s="7">
        <f t="shared" si="51"/>
        <v>4196.13778845258</v>
      </c>
      <c r="L104" s="7">
        <f t="shared" si="52"/>
        <v>593.66038418715289</v>
      </c>
      <c r="M104" s="7">
        <f t="shared" si="53"/>
        <v>9207.6035230398757</v>
      </c>
    </row>
    <row r="105" spans="1:13">
      <c r="A105" s="11">
        <v>20</v>
      </c>
      <c r="B105" s="11">
        <f t="shared" si="44"/>
        <v>76.800000000000011</v>
      </c>
      <c r="C105" s="11">
        <v>325</v>
      </c>
      <c r="D105" s="11">
        <f t="shared" si="45"/>
        <v>24960.000000000004</v>
      </c>
      <c r="E105" s="7">
        <f t="shared" si="46"/>
        <v>239.31349427344742</v>
      </c>
      <c r="F105" s="7">
        <f t="shared" si="47"/>
        <v>12677.635260971303</v>
      </c>
      <c r="G105" s="7">
        <f t="shared" si="43"/>
        <v>12282.364739028701</v>
      </c>
      <c r="H105" s="7">
        <f t="shared" si="48"/>
        <v>12928.804988451264</v>
      </c>
      <c r="I105" s="18">
        <f t="shared" si="49"/>
        <v>923.79334827658226</v>
      </c>
      <c r="J105" s="7">
        <f t="shared" si="50"/>
        <v>5701.6410992294614</v>
      </c>
      <c r="K105" s="7">
        <f t="shared" si="51"/>
        <v>5547.0619770803823</v>
      </c>
      <c r="L105" s="7">
        <f t="shared" si="52"/>
        <v>646.44024942256328</v>
      </c>
      <c r="M105" s="7">
        <f t="shared" si="53"/>
        <v>11895.143325732408</v>
      </c>
    </row>
    <row r="106" spans="1:13">
      <c r="A106" s="11">
        <v>20</v>
      </c>
      <c r="B106" s="11">
        <f t="shared" si="44"/>
        <v>76.800000000000011</v>
      </c>
      <c r="C106" s="11">
        <v>350</v>
      </c>
      <c r="D106" s="11">
        <f t="shared" si="45"/>
        <v>26880.000000000004</v>
      </c>
      <c r="E106" s="7">
        <f t="shared" si="46"/>
        <v>275.16827502548534</v>
      </c>
      <c r="F106" s="7">
        <f t="shared" si="47"/>
        <v>13594.817821498495</v>
      </c>
      <c r="G106" s="7">
        <f t="shared" si="43"/>
        <v>13285.182178501509</v>
      </c>
      <c r="H106" s="7">
        <f t="shared" si="48"/>
        <v>13984.402293159485</v>
      </c>
      <c r="I106" s="18">
        <f t="shared" si="49"/>
        <v>1074.330739348268</v>
      </c>
      <c r="J106" s="7">
        <f t="shared" si="50"/>
        <v>7538.105700458781</v>
      </c>
      <c r="K106" s="7">
        <f t="shared" si="51"/>
        <v>7502.2124938058751</v>
      </c>
      <c r="L106" s="7">
        <f t="shared" si="52"/>
        <v>699.2201146579755</v>
      </c>
      <c r="M106" s="7">
        <f t="shared" si="53"/>
        <v>15739.538308922631</v>
      </c>
    </row>
    <row r="107" spans="1:13">
      <c r="A107" s="11">
        <v>20</v>
      </c>
      <c r="B107" s="11">
        <f t="shared" si="44"/>
        <v>76.800000000000011</v>
      </c>
      <c r="C107" s="11">
        <v>375</v>
      </c>
      <c r="D107" s="11">
        <f t="shared" si="45"/>
        <v>28800.000000000004</v>
      </c>
      <c r="E107" s="7">
        <f t="shared" si="46"/>
        <v>330.87224687624803</v>
      </c>
      <c r="F107" s="7">
        <f t="shared" si="47"/>
        <v>14512.000382025695</v>
      </c>
      <c r="G107" s="7">
        <f t="shared" si="43"/>
        <v>14287.999617974308</v>
      </c>
      <c r="H107" s="7">
        <f t="shared" si="48"/>
        <v>15039.999597867694</v>
      </c>
      <c r="I107" s="18">
        <f t="shared" si="49"/>
        <v>1308.2055649325148</v>
      </c>
      <c r="J107" s="7">
        <f t="shared" si="50"/>
        <v>10898.988178070156</v>
      </c>
      <c r="K107" s="7">
        <f t="shared" si="51"/>
        <v>11124.111700782601</v>
      </c>
      <c r="L107" s="7">
        <f t="shared" si="52"/>
        <v>751.9999798933859</v>
      </c>
      <c r="M107" s="7">
        <f t="shared" si="53"/>
        <v>22775.099858746144</v>
      </c>
    </row>
    <row r="108" spans="1:13">
      <c r="A108" s="11">
        <v>20</v>
      </c>
      <c r="B108" s="11">
        <f t="shared" si="44"/>
        <v>76.800000000000011</v>
      </c>
      <c r="C108" s="11">
        <v>400</v>
      </c>
      <c r="D108" s="11">
        <f t="shared" si="45"/>
        <v>30720.000000000004</v>
      </c>
      <c r="E108" s="7" t="e">
        <f t="shared" si="46"/>
        <v>#NUM!</v>
      </c>
      <c r="F108" s="7" t="e">
        <f t="shared" si="47"/>
        <v>#NUM!</v>
      </c>
      <c r="G108" s="7" t="e">
        <f t="shared" si="43"/>
        <v>#NUM!</v>
      </c>
      <c r="H108" s="7" t="e">
        <f t="shared" si="48"/>
        <v>#NUM!</v>
      </c>
      <c r="I108" s="18" t="e">
        <f t="shared" si="49"/>
        <v>#NUM!</v>
      </c>
      <c r="J108" s="7" t="e">
        <f t="shared" si="50"/>
        <v>#NUM!</v>
      </c>
      <c r="K108" s="7" t="e">
        <f t="shared" si="51"/>
        <v>#NUM!</v>
      </c>
      <c r="L108" s="7" t="e">
        <f t="shared" si="52"/>
        <v>#NUM!</v>
      </c>
      <c r="M108" s="7" t="e">
        <f t="shared" si="53"/>
        <v>#NUM!</v>
      </c>
    </row>
    <row r="109" spans="1:13">
      <c r="A109" s="11">
        <v>20</v>
      </c>
      <c r="B109" s="11">
        <f t="shared" si="44"/>
        <v>76.800000000000011</v>
      </c>
      <c r="C109" s="11">
        <v>425</v>
      </c>
      <c r="D109" s="11">
        <f t="shared" si="45"/>
        <v>32640.000000000004</v>
      </c>
      <c r="E109" s="7" t="e">
        <f t="shared" si="46"/>
        <v>#NUM!</v>
      </c>
      <c r="F109" s="7" t="e">
        <f t="shared" si="47"/>
        <v>#NUM!</v>
      </c>
      <c r="G109" s="7" t="e">
        <f t="shared" si="43"/>
        <v>#NUM!</v>
      </c>
      <c r="H109" s="7" t="e">
        <f t="shared" si="48"/>
        <v>#NUM!</v>
      </c>
      <c r="I109" s="18" t="e">
        <f t="shared" si="49"/>
        <v>#NUM!</v>
      </c>
      <c r="J109" s="7" t="e">
        <f t="shared" si="50"/>
        <v>#NUM!</v>
      </c>
      <c r="K109" s="7" t="e">
        <f t="shared" si="51"/>
        <v>#NUM!</v>
      </c>
      <c r="L109" s="7" t="e">
        <f t="shared" si="52"/>
        <v>#NUM!</v>
      </c>
      <c r="M109" s="7" t="e">
        <f t="shared" si="53"/>
        <v>#NUM!</v>
      </c>
    </row>
    <row r="110" spans="1:13">
      <c r="A110" s="11">
        <v>20</v>
      </c>
      <c r="B110" s="11">
        <f t="shared" si="44"/>
        <v>76.800000000000011</v>
      </c>
      <c r="C110" s="11">
        <v>450</v>
      </c>
      <c r="D110" s="11">
        <f t="shared" si="45"/>
        <v>34560.000000000007</v>
      </c>
      <c r="E110" s="7" t="e">
        <f t="shared" si="46"/>
        <v>#NUM!</v>
      </c>
      <c r="F110" s="7" t="e">
        <f t="shared" si="47"/>
        <v>#NUM!</v>
      </c>
      <c r="G110" s="7" t="e">
        <f t="shared" si="43"/>
        <v>#NUM!</v>
      </c>
      <c r="H110" s="7" t="e">
        <f t="shared" si="48"/>
        <v>#NUM!</v>
      </c>
      <c r="I110" s="18" t="e">
        <f t="shared" si="49"/>
        <v>#NUM!</v>
      </c>
      <c r="J110" s="7" t="e">
        <f t="shared" si="50"/>
        <v>#NUM!</v>
      </c>
      <c r="K110" s="7" t="e">
        <f t="shared" si="51"/>
        <v>#NUM!</v>
      </c>
      <c r="L110" s="7" t="e">
        <f t="shared" si="52"/>
        <v>#NUM!</v>
      </c>
      <c r="M110" s="7" t="e">
        <f t="shared" si="53"/>
        <v>#NUM!</v>
      </c>
    </row>
    <row r="111" spans="1:13">
      <c r="A111" s="11">
        <v>20</v>
      </c>
      <c r="B111" s="11">
        <f t="shared" si="44"/>
        <v>76.800000000000011</v>
      </c>
      <c r="C111" s="11">
        <v>475</v>
      </c>
      <c r="D111" s="11">
        <f t="shared" si="45"/>
        <v>36480.000000000007</v>
      </c>
      <c r="E111" s="7" t="e">
        <f t="shared" si="46"/>
        <v>#NUM!</v>
      </c>
      <c r="F111" s="7" t="e">
        <f t="shared" si="47"/>
        <v>#NUM!</v>
      </c>
      <c r="G111" s="7" t="e">
        <f t="shared" si="43"/>
        <v>#NUM!</v>
      </c>
      <c r="H111" s="7" t="e">
        <f t="shared" si="48"/>
        <v>#NUM!</v>
      </c>
      <c r="I111" s="18" t="e">
        <f t="shared" si="49"/>
        <v>#NUM!</v>
      </c>
      <c r="J111" s="7" t="e">
        <f t="shared" si="50"/>
        <v>#NUM!</v>
      </c>
      <c r="K111" s="7" t="e">
        <f t="shared" si="51"/>
        <v>#NUM!</v>
      </c>
      <c r="L111" s="7" t="e">
        <f t="shared" si="52"/>
        <v>#NUM!</v>
      </c>
      <c r="M111" s="7" t="e">
        <f t="shared" si="53"/>
        <v>#NUM!</v>
      </c>
    </row>
    <row r="112" spans="1:13">
      <c r="A112" s="11">
        <v>20</v>
      </c>
      <c r="B112" s="11">
        <f t="shared" si="44"/>
        <v>76.800000000000011</v>
      </c>
      <c r="C112" s="11">
        <v>500</v>
      </c>
      <c r="D112" s="11">
        <f t="shared" si="45"/>
        <v>38400.000000000007</v>
      </c>
      <c r="E112" s="7" t="e">
        <f t="shared" si="46"/>
        <v>#NUM!</v>
      </c>
      <c r="F112" s="7" t="e">
        <f t="shared" si="47"/>
        <v>#NUM!</v>
      </c>
      <c r="G112" s="7" t="e">
        <f t="shared" si="43"/>
        <v>#NUM!</v>
      </c>
      <c r="H112" s="7" t="e">
        <f t="shared" si="48"/>
        <v>#NUM!</v>
      </c>
      <c r="I112" s="18" t="e">
        <f t="shared" si="49"/>
        <v>#NUM!</v>
      </c>
      <c r="J112" s="7" t="e">
        <f t="shared" si="50"/>
        <v>#NUM!</v>
      </c>
      <c r="K112" s="7" t="e">
        <f t="shared" si="51"/>
        <v>#NUM!</v>
      </c>
      <c r="L112" s="7" t="e">
        <f t="shared" si="52"/>
        <v>#NUM!</v>
      </c>
      <c r="M112" s="7" t="e">
        <f t="shared" si="53"/>
        <v>#NUM!</v>
      </c>
    </row>
    <row r="113" spans="1:13">
      <c r="A113" s="11">
        <v>25</v>
      </c>
      <c r="B113" s="11">
        <f>$C$22</f>
        <v>76.800000000000011</v>
      </c>
      <c r="C113" s="11">
        <v>0</v>
      </c>
      <c r="D113" s="11">
        <f>C113*B113</f>
        <v>0</v>
      </c>
      <c r="E113" s="7">
        <f>($C$23*B113*A113^2+$C$24*$C$25*B113^3-B113*(($C$24*($C$25*$C$24*B113^2+$C$23*A113^2)*($C$25*B113^2+$C$23*$C$24*A113^2-4*D113*$C$23*$C$25)))^0.5)/(2*($C$23^2*A113^2+$C$24*$C$25*$C$23*B113^2))</f>
        <v>12.049046085351659</v>
      </c>
      <c r="F113" s="7">
        <f>B113*E113-E113^2*C$23</f>
        <v>910.91331242567776</v>
      </c>
      <c r="G113" s="7">
        <f>D113-F113</f>
        <v>-910.91331242567776</v>
      </c>
      <c r="H113" s="7">
        <f>G113/C$24</f>
        <v>-958.85611834281872</v>
      </c>
      <c r="I113" s="18">
        <f>(A113-(A113^2-4*C$25*H113)^0.5)/(2*C$25)</f>
        <v>-37.979215326539766</v>
      </c>
      <c r="J113" s="7">
        <f>E113^2*C$23</f>
        <v>14.453426929329737</v>
      </c>
      <c r="K113" s="7">
        <f>I113^2*C$25</f>
        <v>9.375735179327874</v>
      </c>
      <c r="L113" s="7">
        <f>H113-G113</f>
        <v>-47.942805917140959</v>
      </c>
      <c r="M113" s="7">
        <f>SUM(J113:L113)</f>
        <v>-24.113643808483346</v>
      </c>
    </row>
    <row r="114" spans="1:13">
      <c r="A114" s="11">
        <v>25</v>
      </c>
      <c r="B114" s="11">
        <f t="shared" ref="B114:B177" si="54">$C$22</f>
        <v>76.800000000000011</v>
      </c>
      <c r="C114" s="11">
        <v>25</v>
      </c>
      <c r="D114" s="11">
        <f>C114*B114</f>
        <v>1920.0000000000002</v>
      </c>
      <c r="E114" s="7">
        <f>($C$23*B114*A114^2+$C$24*$C$25*B114^3-B114*(($C$24*($C$25*$C$24*B114^2+$C$23*A114^2)*($C$25*B114^2+$C$23*$C$24*A114^2-4*D114*$C$23*$C$25)))^0.5)/(2*($C$23^2*A114^2+$C$24*$C$25*$C$23*B114^2))</f>
        <v>21.701962003612454</v>
      </c>
      <c r="F114" s="7">
        <f>B114*E114-E114^2*C$23</f>
        <v>1619.8224886878377</v>
      </c>
      <c r="G114" s="7">
        <f t="shared" ref="G114:G133" si="55">D114-F114</f>
        <v>300.17751131216255</v>
      </c>
      <c r="H114" s="7">
        <f>G114/C$24</f>
        <v>315.97632769701323</v>
      </c>
      <c r="I114" s="18">
        <f>(A114-(A114^2-4*C$25*H114)^0.5)/(2*C$25)</f>
        <v>12.680862217188988</v>
      </c>
      <c r="J114" s="7">
        <f>E114^2*C$23</f>
        <v>46.88819318959888</v>
      </c>
      <c r="K114" s="7">
        <f>I114^2*C$25</f>
        <v>1.045227732713653</v>
      </c>
      <c r="L114" s="7">
        <f>H114-G114</f>
        <v>15.798816384850682</v>
      </c>
      <c r="M114" s="7">
        <f>SUM(J114:L114)</f>
        <v>63.732237307163217</v>
      </c>
    </row>
    <row r="115" spans="1:13">
      <c r="A115" s="11">
        <v>25</v>
      </c>
      <c r="B115" s="11">
        <f t="shared" si="54"/>
        <v>76.800000000000011</v>
      </c>
      <c r="C115" s="11">
        <v>50</v>
      </c>
      <c r="D115" s="11">
        <f t="shared" ref="D115:D133" si="56">C115*B115</f>
        <v>3840.0000000000005</v>
      </c>
      <c r="E115" s="7">
        <f>($C$23*B115*A115^2+$C$24*$C$25*B115^3-B115*(($C$24*($C$25*$C$24*B115^2+$C$23*A115^2)*($C$25*B115^2+$C$23*$C$24*A115^2-4*D115*$C$23*$C$25)))^0.5)/(2*($C$23^2*A115^2+$C$24*$C$25*$C$23*B115^2))</f>
        <v>31.617925496421758</v>
      </c>
      <c r="F115" s="7">
        <f>B115*E115-E115^2*C$23</f>
        <v>2328.7316649499958</v>
      </c>
      <c r="G115" s="7">
        <f t="shared" si="55"/>
        <v>1511.2683350500047</v>
      </c>
      <c r="H115" s="7">
        <f>G115/C$24</f>
        <v>1590.8087737368471</v>
      </c>
      <c r="I115" s="18">
        <f>(A115-(A115^2-4*C$25*H115)^0.5)/(2*C$25)</f>
        <v>64.721456346492701</v>
      </c>
      <c r="J115" s="7">
        <f>E115^2*C$23</f>
        <v>99.525013175195596</v>
      </c>
      <c r="K115" s="7">
        <f>I115^2*C$25</f>
        <v>27.227634925471243</v>
      </c>
      <c r="L115" s="7">
        <f>H115-G115</f>
        <v>79.540438686842435</v>
      </c>
      <c r="M115" s="7">
        <f>SUM(J115:L115)</f>
        <v>206.29308678750928</v>
      </c>
    </row>
    <row r="116" spans="1:13">
      <c r="A116" s="11">
        <v>25</v>
      </c>
      <c r="B116" s="11">
        <f t="shared" si="54"/>
        <v>76.800000000000011</v>
      </c>
      <c r="C116" s="11">
        <v>75</v>
      </c>
      <c r="D116" s="11">
        <f t="shared" si="56"/>
        <v>5760.0000000000009</v>
      </c>
      <c r="E116" s="7">
        <f>($C$23*B116*A116^2+$C$24*$C$25*B116^3-B116*(($C$24*($C$25*$C$24*B116^2+$C$23*A116^2)*($C$25*B116^2+$C$23*$C$24*A116^2-4*D116*$C$23*$C$25)))^0.5)/(2*($C$23^2*A116^2+$C$24*$C$25*$C$23*B116^2))</f>
        <v>41.819690197237009</v>
      </c>
      <c r="F116" s="7">
        <f>B116*E116-E116^2*C$23</f>
        <v>3037.6408412121559</v>
      </c>
      <c r="G116" s="7">
        <f t="shared" si="55"/>
        <v>2722.359158787845</v>
      </c>
      <c r="H116" s="7">
        <f>G116/C$24</f>
        <v>2865.641219776679</v>
      </c>
      <c r="I116" s="18">
        <f>(A116-(A116^2-4*C$25*H116)^0.5)/(2*C$25)</f>
        <v>118.26198184184925</v>
      </c>
      <c r="J116" s="7">
        <f>E116^2*C$23</f>
        <v>174.11136593564686</v>
      </c>
      <c r="K116" s="7">
        <f>I116^2*C$25</f>
        <v>90.908326269552219</v>
      </c>
      <c r="L116" s="7">
        <f>H116-G116</f>
        <v>143.28206098883402</v>
      </c>
      <c r="M116" s="7">
        <f>SUM(J116:L116)</f>
        <v>408.3017531940331</v>
      </c>
    </row>
    <row r="117" spans="1:13">
      <c r="A117" s="11">
        <v>25</v>
      </c>
      <c r="B117" s="11">
        <f t="shared" si="54"/>
        <v>76.800000000000011</v>
      </c>
      <c r="C117" s="11">
        <v>100</v>
      </c>
      <c r="D117" s="11">
        <f t="shared" si="56"/>
        <v>7680.0000000000009</v>
      </c>
      <c r="E117" s="7">
        <f>($C$23*B117*A117^2+$C$24*$C$25*B117^3-B117*(($C$24*($C$25*$C$24*B117^2+$C$23*A117^2)*($C$25*B117^2+$C$23*$C$24*A117^2-4*D117*$C$23*$C$25)))^0.5)/(2*($C$23^2*A117^2+$C$24*$C$25*$C$23*B117^2))</f>
        <v>52.333492428095006</v>
      </c>
      <c r="F117" s="7">
        <f>B117*E117-E117^2*C$23</f>
        <v>3746.5500174743147</v>
      </c>
      <c r="G117" s="7">
        <f t="shared" si="55"/>
        <v>3933.4499825256862</v>
      </c>
      <c r="H117" s="7">
        <f>G117/C$24</f>
        <v>4140.473665816512</v>
      </c>
      <c r="I117" s="18">
        <f>(A117-(A117^2-4*C$25*H117)^0.5)/(2*C$25)</f>
        <v>173.4401312015778</v>
      </c>
      <c r="J117" s="7">
        <f>E117^2*C$23</f>
        <v>272.66220100338262</v>
      </c>
      <c r="K117" s="7">
        <f>I117^2*C$25</f>
        <v>195.52961422293336</v>
      </c>
      <c r="L117" s="7">
        <f>H117-G117</f>
        <v>207.02368329082583</v>
      </c>
      <c r="M117" s="7">
        <f>SUM(J117:L117)</f>
        <v>675.21549851714178</v>
      </c>
    </row>
    <row r="118" spans="1:13">
      <c r="A118" s="11">
        <v>25</v>
      </c>
      <c r="B118" s="11">
        <f t="shared" si="54"/>
        <v>76.800000000000011</v>
      </c>
      <c r="C118" s="11">
        <v>125</v>
      </c>
      <c r="D118" s="11">
        <f t="shared" si="56"/>
        <v>9600.0000000000018</v>
      </c>
      <c r="E118" s="7">
        <f t="shared" ref="E118:E133" si="57">($C$23*B118*A118^2+$C$24*$C$25*B118^3-B118*(($C$24*($C$25*$C$24*B118^2+$C$23*A118^2)*($C$25*B118^2+$C$23*$C$24*A118^2-4*D118*$C$23*$C$25)))^0.5)/(2*($C$23^2*A118^2+$C$24*$C$25*$C$23*B118^2))</f>
        <v>63.189846580713827</v>
      </c>
      <c r="F118" s="7">
        <f t="shared" ref="F118:F133" si="58">B118*E118-E118^2*C$23</f>
        <v>4455.4591937364721</v>
      </c>
      <c r="G118" s="7">
        <f t="shared" si="55"/>
        <v>5144.5408062635297</v>
      </c>
      <c r="H118" s="7">
        <f t="shared" ref="H118:H133" si="59">G118/C$24</f>
        <v>5415.3061118563473</v>
      </c>
      <c r="I118" s="18">
        <f t="shared" ref="I118:I133" si="60">(A118-(A118^2-4*C$25*H118)^0.5)/(2*C$25)</f>
        <v>230.41604893162125</v>
      </c>
      <c r="J118" s="7">
        <f t="shared" ref="J118:J133" si="61">E118^2*C$23</f>
        <v>397.52102366235107</v>
      </c>
      <c r="K118" s="7">
        <f t="shared" ref="K118:K133" si="62">I118^2*C$25</f>
        <v>345.0951114341853</v>
      </c>
      <c r="L118" s="7">
        <f t="shared" ref="L118:L133" si="63">H118-G118</f>
        <v>270.76530559281764</v>
      </c>
      <c r="M118" s="7">
        <f t="shared" ref="M118:M133" si="64">SUM(J118:L118)</f>
        <v>1013.381440689354</v>
      </c>
    </row>
    <row r="119" spans="1:13">
      <c r="A119" s="11">
        <v>25</v>
      </c>
      <c r="B119" s="11">
        <f t="shared" si="54"/>
        <v>76.800000000000011</v>
      </c>
      <c r="C119" s="11">
        <v>150</v>
      </c>
      <c r="D119" s="11">
        <f t="shared" si="56"/>
        <v>11520.000000000002</v>
      </c>
      <c r="E119" s="7">
        <f t="shared" si="57"/>
        <v>74.42459050302368</v>
      </c>
      <c r="F119" s="7">
        <f t="shared" si="58"/>
        <v>5164.3683699986286</v>
      </c>
      <c r="G119" s="7">
        <f t="shared" si="55"/>
        <v>6355.6316300013732</v>
      </c>
      <c r="H119" s="7">
        <f t="shared" si="59"/>
        <v>6690.1385578961826</v>
      </c>
      <c r="I119" s="18">
        <f t="shared" si="60"/>
        <v>289.37781790460775</v>
      </c>
      <c r="J119" s="7">
        <f t="shared" si="61"/>
        <v>551.44018063359067</v>
      </c>
      <c r="K119" s="7">
        <f t="shared" si="62"/>
        <v>544.30688971901009</v>
      </c>
      <c r="L119" s="7">
        <f t="shared" si="63"/>
        <v>334.50692789480945</v>
      </c>
      <c r="M119" s="7">
        <f t="shared" si="64"/>
        <v>1430.2539982474102</v>
      </c>
    </row>
    <row r="120" spans="1:13">
      <c r="A120" s="11">
        <v>25</v>
      </c>
      <c r="B120" s="11">
        <f t="shared" si="54"/>
        <v>76.800000000000011</v>
      </c>
      <c r="C120" s="11">
        <v>175</v>
      </c>
      <c r="D120" s="11">
        <f t="shared" si="56"/>
        <v>13440.000000000002</v>
      </c>
      <c r="E120" s="7">
        <f t="shared" si="57"/>
        <v>86.080284220770807</v>
      </c>
      <c r="F120" s="7">
        <f t="shared" si="58"/>
        <v>5873.2775462607879</v>
      </c>
      <c r="G120" s="7">
        <f t="shared" si="55"/>
        <v>7566.722453739214</v>
      </c>
      <c r="H120" s="7">
        <f t="shared" si="59"/>
        <v>7964.9710039360152</v>
      </c>
      <c r="I120" s="18">
        <f t="shared" si="60"/>
        <v>350.54880007901886</v>
      </c>
      <c r="J120" s="7">
        <f t="shared" si="61"/>
        <v>737.68828189441126</v>
      </c>
      <c r="K120" s="7">
        <f t="shared" si="62"/>
        <v>798.74899803945959</v>
      </c>
      <c r="L120" s="7">
        <f t="shared" si="63"/>
        <v>398.24855019680126</v>
      </c>
      <c r="M120" s="7">
        <f t="shared" si="64"/>
        <v>1934.685830130672</v>
      </c>
    </row>
    <row r="121" spans="1:13">
      <c r="A121" s="11">
        <v>25</v>
      </c>
      <c r="B121" s="11">
        <f t="shared" si="54"/>
        <v>76.800000000000011</v>
      </c>
      <c r="C121" s="11">
        <v>200</v>
      </c>
      <c r="D121" s="11">
        <f t="shared" si="56"/>
        <v>15360.000000000002</v>
      </c>
      <c r="E121" s="7">
        <f t="shared" si="57"/>
        <v>98.208119941600117</v>
      </c>
      <c r="F121" s="7">
        <f t="shared" si="58"/>
        <v>6582.1867225229462</v>
      </c>
      <c r="G121" s="7">
        <f t="shared" si="55"/>
        <v>8777.8132774770565</v>
      </c>
      <c r="H121" s="7">
        <f t="shared" si="59"/>
        <v>9239.8034499758487</v>
      </c>
      <c r="I121" s="18">
        <f t="shared" si="60"/>
        <v>414.19766051222132</v>
      </c>
      <c r="J121" s="7">
        <f t="shared" si="61"/>
        <v>960.19688899194318</v>
      </c>
      <c r="K121" s="7">
        <f t="shared" si="62"/>
        <v>1115.1380628296827</v>
      </c>
      <c r="L121" s="7">
        <f t="shared" si="63"/>
        <v>461.99017249879216</v>
      </c>
      <c r="M121" s="7">
        <f t="shared" si="64"/>
        <v>2537.3251243204181</v>
      </c>
    </row>
    <row r="122" spans="1:13">
      <c r="A122" s="11">
        <v>25</v>
      </c>
      <c r="B122" s="11">
        <f t="shared" si="54"/>
        <v>76.800000000000011</v>
      </c>
      <c r="C122" s="11">
        <v>225</v>
      </c>
      <c r="D122" s="11">
        <f t="shared" si="56"/>
        <v>17280.000000000004</v>
      </c>
      <c r="E122" s="7">
        <f t="shared" si="57"/>
        <v>110.87059220176168</v>
      </c>
      <c r="F122" s="7">
        <f t="shared" si="58"/>
        <v>7291.0958987851063</v>
      </c>
      <c r="G122" s="7">
        <f t="shared" si="55"/>
        <v>9988.9041012148973</v>
      </c>
      <c r="H122" s="7">
        <f t="shared" si="59"/>
        <v>10514.635896015681</v>
      </c>
      <c r="I122" s="18">
        <f t="shared" si="60"/>
        <v>480.65238072599436</v>
      </c>
      <c r="J122" s="7">
        <f t="shared" si="61"/>
        <v>1223.765582310192</v>
      </c>
      <c r="K122" s="7">
        <f t="shared" si="62"/>
        <v>1501.6736221341805</v>
      </c>
      <c r="L122" s="7">
        <f t="shared" si="63"/>
        <v>525.73179480078397</v>
      </c>
      <c r="M122" s="7">
        <f t="shared" si="64"/>
        <v>3251.1709992451565</v>
      </c>
    </row>
    <row r="123" spans="1:13">
      <c r="A123" s="11">
        <v>25</v>
      </c>
      <c r="B123" s="11">
        <f t="shared" si="54"/>
        <v>76.800000000000011</v>
      </c>
      <c r="C123" s="11">
        <v>250</v>
      </c>
      <c r="D123" s="11">
        <f t="shared" si="56"/>
        <v>19200.000000000004</v>
      </c>
      <c r="E123" s="7">
        <f t="shared" si="57"/>
        <v>124.1453342504288</v>
      </c>
      <c r="F123" s="7">
        <f t="shared" si="58"/>
        <v>8000.0050750472656</v>
      </c>
      <c r="G123" s="7">
        <f t="shared" si="55"/>
        <v>11199.994924952738</v>
      </c>
      <c r="H123" s="7">
        <f t="shared" si="59"/>
        <v>11789.468342055514</v>
      </c>
      <c r="I123" s="18">
        <f t="shared" si="60"/>
        <v>550.32039267731398</v>
      </c>
      <c r="J123" s="7">
        <f t="shared" si="61"/>
        <v>1534.3565953856689</v>
      </c>
      <c r="K123" s="7">
        <f t="shared" si="62"/>
        <v>1968.5414748773346</v>
      </c>
      <c r="L123" s="7">
        <f t="shared" si="63"/>
        <v>589.47341710277578</v>
      </c>
      <c r="M123" s="7">
        <f t="shared" si="64"/>
        <v>4092.3714873657791</v>
      </c>
    </row>
    <row r="124" spans="1:13">
      <c r="A124" s="11">
        <v>25</v>
      </c>
      <c r="B124" s="11">
        <f t="shared" si="54"/>
        <v>76.800000000000011</v>
      </c>
      <c r="C124" s="11">
        <v>275</v>
      </c>
      <c r="D124" s="11">
        <f t="shared" si="56"/>
        <v>21120.000000000004</v>
      </c>
      <c r="E124" s="7">
        <f t="shared" si="57"/>
        <v>138.13081115227698</v>
      </c>
      <c r="F124" s="7">
        <f t="shared" si="58"/>
        <v>8708.9142513094212</v>
      </c>
      <c r="G124" s="7">
        <f t="shared" si="55"/>
        <v>12411.085748690582</v>
      </c>
      <c r="H124" s="7">
        <f t="shared" si="59"/>
        <v>13064.30078809535</v>
      </c>
      <c r="I124" s="18">
        <f t="shared" si="60"/>
        <v>623.71845708947296</v>
      </c>
      <c r="J124" s="7">
        <f t="shared" si="61"/>
        <v>1899.5320451854514</v>
      </c>
      <c r="K124" s="7">
        <f t="shared" si="62"/>
        <v>2528.6606391414725</v>
      </c>
      <c r="L124" s="7">
        <f t="shared" si="63"/>
        <v>653.21503940476759</v>
      </c>
      <c r="M124" s="7">
        <f t="shared" si="64"/>
        <v>5081.4077237316915</v>
      </c>
    </row>
    <row r="125" spans="1:13">
      <c r="A125" s="11">
        <v>25</v>
      </c>
      <c r="B125" s="11">
        <f t="shared" si="54"/>
        <v>76.800000000000011</v>
      </c>
      <c r="C125" s="11">
        <v>300</v>
      </c>
      <c r="D125" s="11">
        <f t="shared" si="56"/>
        <v>23040.000000000004</v>
      </c>
      <c r="E125" s="7">
        <f t="shared" si="57"/>
        <v>152.95510247441419</v>
      </c>
      <c r="F125" s="7">
        <f t="shared" si="58"/>
        <v>9417.8234275715822</v>
      </c>
      <c r="G125" s="7">
        <f t="shared" si="55"/>
        <v>13622.176572428421</v>
      </c>
      <c r="H125" s="7">
        <f t="shared" si="59"/>
        <v>14339.133234135181</v>
      </c>
      <c r="I125" s="18">
        <f t="shared" si="60"/>
        <v>701.51875642592506</v>
      </c>
      <c r="J125" s="7">
        <f t="shared" si="61"/>
        <v>2329.1284424634287</v>
      </c>
      <c r="K125" s="7">
        <f t="shared" si="62"/>
        <v>3198.8356765129461</v>
      </c>
      <c r="L125" s="7">
        <f t="shared" si="63"/>
        <v>716.95666170675941</v>
      </c>
      <c r="M125" s="7">
        <f t="shared" si="64"/>
        <v>6244.9207806831346</v>
      </c>
    </row>
    <row r="126" spans="1:13">
      <c r="A126" s="11">
        <v>25</v>
      </c>
      <c r="B126" s="11">
        <f t="shared" si="54"/>
        <v>76.800000000000011</v>
      </c>
      <c r="C126" s="11">
        <v>325</v>
      </c>
      <c r="D126" s="11">
        <f t="shared" si="56"/>
        <v>24960.000000000004</v>
      </c>
      <c r="E126" s="7">
        <f t="shared" si="57"/>
        <v>168.79011027782735</v>
      </c>
      <c r="F126" s="7">
        <f t="shared" si="58"/>
        <v>10126.732603833741</v>
      </c>
      <c r="G126" s="7">
        <f t="shared" si="55"/>
        <v>14833.267396166262</v>
      </c>
      <c r="H126" s="7">
        <f t="shared" si="59"/>
        <v>15613.965680175013</v>
      </c>
      <c r="I126" s="18">
        <f t="shared" si="60"/>
        <v>784.62346074733159</v>
      </c>
      <c r="J126" s="7">
        <f t="shared" si="61"/>
        <v>2836.3478655034005</v>
      </c>
      <c r="K126" s="7">
        <f t="shared" si="62"/>
        <v>4001.6208385082759</v>
      </c>
      <c r="L126" s="7">
        <f t="shared" si="63"/>
        <v>780.69828400875122</v>
      </c>
      <c r="M126" s="7">
        <f t="shared" si="64"/>
        <v>7618.6669880204281</v>
      </c>
    </row>
    <row r="127" spans="1:13">
      <c r="A127" s="11">
        <v>25</v>
      </c>
      <c r="B127" s="11">
        <f t="shared" si="54"/>
        <v>76.800000000000011</v>
      </c>
      <c r="C127" s="11">
        <v>350</v>
      </c>
      <c r="D127" s="11">
        <f t="shared" si="56"/>
        <v>26880.000000000004</v>
      </c>
      <c r="E127" s="7">
        <f t="shared" si="57"/>
        <v>185.87595506902969</v>
      </c>
      <c r="F127" s="7">
        <f t="shared" si="58"/>
        <v>10835.641780095899</v>
      </c>
      <c r="G127" s="7">
        <f t="shared" si="55"/>
        <v>16044.358219904105</v>
      </c>
      <c r="H127" s="7">
        <f t="shared" si="59"/>
        <v>16888.79812621485</v>
      </c>
      <c r="I127" s="18">
        <f t="shared" si="60"/>
        <v>874.29276164582996</v>
      </c>
      <c r="J127" s="7">
        <f t="shared" si="61"/>
        <v>3439.6315692055837</v>
      </c>
      <c r="K127" s="7">
        <f t="shared" si="62"/>
        <v>4968.5209149308976</v>
      </c>
      <c r="L127" s="7">
        <f t="shared" si="63"/>
        <v>844.43990631074485</v>
      </c>
      <c r="M127" s="7">
        <f t="shared" si="64"/>
        <v>9252.5923904472256</v>
      </c>
    </row>
    <row r="128" spans="1:13">
      <c r="A128" s="11">
        <v>25</v>
      </c>
      <c r="B128" s="11">
        <f t="shared" si="54"/>
        <v>76.800000000000011</v>
      </c>
      <c r="C128" s="11">
        <v>375</v>
      </c>
      <c r="D128" s="11">
        <f t="shared" si="56"/>
        <v>28800.000000000004</v>
      </c>
      <c r="E128" s="7">
        <f t="shared" si="57"/>
        <v>204.56622775787832</v>
      </c>
      <c r="F128" s="7">
        <f t="shared" si="58"/>
        <v>11544.55095635806</v>
      </c>
      <c r="G128" s="7">
        <f t="shared" si="55"/>
        <v>17255.449043641944</v>
      </c>
      <c r="H128" s="7">
        <f t="shared" si="59"/>
        <v>18163.630572254679</v>
      </c>
      <c r="I128" s="18">
        <f t="shared" si="60"/>
        <v>972.3823619021947</v>
      </c>
      <c r="J128" s="7">
        <f t="shared" si="61"/>
        <v>4166.1353354469984</v>
      </c>
      <c r="K128" s="7">
        <f t="shared" si="62"/>
        <v>6145.9284753001893</v>
      </c>
      <c r="L128" s="7">
        <f t="shared" si="63"/>
        <v>908.18152861273484</v>
      </c>
      <c r="M128" s="7">
        <f t="shared" si="64"/>
        <v>11220.245339359923</v>
      </c>
    </row>
    <row r="129" spans="1:13">
      <c r="A129" s="11">
        <v>25</v>
      </c>
      <c r="B129" s="11">
        <f t="shared" si="54"/>
        <v>76.800000000000011</v>
      </c>
      <c r="C129" s="11">
        <v>400</v>
      </c>
      <c r="D129" s="11">
        <f t="shared" si="56"/>
        <v>30720.000000000004</v>
      </c>
      <c r="E129" s="7">
        <f t="shared" si="57"/>
        <v>225.42118103515972</v>
      </c>
      <c r="F129" s="7">
        <f t="shared" si="58"/>
        <v>12253.460132620214</v>
      </c>
      <c r="G129" s="7">
        <f t="shared" si="55"/>
        <v>18466.53986737979</v>
      </c>
      <c r="H129" s="7">
        <f t="shared" si="59"/>
        <v>19438.463018294518</v>
      </c>
      <c r="I129" s="18">
        <f t="shared" si="60"/>
        <v>1081.8325590389254</v>
      </c>
      <c r="J129" s="7">
        <f t="shared" si="61"/>
        <v>5058.886570880054</v>
      </c>
      <c r="K129" s="7">
        <f t="shared" si="62"/>
        <v>7607.3509576786146</v>
      </c>
      <c r="L129" s="7">
        <f t="shared" si="63"/>
        <v>971.92315091472847</v>
      </c>
      <c r="M129" s="7">
        <f t="shared" si="64"/>
        <v>13638.160679473396</v>
      </c>
    </row>
    <row r="130" spans="1:13">
      <c r="A130" s="11">
        <v>25</v>
      </c>
      <c r="B130" s="11">
        <f t="shared" si="54"/>
        <v>76.800000000000011</v>
      </c>
      <c r="C130" s="11">
        <v>425</v>
      </c>
      <c r="D130" s="11">
        <f t="shared" si="56"/>
        <v>32640.000000000004</v>
      </c>
      <c r="E130" s="7">
        <f t="shared" si="57"/>
        <v>249.43097817455609</v>
      </c>
      <c r="F130" s="7">
        <f t="shared" si="58"/>
        <v>12962.369308882375</v>
      </c>
      <c r="G130" s="7">
        <f t="shared" si="55"/>
        <v>19677.630691117629</v>
      </c>
      <c r="H130" s="7">
        <f t="shared" si="59"/>
        <v>20713.295464334347</v>
      </c>
      <c r="I130" s="18">
        <f t="shared" si="60"/>
        <v>1207.8398914544105</v>
      </c>
      <c r="J130" s="7">
        <f t="shared" si="61"/>
        <v>6193.9298149235365</v>
      </c>
      <c r="K130" s="7">
        <f t="shared" si="62"/>
        <v>9482.7018220259124</v>
      </c>
      <c r="L130" s="7">
        <f t="shared" si="63"/>
        <v>1035.6647732167185</v>
      </c>
      <c r="M130" s="7">
        <f t="shared" si="64"/>
        <v>16712.296410166167</v>
      </c>
    </row>
    <row r="131" spans="1:13">
      <c r="A131" s="11">
        <v>25</v>
      </c>
      <c r="B131" s="11">
        <f t="shared" si="54"/>
        <v>76.800000000000011</v>
      </c>
      <c r="C131" s="11">
        <v>450</v>
      </c>
      <c r="D131" s="11">
        <f t="shared" si="56"/>
        <v>34560.000000000007</v>
      </c>
      <c r="E131" s="7">
        <f t="shared" si="57"/>
        <v>278.69839707963581</v>
      </c>
      <c r="F131" s="7">
        <f t="shared" si="58"/>
        <v>13671.278485144532</v>
      </c>
      <c r="G131" s="7">
        <f t="shared" si="55"/>
        <v>20888.721514855475</v>
      </c>
      <c r="H131" s="7">
        <f t="shared" si="59"/>
        <v>21988.127910374184</v>
      </c>
      <c r="I131" s="18">
        <f t="shared" si="60"/>
        <v>1361.4400806398637</v>
      </c>
      <c r="J131" s="7">
        <f t="shared" si="61"/>
        <v>7732.7584105714986</v>
      </c>
      <c r="K131" s="7">
        <f t="shared" si="62"/>
        <v>12047.87410562241</v>
      </c>
      <c r="L131" s="7">
        <f t="shared" si="63"/>
        <v>1099.4063955187085</v>
      </c>
      <c r="M131" s="7">
        <f t="shared" si="64"/>
        <v>20880.038911712618</v>
      </c>
    </row>
    <row r="132" spans="1:13">
      <c r="A132" s="11">
        <v>25</v>
      </c>
      <c r="B132" s="11">
        <f t="shared" si="54"/>
        <v>76.800000000000011</v>
      </c>
      <c r="C132" s="11">
        <v>475</v>
      </c>
      <c r="D132" s="11">
        <f t="shared" si="56"/>
        <v>36480.000000000007</v>
      </c>
      <c r="E132" s="7">
        <f t="shared" si="57"/>
        <v>319.89893092105325</v>
      </c>
      <c r="F132" s="7">
        <f t="shared" si="58"/>
        <v>14380.187661406693</v>
      </c>
      <c r="G132" s="7">
        <f t="shared" si="55"/>
        <v>22099.812338593314</v>
      </c>
      <c r="H132" s="7">
        <f t="shared" si="59"/>
        <v>23262.960356414016</v>
      </c>
      <c r="I132" s="18">
        <f t="shared" si="60"/>
        <v>1577.667203814194</v>
      </c>
      <c r="J132" s="7">
        <f t="shared" si="61"/>
        <v>10188.050233330199</v>
      </c>
      <c r="K132" s="7">
        <f t="shared" si="62"/>
        <v>16178.719738940834</v>
      </c>
      <c r="L132" s="7">
        <f t="shared" si="63"/>
        <v>1163.1480178207021</v>
      </c>
      <c r="M132" s="7">
        <f t="shared" si="64"/>
        <v>27529.917990091733</v>
      </c>
    </row>
    <row r="133" spans="1:13">
      <c r="A133" s="11">
        <v>25</v>
      </c>
      <c r="B133" s="11">
        <f t="shared" si="54"/>
        <v>76.800000000000011</v>
      </c>
      <c r="C133" s="11">
        <v>500</v>
      </c>
      <c r="D133" s="11">
        <f t="shared" si="56"/>
        <v>38400.000000000007</v>
      </c>
      <c r="E133" s="7" t="e">
        <f t="shared" si="57"/>
        <v>#NUM!</v>
      </c>
      <c r="F133" s="7" t="e">
        <f t="shared" si="58"/>
        <v>#NUM!</v>
      </c>
      <c r="G133" s="7" t="e">
        <f t="shared" si="55"/>
        <v>#NUM!</v>
      </c>
      <c r="H133" s="7" t="e">
        <f t="shared" si="59"/>
        <v>#NUM!</v>
      </c>
      <c r="I133" s="18" t="e">
        <f t="shared" si="60"/>
        <v>#NUM!</v>
      </c>
      <c r="J133" s="7" t="e">
        <f t="shared" si="61"/>
        <v>#NUM!</v>
      </c>
      <c r="K133" s="7" t="e">
        <f t="shared" si="62"/>
        <v>#NUM!</v>
      </c>
      <c r="L133" s="7" t="e">
        <f t="shared" si="63"/>
        <v>#NUM!</v>
      </c>
      <c r="M133" s="7" t="e">
        <f t="shared" si="64"/>
        <v>#NUM!</v>
      </c>
    </row>
    <row r="134" spans="1:13">
      <c r="A134" s="11">
        <v>30</v>
      </c>
      <c r="B134" s="11">
        <f>$C$22</f>
        <v>76.800000000000011</v>
      </c>
      <c r="C134" s="11">
        <v>0</v>
      </c>
      <c r="D134" s="11">
        <f>C134*B134</f>
        <v>0</v>
      </c>
      <c r="E134" s="7">
        <f>($C$23*B134*A134^2+$C$24*$C$25*B134^3-B134*(($C$24*($C$25*$C$24*B134^2+$C$23*A134^2)*($C$25*B134^2+$C$23*$C$24*A134^2-4*D134*$C$23*$C$25)))^0.5)/(2*($C$23^2*A134^2+$C$24*$C$25*$C$23*B134^2))</f>
        <v>13.609221542624125</v>
      </c>
      <c r="F134" s="7">
        <f>B134*E134-E134^2*C$23</f>
        <v>1026.7494393343534</v>
      </c>
      <c r="G134" s="7">
        <f>D134-F134</f>
        <v>-1026.7494393343534</v>
      </c>
      <c r="H134" s="7">
        <f>G134/C$24</f>
        <v>-1080.7888835098456</v>
      </c>
      <c r="I134" s="18">
        <f>(A134-(A134^2-4*C$25*H134)^0.5)/(2*C$25)</f>
        <v>-35.749391994270169</v>
      </c>
      <c r="J134" s="7">
        <f>E134^2*C$23</f>
        <v>18.43877513917969</v>
      </c>
      <c r="K134" s="7">
        <f>I134^2*C$25</f>
        <v>8.3071236817399221</v>
      </c>
      <c r="L134" s="7">
        <f>H134-G134</f>
        <v>-54.039444175492235</v>
      </c>
      <c r="M134" s="7">
        <f>SUM(J134:L134)</f>
        <v>-27.293545354572622</v>
      </c>
    </row>
    <row r="135" spans="1:13">
      <c r="A135" s="11">
        <v>30</v>
      </c>
      <c r="B135" s="11">
        <f t="shared" si="54"/>
        <v>76.800000000000011</v>
      </c>
      <c r="C135" s="11">
        <v>25</v>
      </c>
      <c r="D135" s="11">
        <f>C135*B135</f>
        <v>1920.0000000000002</v>
      </c>
      <c r="E135" s="7">
        <f>($C$23*B135*A135^2+$C$24*$C$25*B135^3-B135*(($C$24*($C$25*$C$24*B135^2+$C$23*A135^2)*($C$25*B135^2+$C$23*$C$24*A135^2-4*D135*$C$23*$C$25)))^0.5)/(2*($C$23^2*A135^2+$C$24*$C$25*$C$23*B135^2))</f>
        <v>21.175678552404644</v>
      </c>
      <c r="F135" s="7">
        <f>B135*E135-E135^2*C$23</f>
        <v>1581.6504696590464</v>
      </c>
      <c r="G135" s="7">
        <f t="shared" ref="G135:G154" si="65">D135-F135</f>
        <v>338.34953034095383</v>
      </c>
      <c r="H135" s="7">
        <f>G135/C$24</f>
        <v>356.15740035889877</v>
      </c>
      <c r="I135" s="18">
        <f>(A135-(A135^2-4*C$25*H135)^0.5)/(2*C$25)</f>
        <v>11.902608967011256</v>
      </c>
      <c r="J135" s="7">
        <f>E135^2*C$23</f>
        <v>44.641643165630448</v>
      </c>
      <c r="K135" s="7">
        <f>I135^2*C$25</f>
        <v>0.92086865144024888</v>
      </c>
      <c r="L135" s="7">
        <f>H135-G135</f>
        <v>17.807870017944936</v>
      </c>
      <c r="M135" s="7">
        <f>SUM(J135:L135)</f>
        <v>63.370381835015635</v>
      </c>
    </row>
    <row r="136" spans="1:13">
      <c r="A136" s="11">
        <v>30</v>
      </c>
      <c r="B136" s="11">
        <f t="shared" si="54"/>
        <v>76.800000000000011</v>
      </c>
      <c r="C136" s="11">
        <v>50</v>
      </c>
      <c r="D136" s="11">
        <f t="shared" ref="D136:D154" si="66">C136*B136</f>
        <v>3840.0000000000005</v>
      </c>
      <c r="E136" s="7">
        <f>($C$23*B136*A136^2+$C$24*$C$25*B136^3-B136*(($C$24*($C$25*$C$24*B136^2+$C$23*A136^2)*($C$25*B136^2+$C$23*$C$24*A136^2-4*D136*$C$23*$C$25)))^0.5)/(2*($C$23^2*A136^2+$C$24*$C$25*$C$23*B136^2))</f>
        <v>28.902551825317278</v>
      </c>
      <c r="F136" s="7">
        <f>B136*E136-E136^2*C$23</f>
        <v>2136.5514999837478</v>
      </c>
      <c r="G136" s="7">
        <f t="shared" si="65"/>
        <v>1703.4485000162526</v>
      </c>
      <c r="H136" s="7">
        <f>G136/C$24</f>
        <v>1793.1036842276344</v>
      </c>
      <c r="I136" s="18">
        <f>(A136-(A136^2-4*C$25*H136)^0.5)/(2*C$25)</f>
        <v>60.564878791921913</v>
      </c>
      <c r="J136" s="7">
        <f>E136^2*C$23</f>
        <v>83.164480200619494</v>
      </c>
      <c r="K136" s="7">
        <f>I136^2*C$25</f>
        <v>23.84267953002125</v>
      </c>
      <c r="L136" s="7">
        <f>H136-G136</f>
        <v>89.655184211381766</v>
      </c>
      <c r="M136" s="7">
        <f>SUM(J136:L136)</f>
        <v>196.66234394202252</v>
      </c>
    </row>
    <row r="137" spans="1:13">
      <c r="A137" s="11">
        <v>30</v>
      </c>
      <c r="B137" s="11">
        <f t="shared" si="54"/>
        <v>76.800000000000011</v>
      </c>
      <c r="C137" s="11">
        <v>75</v>
      </c>
      <c r="D137" s="11">
        <f t="shared" si="66"/>
        <v>5760.0000000000009</v>
      </c>
      <c r="E137" s="7">
        <f>($C$23*B137*A137^2+$C$24*$C$25*B137^3-B137*(($C$24*($C$25*$C$24*B137^2+$C$23*A137^2)*($C$25*B137^2+$C$23*$C$24*A137^2-4*D137*$C$23*$C$25)))^0.5)/(2*($C$23^2*A137^2+$C$24*$C$25*$C$23*B137^2))</f>
        <v>36.800498697808166</v>
      </c>
      <c r="F137" s="7">
        <f>B137*E137-E137^2*C$23</f>
        <v>2691.4525303084438</v>
      </c>
      <c r="G137" s="7">
        <f t="shared" si="65"/>
        <v>3068.5474696915571</v>
      </c>
      <c r="H137" s="7">
        <f>G137/C$24</f>
        <v>3230.0499680963762</v>
      </c>
      <c r="I137" s="18">
        <f>(A137-(A137^2-4*C$25*H137)^0.5)/(2*C$25)</f>
        <v>110.3045352088688</v>
      </c>
      <c r="J137" s="7">
        <f>E137^2*C$23</f>
        <v>134.82576968322368</v>
      </c>
      <c r="K137" s="7">
        <f>I137^2*C$25</f>
        <v>79.086088169689745</v>
      </c>
      <c r="L137" s="7">
        <f>H137-G137</f>
        <v>161.50249840481911</v>
      </c>
      <c r="M137" s="7">
        <f>SUM(J137:L137)</f>
        <v>375.41435625773255</v>
      </c>
    </row>
    <row r="138" spans="1:13">
      <c r="A138" s="11">
        <v>30</v>
      </c>
      <c r="B138" s="11">
        <f t="shared" si="54"/>
        <v>76.800000000000011</v>
      </c>
      <c r="C138" s="11">
        <v>100</v>
      </c>
      <c r="D138" s="11">
        <f t="shared" si="66"/>
        <v>7680.0000000000009</v>
      </c>
      <c r="E138" s="7">
        <f>($C$23*B138*A138^2+$C$24*$C$25*B138^3-B138*(($C$24*($C$25*$C$24*B138^2+$C$23*A138^2)*($C$25*B138^2+$C$23*$C$24*A138^2-4*D138*$C$23*$C$25)))^0.5)/(2*($C$23^2*A138^2+$C$24*$C$25*$C$23*B138^2))</f>
        <v>44.881411566988099</v>
      </c>
      <c r="F138" s="7">
        <f>B138*E138-E138^2*C$23</f>
        <v>3246.353560633147</v>
      </c>
      <c r="G138" s="7">
        <f t="shared" si="65"/>
        <v>4433.6464393668539</v>
      </c>
      <c r="H138" s="7">
        <f>G138/C$24</f>
        <v>4666.9962519651099</v>
      </c>
      <c r="I138" s="18">
        <f>(A138-(A138^2-4*C$25*H138)^0.5)/(2*C$25)</f>
        <v>161.19647410608781</v>
      </c>
      <c r="J138" s="7">
        <f>E138^2*C$23</f>
        <v>200.53884771153938</v>
      </c>
      <c r="K138" s="7">
        <f>I138^2*C$25</f>
        <v>168.89797121752514</v>
      </c>
      <c r="L138" s="7">
        <f>H138-G138</f>
        <v>233.34981259825599</v>
      </c>
      <c r="M138" s="7">
        <f>SUM(J138:L138)</f>
        <v>602.78663152732054</v>
      </c>
    </row>
    <row r="139" spans="1:13">
      <c r="A139" s="11">
        <v>30</v>
      </c>
      <c r="B139" s="11">
        <f t="shared" si="54"/>
        <v>76.800000000000011</v>
      </c>
      <c r="C139" s="11">
        <v>125</v>
      </c>
      <c r="D139" s="11">
        <f t="shared" si="66"/>
        <v>9600.0000000000018</v>
      </c>
      <c r="E139" s="7">
        <f t="shared" ref="E139:E154" si="67">($C$23*B139*A139^2+$C$24*$C$25*B139^3-B139*(($C$24*($C$25*$C$24*B139^2+$C$23*A139^2)*($C$25*B139^2+$C$23*$C$24*A139^2-4*D139*$C$23*$C$25)))^0.5)/(2*($C$23^2*A139^2+$C$24*$C$25*$C$23*B139^2))</f>
        <v>53.158628073590293</v>
      </c>
      <c r="F139" s="7">
        <f t="shared" ref="F139:F154" si="68">B139*E139-E139^2*C$23</f>
        <v>3801.2545909578457</v>
      </c>
      <c r="G139" s="7">
        <f t="shared" si="65"/>
        <v>5798.7454090421561</v>
      </c>
      <c r="H139" s="7">
        <f t="shared" ref="H139:H154" si="69">G139/C$24</f>
        <v>6103.9425358338485</v>
      </c>
      <c r="I139" s="18">
        <f t="shared" ref="I139:I154" si="70">(A139-(A139^2-4*C$25*H139)^0.5)/(2*C$25)</f>
        <v>213.32469322099166</v>
      </c>
      <c r="J139" s="7">
        <f t="shared" ref="J139:J154" si="71">E139^2*C$23</f>
        <v>281.32804509388961</v>
      </c>
      <c r="K139" s="7">
        <f t="shared" ref="K139:K154" si="72">I139^2*C$25</f>
        <v>295.79826079589628</v>
      </c>
      <c r="L139" s="7">
        <f t="shared" ref="L139:L154" si="73">H139-G139</f>
        <v>305.19712679169243</v>
      </c>
      <c r="M139" s="7">
        <f t="shared" ref="M139:M154" si="74">SUM(J139:L139)</f>
        <v>882.32343268147838</v>
      </c>
    </row>
    <row r="140" spans="1:13">
      <c r="A140" s="11">
        <v>30</v>
      </c>
      <c r="B140" s="11">
        <f t="shared" si="54"/>
        <v>76.800000000000011</v>
      </c>
      <c r="C140" s="11">
        <v>150</v>
      </c>
      <c r="D140" s="11">
        <f t="shared" si="66"/>
        <v>11520.000000000002</v>
      </c>
      <c r="E140" s="7">
        <f t="shared" si="67"/>
        <v>61.647189639779491</v>
      </c>
      <c r="F140" s="7">
        <f t="shared" si="68"/>
        <v>4356.1556212825426</v>
      </c>
      <c r="G140" s="7">
        <f t="shared" si="65"/>
        <v>7163.8443787174592</v>
      </c>
      <c r="H140" s="7">
        <f t="shared" si="69"/>
        <v>7540.888819702589</v>
      </c>
      <c r="I140" s="18">
        <f t="shared" si="70"/>
        <v>266.7839203584856</v>
      </c>
      <c r="J140" s="7">
        <f t="shared" si="71"/>
        <v>378.34854305252344</v>
      </c>
      <c r="K140" s="7">
        <f t="shared" si="72"/>
        <v>462.62879105197817</v>
      </c>
      <c r="L140" s="7">
        <f t="shared" si="73"/>
        <v>377.04444098512977</v>
      </c>
      <c r="M140" s="7">
        <f t="shared" si="74"/>
        <v>1218.0217750896313</v>
      </c>
    </row>
    <row r="141" spans="1:13">
      <c r="A141" s="11">
        <v>30</v>
      </c>
      <c r="B141" s="11">
        <f t="shared" si="54"/>
        <v>76.800000000000011</v>
      </c>
      <c r="C141" s="11">
        <v>175</v>
      </c>
      <c r="D141" s="11">
        <f t="shared" si="66"/>
        <v>13440.000000000002</v>
      </c>
      <c r="E141" s="7">
        <f t="shared" si="67"/>
        <v>70.364162696248727</v>
      </c>
      <c r="F141" s="7">
        <f t="shared" si="68"/>
        <v>4911.0566516072395</v>
      </c>
      <c r="G141" s="7">
        <f t="shared" si="65"/>
        <v>8528.9433483927623</v>
      </c>
      <c r="H141" s="7">
        <f t="shared" si="69"/>
        <v>8977.8351035713295</v>
      </c>
      <c r="I141" s="18">
        <f t="shared" si="70"/>
        <v>321.6816364136227</v>
      </c>
      <c r="J141" s="7">
        <f t="shared" si="71"/>
        <v>492.91104346466318</v>
      </c>
      <c r="K141" s="7">
        <f t="shared" si="72"/>
        <v>672.61398883734989</v>
      </c>
      <c r="L141" s="7">
        <f t="shared" si="73"/>
        <v>448.89175517856711</v>
      </c>
      <c r="M141" s="7">
        <f t="shared" si="74"/>
        <v>1614.4167874805803</v>
      </c>
    </row>
    <row r="142" spans="1:13">
      <c r="A142" s="11">
        <v>30</v>
      </c>
      <c r="B142" s="11">
        <f t="shared" si="54"/>
        <v>76.800000000000011</v>
      </c>
      <c r="C142" s="11">
        <v>200</v>
      </c>
      <c r="D142" s="11">
        <f t="shared" si="66"/>
        <v>15360.000000000002</v>
      </c>
      <c r="E142" s="7">
        <f t="shared" si="67"/>
        <v>79.32904224322877</v>
      </c>
      <c r="F142" s="7">
        <f t="shared" si="68"/>
        <v>5465.9576819319409</v>
      </c>
      <c r="G142" s="7">
        <f t="shared" si="65"/>
        <v>9894.0423180680609</v>
      </c>
      <c r="H142" s="7">
        <f t="shared" si="69"/>
        <v>10414.781387440065</v>
      </c>
      <c r="I142" s="18">
        <f t="shared" si="70"/>
        <v>378.14061691642047</v>
      </c>
      <c r="J142" s="7">
        <f t="shared" si="71"/>
        <v>626.51276234802947</v>
      </c>
      <c r="K142" s="7">
        <f t="shared" si="72"/>
        <v>929.4371200525519</v>
      </c>
      <c r="L142" s="7">
        <f t="shared" si="73"/>
        <v>520.73906937200445</v>
      </c>
      <c r="M142" s="7">
        <f t="shared" si="74"/>
        <v>2076.6889517725858</v>
      </c>
    </row>
    <row r="143" spans="1:13">
      <c r="A143" s="11">
        <v>30</v>
      </c>
      <c r="B143" s="11">
        <f t="shared" si="54"/>
        <v>76.800000000000011</v>
      </c>
      <c r="C143" s="11">
        <v>225</v>
      </c>
      <c r="D143" s="11">
        <f t="shared" si="66"/>
        <v>17280.000000000004</v>
      </c>
      <c r="E143" s="7">
        <f t="shared" si="67"/>
        <v>88.564265108285014</v>
      </c>
      <c r="F143" s="7">
        <f t="shared" si="68"/>
        <v>6020.8587122566405</v>
      </c>
      <c r="G143" s="7">
        <f t="shared" si="65"/>
        <v>11259.141287743363</v>
      </c>
      <c r="H143" s="7">
        <f t="shared" si="69"/>
        <v>11851.727671308803</v>
      </c>
      <c r="I143" s="18">
        <f t="shared" si="70"/>
        <v>436.302164424647</v>
      </c>
      <c r="J143" s="7">
        <f t="shared" si="71"/>
        <v>780.87684805964989</v>
      </c>
      <c r="K143" s="7">
        <f t="shared" si="72"/>
        <v>1237.3372614306061</v>
      </c>
      <c r="L143" s="7">
        <f t="shared" si="73"/>
        <v>592.58638356543997</v>
      </c>
      <c r="M143" s="7">
        <f t="shared" si="74"/>
        <v>2610.8004930556958</v>
      </c>
    </row>
    <row r="144" spans="1:13">
      <c r="A144" s="11">
        <v>30</v>
      </c>
      <c r="B144" s="11">
        <f t="shared" si="54"/>
        <v>76.800000000000011</v>
      </c>
      <c r="C144" s="11">
        <v>250</v>
      </c>
      <c r="D144" s="11">
        <f t="shared" si="66"/>
        <v>19200.000000000004</v>
      </c>
      <c r="E144" s="7">
        <f t="shared" si="67"/>
        <v>98.095871708029108</v>
      </c>
      <c r="F144" s="7">
        <f t="shared" si="68"/>
        <v>6575.759742581341</v>
      </c>
      <c r="G144" s="7">
        <f t="shared" si="65"/>
        <v>12624.240257418664</v>
      </c>
      <c r="H144" s="7">
        <f t="shared" si="69"/>
        <v>13288.673955177541</v>
      </c>
      <c r="I144" s="18">
        <f t="shared" si="70"/>
        <v>496.33027616392576</v>
      </c>
      <c r="J144" s="7">
        <f t="shared" si="71"/>
        <v>958.00320459529587</v>
      </c>
      <c r="K144" s="7">
        <f t="shared" si="72"/>
        <v>1601.2343297402324</v>
      </c>
      <c r="L144" s="7">
        <f t="shared" si="73"/>
        <v>664.43369775887732</v>
      </c>
      <c r="M144" s="7">
        <f t="shared" si="74"/>
        <v>3223.6712320944057</v>
      </c>
    </row>
    <row r="145" spans="1:13">
      <c r="A145" s="11">
        <v>30</v>
      </c>
      <c r="B145" s="11">
        <f t="shared" si="54"/>
        <v>76.800000000000011</v>
      </c>
      <c r="C145" s="11">
        <v>275</v>
      </c>
      <c r="D145" s="11">
        <f t="shared" si="66"/>
        <v>21120.000000000004</v>
      </c>
      <c r="E145" s="7">
        <f t="shared" si="67"/>
        <v>107.95437247120761</v>
      </c>
      <c r="F145" s="7">
        <f t="shared" si="68"/>
        <v>7130.6607729060343</v>
      </c>
      <c r="G145" s="7">
        <f t="shared" si="65"/>
        <v>13989.339227093969</v>
      </c>
      <c r="H145" s="7">
        <f t="shared" si="69"/>
        <v>14725.620239046284</v>
      </c>
      <c r="I145" s="18">
        <f t="shared" si="70"/>
        <v>558.41710058340436</v>
      </c>
      <c r="J145" s="7">
        <f t="shared" si="71"/>
        <v>1160.2350328827106</v>
      </c>
      <c r="K145" s="7">
        <f t="shared" si="72"/>
        <v>2026.8927784558437</v>
      </c>
      <c r="L145" s="7">
        <f t="shared" si="73"/>
        <v>736.28101195231466</v>
      </c>
      <c r="M145" s="7">
        <f t="shared" si="74"/>
        <v>3923.4088232908689</v>
      </c>
    </row>
    <row r="146" spans="1:13">
      <c r="A146" s="11">
        <v>30</v>
      </c>
      <c r="B146" s="11">
        <f t="shared" si="54"/>
        <v>76.800000000000011</v>
      </c>
      <c r="C146" s="11">
        <v>300</v>
      </c>
      <c r="D146" s="11">
        <f t="shared" si="66"/>
        <v>23040.000000000004</v>
      </c>
      <c r="E146" s="7">
        <f t="shared" si="67"/>
        <v>118.17590204919355</v>
      </c>
      <c r="F146" s="7">
        <f t="shared" si="68"/>
        <v>7685.5618032307366</v>
      </c>
      <c r="G146" s="7">
        <f t="shared" si="65"/>
        <v>15354.438196769268</v>
      </c>
      <c r="H146" s="7">
        <f t="shared" si="69"/>
        <v>16162.56652291502</v>
      </c>
      <c r="I146" s="18">
        <f t="shared" si="70"/>
        <v>622.79020633770119</v>
      </c>
      <c r="J146" s="7">
        <f t="shared" si="71"/>
        <v>1390.3474741473299</v>
      </c>
      <c r="K146" s="7">
        <f t="shared" si="72"/>
        <v>2521.1396672160167</v>
      </c>
      <c r="L146" s="7">
        <f t="shared" si="73"/>
        <v>808.128326145752</v>
      </c>
      <c r="M146" s="7">
        <f t="shared" si="74"/>
        <v>4719.6154675090984</v>
      </c>
    </row>
    <row r="147" spans="1:13">
      <c r="A147" s="11">
        <v>30</v>
      </c>
      <c r="B147" s="11">
        <f t="shared" si="54"/>
        <v>76.800000000000011</v>
      </c>
      <c r="C147" s="11">
        <v>325</v>
      </c>
      <c r="D147" s="11">
        <f t="shared" si="66"/>
        <v>24960.000000000004</v>
      </c>
      <c r="E147" s="7">
        <f t="shared" si="67"/>
        <v>128.80378755693548</v>
      </c>
      <c r="F147" s="7">
        <f t="shared" si="68"/>
        <v>8240.4628335554335</v>
      </c>
      <c r="G147" s="7">
        <f t="shared" si="65"/>
        <v>16719.53716644457</v>
      </c>
      <c r="H147" s="7">
        <f t="shared" si="69"/>
        <v>17599.512806783758</v>
      </c>
      <c r="I147" s="18">
        <f t="shared" si="70"/>
        <v>689.72245874813177</v>
      </c>
      <c r="J147" s="7">
        <f t="shared" si="71"/>
        <v>1651.6680508172115</v>
      </c>
      <c r="K147" s="7">
        <f t="shared" si="72"/>
        <v>3092.1609556601943</v>
      </c>
      <c r="L147" s="7">
        <f t="shared" si="73"/>
        <v>879.97564033918752</v>
      </c>
      <c r="M147" s="7">
        <f t="shared" si="74"/>
        <v>5623.804646816593</v>
      </c>
    </row>
    <row r="148" spans="1:13">
      <c r="A148" s="11">
        <v>30</v>
      </c>
      <c r="B148" s="11">
        <f t="shared" si="54"/>
        <v>76.800000000000011</v>
      </c>
      <c r="C148" s="11">
        <v>350</v>
      </c>
      <c r="D148" s="11">
        <f t="shared" si="66"/>
        <v>26880.000000000004</v>
      </c>
      <c r="E148" s="7">
        <f t="shared" si="67"/>
        <v>139.89072827361716</v>
      </c>
      <c r="F148" s="7">
        <f t="shared" si="68"/>
        <v>8795.3638638801312</v>
      </c>
      <c r="G148" s="7">
        <f t="shared" si="65"/>
        <v>18084.636136119872</v>
      </c>
      <c r="H148" s="7">
        <f t="shared" si="69"/>
        <v>19036.459090652497</v>
      </c>
      <c r="I148" s="18">
        <f t="shared" si="70"/>
        <v>759.54574711229895</v>
      </c>
      <c r="J148" s="7">
        <f t="shared" si="71"/>
        <v>1948.2440675336668</v>
      </c>
      <c r="K148" s="7">
        <f t="shared" si="72"/>
        <v>3749.9133227164725</v>
      </c>
      <c r="L148" s="7">
        <f t="shared" si="73"/>
        <v>951.82295453262486</v>
      </c>
      <c r="M148" s="7">
        <f t="shared" si="74"/>
        <v>6649.9803447827644</v>
      </c>
    </row>
    <row r="149" spans="1:13">
      <c r="A149" s="11">
        <v>30</v>
      </c>
      <c r="B149" s="11">
        <f t="shared" si="54"/>
        <v>76.800000000000011</v>
      </c>
      <c r="C149" s="11">
        <v>375</v>
      </c>
      <c r="D149" s="11">
        <f t="shared" si="66"/>
        <v>28800.000000000004</v>
      </c>
      <c r="E149" s="7">
        <f t="shared" si="67"/>
        <v>151.50190619067158</v>
      </c>
      <c r="F149" s="7">
        <f t="shared" si="68"/>
        <v>9350.2648942048327</v>
      </c>
      <c r="G149" s="7">
        <f t="shared" si="65"/>
        <v>19449.735105795171</v>
      </c>
      <c r="H149" s="7">
        <f t="shared" si="69"/>
        <v>20473.405374521233</v>
      </c>
      <c r="I149" s="18">
        <f t="shared" si="70"/>
        <v>832.67057430022589</v>
      </c>
      <c r="J149" s="7">
        <f t="shared" si="71"/>
        <v>2285.0815012387466</v>
      </c>
      <c r="K149" s="7">
        <f t="shared" si="72"/>
        <v>4506.7118544855421</v>
      </c>
      <c r="L149" s="7">
        <f t="shared" si="73"/>
        <v>1023.6702687260622</v>
      </c>
      <c r="M149" s="7">
        <f t="shared" si="74"/>
        <v>7815.4636244503508</v>
      </c>
    </row>
    <row r="150" spans="1:13">
      <c r="A150" s="11">
        <v>30</v>
      </c>
      <c r="B150" s="11">
        <f t="shared" si="54"/>
        <v>76.800000000000011</v>
      </c>
      <c r="C150" s="11">
        <v>400</v>
      </c>
      <c r="D150" s="11">
        <f t="shared" si="66"/>
        <v>30720.000000000004</v>
      </c>
      <c r="E150" s="7">
        <f t="shared" si="67"/>
        <v>163.71956494047703</v>
      </c>
      <c r="F150" s="7">
        <f t="shared" si="68"/>
        <v>9905.1659245295305</v>
      </c>
      <c r="G150" s="7">
        <f t="shared" si="65"/>
        <v>20814.834075470473</v>
      </c>
      <c r="H150" s="7">
        <f t="shared" si="69"/>
        <v>21910.351658389973</v>
      </c>
      <c r="I150" s="18">
        <f t="shared" si="70"/>
        <v>909.61489391213604</v>
      </c>
      <c r="J150" s="7">
        <f t="shared" si="71"/>
        <v>2668.4966628991083</v>
      </c>
      <c r="K150" s="7">
        <f t="shared" si="72"/>
        <v>5378.0951589741117</v>
      </c>
      <c r="L150" s="7">
        <f t="shared" si="73"/>
        <v>1095.5175829194995</v>
      </c>
      <c r="M150" s="7">
        <f t="shared" si="74"/>
        <v>9142.1094047927199</v>
      </c>
    </row>
    <row r="151" spans="1:13">
      <c r="A151" s="11">
        <v>30</v>
      </c>
      <c r="B151" s="11">
        <f t="shared" si="54"/>
        <v>76.800000000000011</v>
      </c>
      <c r="C151" s="11">
        <v>425</v>
      </c>
      <c r="D151" s="11">
        <f t="shared" si="66"/>
        <v>32640.000000000004</v>
      </c>
      <c r="E151" s="7">
        <f t="shared" si="67"/>
        <v>176.65000521479655</v>
      </c>
      <c r="F151" s="7">
        <f t="shared" si="68"/>
        <v>10460.066954854228</v>
      </c>
      <c r="G151" s="7">
        <f t="shared" si="65"/>
        <v>22179.933045145775</v>
      </c>
      <c r="H151" s="7">
        <f t="shared" si="69"/>
        <v>23347.297942258712</v>
      </c>
      <c r="I151" s="18">
        <f t="shared" si="70"/>
        <v>991.04816599512014</v>
      </c>
      <c r="J151" s="7">
        <f t="shared" si="71"/>
        <v>3106.6534456421487</v>
      </c>
      <c r="K151" s="7">
        <f t="shared" si="72"/>
        <v>6384.1470375948929</v>
      </c>
      <c r="L151" s="7">
        <f t="shared" si="73"/>
        <v>1167.3648971129369</v>
      </c>
      <c r="M151" s="7">
        <f t="shared" si="74"/>
        <v>10658.165380349979</v>
      </c>
    </row>
    <row r="152" spans="1:13">
      <c r="A152" s="11">
        <v>30</v>
      </c>
      <c r="B152" s="11">
        <f t="shared" si="54"/>
        <v>76.800000000000011</v>
      </c>
      <c r="C152" s="11">
        <v>450</v>
      </c>
      <c r="D152" s="11">
        <f t="shared" si="66"/>
        <v>34560.000000000007</v>
      </c>
      <c r="E152" s="7">
        <f t="shared" si="67"/>
        <v>190.43476628099521</v>
      </c>
      <c r="F152" s="7">
        <f t="shared" si="68"/>
        <v>11014.967985178928</v>
      </c>
      <c r="G152" s="7">
        <f t="shared" si="65"/>
        <v>23545.032014821081</v>
      </c>
      <c r="H152" s="7">
        <f t="shared" si="69"/>
        <v>24784.244226127455</v>
      </c>
      <c r="I152" s="18">
        <f t="shared" si="70"/>
        <v>1077.8617759486881</v>
      </c>
      <c r="J152" s="7">
        <f t="shared" si="71"/>
        <v>3610.422065201506</v>
      </c>
      <c r="K152" s="7">
        <f t="shared" si="72"/>
        <v>7551.6090523331886</v>
      </c>
      <c r="L152" s="7">
        <f t="shared" si="73"/>
        <v>1239.2122113063742</v>
      </c>
      <c r="M152" s="7">
        <f t="shared" si="74"/>
        <v>12401.243328841068</v>
      </c>
    </row>
    <row r="153" spans="1:13">
      <c r="A153" s="11">
        <v>30</v>
      </c>
      <c r="B153" s="11">
        <f t="shared" si="54"/>
        <v>76.800000000000011</v>
      </c>
      <c r="C153" s="11">
        <v>475</v>
      </c>
      <c r="D153" s="11">
        <f t="shared" si="66"/>
        <v>36480.000000000007</v>
      </c>
      <c r="E153" s="7">
        <f t="shared" si="67"/>
        <v>205.26953505795692</v>
      </c>
      <c r="F153" s="7">
        <f t="shared" si="68"/>
        <v>11569.869015503627</v>
      </c>
      <c r="G153" s="7">
        <f t="shared" si="65"/>
        <v>24910.13098449638</v>
      </c>
      <c r="H153" s="7">
        <f t="shared" si="69"/>
        <v>26221.190509996191</v>
      </c>
      <c r="I153" s="18">
        <f t="shared" si="70"/>
        <v>1171.2881200231204</v>
      </c>
      <c r="J153" s="7">
        <f t="shared" si="71"/>
        <v>4194.8312769474651</v>
      </c>
      <c r="K153" s="7">
        <f t="shared" si="72"/>
        <v>8917.4530906974214</v>
      </c>
      <c r="L153" s="7">
        <f t="shared" si="73"/>
        <v>1311.0595254998116</v>
      </c>
      <c r="M153" s="7">
        <f t="shared" si="74"/>
        <v>14423.343893144698</v>
      </c>
    </row>
    <row r="154" spans="1:13">
      <c r="A154" s="11">
        <v>30</v>
      </c>
      <c r="B154" s="11">
        <f t="shared" si="54"/>
        <v>76.800000000000011</v>
      </c>
      <c r="C154" s="11">
        <v>500</v>
      </c>
      <c r="D154" s="11">
        <f t="shared" si="66"/>
        <v>38400.000000000007</v>
      </c>
      <c r="E154" s="7">
        <f t="shared" si="67"/>
        <v>221.43852557678861</v>
      </c>
      <c r="F154" s="7">
        <f t="shared" si="68"/>
        <v>12124.770045828325</v>
      </c>
      <c r="G154" s="7">
        <f t="shared" si="65"/>
        <v>26275.229954171682</v>
      </c>
      <c r="H154" s="7">
        <f t="shared" si="69"/>
        <v>27658.136793864931</v>
      </c>
      <c r="I154" s="18">
        <f t="shared" si="70"/>
        <v>1273.1171201417187</v>
      </c>
      <c r="J154" s="7">
        <f t="shared" si="71"/>
        <v>4881.7087184690417</v>
      </c>
      <c r="K154" s="7">
        <f t="shared" si="72"/>
        <v>10535.376810386631</v>
      </c>
      <c r="L154" s="7">
        <f t="shared" si="73"/>
        <v>1382.9068396932489</v>
      </c>
      <c r="M154" s="7">
        <f t="shared" si="74"/>
        <v>16799.992368548923</v>
      </c>
    </row>
    <row r="155" spans="1:13">
      <c r="A155" s="11">
        <v>35</v>
      </c>
      <c r="B155" s="11">
        <f>$C$22</f>
        <v>76.800000000000011</v>
      </c>
      <c r="C155" s="11">
        <v>0</v>
      </c>
      <c r="D155" s="11">
        <f>C155*B155</f>
        <v>0</v>
      </c>
      <c r="E155" s="7">
        <f>($C$23*B155*A155^2+$C$24*$C$25*B155^3-B155*(($C$24*($C$25*$C$24*B155^2+$C$23*A155^2)*($C$25*B155^2+$C$23*$C$24*A155^2-4*D155*$C$23*$C$25)))^0.5)/(2*($C$23^2*A155^2+$C$24*$C$25*$C$23*B155^2))</f>
        <v>14.761836287822851</v>
      </c>
      <c r="F155" s="7">
        <f>B155*E155-E155^2*C$23</f>
        <v>1112.0146955395417</v>
      </c>
      <c r="G155" s="7">
        <f>D155-F155</f>
        <v>-1112.0146955395417</v>
      </c>
      <c r="H155" s="7">
        <f>G155/C$24</f>
        <v>-1170.5417847784649</v>
      </c>
      <c r="I155" s="18">
        <f>(A155-(A155^2-4*C$25*H155)^0.5)/(2*C$25)</f>
        <v>-33.238869680113993</v>
      </c>
      <c r="J155" s="7">
        <f>E155^2*C$23</f>
        <v>21.694331365253472</v>
      </c>
      <c r="K155" s="7">
        <f>I155^2*C$25</f>
        <v>7.1813459744754082</v>
      </c>
      <c r="L155" s="7">
        <f>H155-G155</f>
        <v>-58.527089238923281</v>
      </c>
      <c r="M155" s="7">
        <f>SUM(J155:L155)</f>
        <v>-29.6514118991944</v>
      </c>
    </row>
    <row r="156" spans="1:13">
      <c r="A156" s="11">
        <v>35</v>
      </c>
      <c r="B156" s="11">
        <f t="shared" si="54"/>
        <v>76.800000000000011</v>
      </c>
      <c r="C156" s="11">
        <v>25</v>
      </c>
      <c r="D156" s="11">
        <f>C156*B156</f>
        <v>1920.0000000000002</v>
      </c>
      <c r="E156" s="7">
        <f>($C$23*B156*A156^2+$C$24*$C$25*B156^3-B156*(($C$24*($C$25*$C$24*B156^2+$C$23*A156^2)*($C$25*B156^2+$C$23*$C$24*A156^2-4*D156*$C$23*$C$25)))^0.5)/(2*($C$23^2*A156^2+$C$24*$C$25*$C$23*B156^2))</f>
        <v>20.788774061921178</v>
      </c>
      <c r="F156" s="7">
        <f>B156*E156-E156^2*C$23</f>
        <v>1553.5526122011183</v>
      </c>
      <c r="G156" s="7">
        <f t="shared" ref="G156:G175" si="75">D156-F156</f>
        <v>366.44738779888189</v>
      </c>
      <c r="H156" s="7">
        <f>G156/C$24</f>
        <v>385.73409241987571</v>
      </c>
      <c r="I156" s="18">
        <f>(A156-(A156^2-4*C$25*H156)^0.5)/(2*C$25)</f>
        <v>11.043624086690548</v>
      </c>
      <c r="J156" s="7">
        <f>E156^2*C$23</f>
        <v>43.025235754428408</v>
      </c>
      <c r="K156" s="7">
        <f>I156^2*C$25</f>
        <v>0.79275061429285554</v>
      </c>
      <c r="L156" s="7">
        <f>H156-G156</f>
        <v>19.286704620993817</v>
      </c>
      <c r="M156" s="7">
        <f>SUM(J156:L156)</f>
        <v>63.104690989715081</v>
      </c>
    </row>
    <row r="157" spans="1:13">
      <c r="A157" s="11">
        <v>35</v>
      </c>
      <c r="B157" s="11">
        <f t="shared" si="54"/>
        <v>76.800000000000011</v>
      </c>
      <c r="C157" s="11">
        <v>50</v>
      </c>
      <c r="D157" s="11">
        <f t="shared" ref="D157:D175" si="76">C157*B157</f>
        <v>3840.0000000000005</v>
      </c>
      <c r="E157" s="7">
        <f>($C$23*B157*A157^2+$C$24*$C$25*B157^3-B157*(($C$24*($C$25*$C$24*B157^2+$C$23*A157^2)*($C$25*B157^2+$C$23*$C$24*A157^2-4*D157*$C$23*$C$25)))^0.5)/(2*($C$23^2*A157^2+$C$24*$C$25*$C$23*B157^2))</f>
        <v>26.916935704579618</v>
      </c>
      <c r="F157" s="7">
        <f>B157*E157-E157^2*C$23</f>
        <v>1995.0905288627005</v>
      </c>
      <c r="G157" s="7">
        <f t="shared" si="75"/>
        <v>1844.9094711373</v>
      </c>
      <c r="H157" s="7">
        <f>G157/C$24</f>
        <v>1942.0099696182106</v>
      </c>
      <c r="I157" s="18">
        <f>(A157-(A157^2-4*C$25*H157)^0.5)/(2*C$25)</f>
        <v>56.069852980116892</v>
      </c>
      <c r="J157" s="7">
        <f>E157^2*C$23</f>
        <v>72.130133249014207</v>
      </c>
      <c r="K157" s="7">
        <f>I157^2*C$25</f>
        <v>20.434884685877499</v>
      </c>
      <c r="L157" s="7">
        <f>H157-G157</f>
        <v>97.100498480910574</v>
      </c>
      <c r="M157" s="7">
        <f>SUM(J157:L157)</f>
        <v>189.66551641580227</v>
      </c>
    </row>
    <row r="158" spans="1:13">
      <c r="A158" s="11">
        <v>35</v>
      </c>
      <c r="B158" s="11">
        <f t="shared" si="54"/>
        <v>76.800000000000011</v>
      </c>
      <c r="C158" s="11">
        <v>75</v>
      </c>
      <c r="D158" s="11">
        <f t="shared" si="76"/>
        <v>5760.0000000000009</v>
      </c>
      <c r="E158" s="7">
        <f>($C$23*B158*A158^2+$C$24*$C$25*B158^3-B158*(($C$24*($C$25*$C$24*B158^2+$C$23*A158^2)*($C$25*B158^2+$C$23*$C$24*A158^2-4*D158*$C$23*$C$25)))^0.5)/(2*($C$23^2*A158^2+$C$24*$C$25*$C$23*B158^2))</f>
        <v>33.151599524673351</v>
      </c>
      <c r="F158" s="7">
        <f>B158*E158-E158^2*C$23</f>
        <v>2436.628445524279</v>
      </c>
      <c r="G158" s="7">
        <f t="shared" si="75"/>
        <v>3323.371554475722</v>
      </c>
      <c r="H158" s="7">
        <f>G158/C$24</f>
        <v>3498.2858468165496</v>
      </c>
      <c r="I158" s="18">
        <f>(A158-(A158^2-4*C$25*H158)^0.5)/(2*C$25)</f>
        <v>101.87859899670025</v>
      </c>
      <c r="J158" s="7">
        <f>E158^2*C$23</f>
        <v>109.41439797063477</v>
      </c>
      <c r="K158" s="7">
        <f>I158^2*C$25</f>
        <v>67.465118067947941</v>
      </c>
      <c r="L158" s="7">
        <f>H158-G158</f>
        <v>174.91429234082761</v>
      </c>
      <c r="M158" s="7">
        <f>SUM(J158:L158)</f>
        <v>351.79380837941034</v>
      </c>
    </row>
    <row r="159" spans="1:13">
      <c r="A159" s="11">
        <v>35</v>
      </c>
      <c r="B159" s="11">
        <f t="shared" si="54"/>
        <v>76.800000000000011</v>
      </c>
      <c r="C159" s="11">
        <v>100</v>
      </c>
      <c r="D159" s="11">
        <f t="shared" si="76"/>
        <v>7680.0000000000009</v>
      </c>
      <c r="E159" s="7">
        <f>($C$23*B159*A159^2+$C$24*$C$25*B159^3-B159*(($C$24*($C$25*$C$24*B159^2+$C$23*A159^2)*($C$25*B159^2+$C$23*$C$24*A159^2-4*D159*$C$23*$C$25)))^0.5)/(2*($C$23^2*A159^2+$C$24*$C$25*$C$23*B159^2))</f>
        <v>39.498519157528989</v>
      </c>
      <c r="F159" s="7">
        <f>B159*E159-E159^2*C$23</f>
        <v>2878.1663621858529</v>
      </c>
      <c r="G159" s="7">
        <f t="shared" si="75"/>
        <v>4801.8336378141485</v>
      </c>
      <c r="H159" s="7">
        <f>G159/C$24</f>
        <v>5054.5617240148931</v>
      </c>
      <c r="I159" s="18">
        <f>(A159-(A159^2-4*C$25*H159)^0.5)/(2*C$25)</f>
        <v>148.51213656004239</v>
      </c>
      <c r="J159" s="7">
        <f>E159^2*C$23</f>
        <v>155.31990911237395</v>
      </c>
      <c r="K159" s="7">
        <f>I159^2*C$25</f>
        <v>143.36305558658643</v>
      </c>
      <c r="L159" s="7">
        <f>H159-G159</f>
        <v>252.72808620074466</v>
      </c>
      <c r="M159" s="7">
        <f>SUM(J159:L159)</f>
        <v>551.41105089970506</v>
      </c>
    </row>
    <row r="160" spans="1:13">
      <c r="A160" s="11">
        <v>35</v>
      </c>
      <c r="B160" s="11">
        <f t="shared" si="54"/>
        <v>76.800000000000011</v>
      </c>
      <c r="C160" s="11">
        <v>125</v>
      </c>
      <c r="D160" s="11">
        <f t="shared" si="76"/>
        <v>9600.0000000000018</v>
      </c>
      <c r="E160" s="7">
        <f t="shared" ref="E160:E175" si="77">($C$23*B160*A160^2+$C$24*$C$25*B160^3-B160*(($C$24*($C$25*$C$24*B160^2+$C$23*A160^2)*($C$25*B160^2+$C$23*$C$24*A160^2-4*D160*$C$23*$C$25)))^0.5)/(2*($C$23^2*A160^2+$C$24*$C$25*$C$23*B160^2))</f>
        <v>45.963985741305301</v>
      </c>
      <c r="F160" s="7">
        <f t="shared" ref="F160:F175" si="78">B160*E160-E160^2*C$23</f>
        <v>3319.7042788474346</v>
      </c>
      <c r="G160" s="7">
        <f t="shared" si="75"/>
        <v>6280.2957211525672</v>
      </c>
      <c r="H160" s="7">
        <f t="shared" ref="H160:H175" si="79">G160/C$24</f>
        <v>6610.8376012132294</v>
      </c>
      <c r="I160" s="18">
        <f t="shared" ref="I160:I175" si="80">(A160-(A160^2-4*C$25*H160)^0.5)/(2*C$25)</f>
        <v>196.01668935731891</v>
      </c>
      <c r="J160" s="7">
        <f t="shared" ref="J160:J175" si="81">E160^2*C$23</f>
        <v>210.32982608481311</v>
      </c>
      <c r="K160" s="7">
        <f t="shared" ref="K160:K175" si="82">I160^2*C$25</f>
        <v>249.74652629292379</v>
      </c>
      <c r="L160" s="7">
        <f t="shared" ref="L160:L175" si="83">H160-G160</f>
        <v>330.54188006066215</v>
      </c>
      <c r="M160" s="7">
        <f t="shared" ref="M160:M175" si="84">SUM(J160:L160)</f>
        <v>790.61823243839899</v>
      </c>
    </row>
    <row r="161" spans="1:13">
      <c r="A161" s="11">
        <v>35</v>
      </c>
      <c r="B161" s="11">
        <f t="shared" si="54"/>
        <v>76.800000000000011</v>
      </c>
      <c r="C161" s="11">
        <v>150</v>
      </c>
      <c r="D161" s="11">
        <f t="shared" si="76"/>
        <v>11520.000000000002</v>
      </c>
      <c r="E161" s="7">
        <f t="shared" si="77"/>
        <v>52.554900958313837</v>
      </c>
      <c r="F161" s="7">
        <f t="shared" si="78"/>
        <v>3761.2421955090135</v>
      </c>
      <c r="G161" s="7">
        <f t="shared" si="75"/>
        <v>7758.7578044909878</v>
      </c>
      <c r="H161" s="7">
        <f t="shared" si="79"/>
        <v>8167.1134784115666</v>
      </c>
      <c r="I161" s="18">
        <f t="shared" si="80"/>
        <v>244.4429670051546</v>
      </c>
      <c r="J161" s="7">
        <f t="shared" si="81"/>
        <v>274.97419808948962</v>
      </c>
      <c r="K161" s="7">
        <f t="shared" si="82"/>
        <v>388.39036676884012</v>
      </c>
      <c r="L161" s="7">
        <f t="shared" si="83"/>
        <v>408.35567392057874</v>
      </c>
      <c r="M161" s="7">
        <f t="shared" si="84"/>
        <v>1071.7202387789084</v>
      </c>
    </row>
    <row r="162" spans="1:13">
      <c r="A162" s="11">
        <v>35</v>
      </c>
      <c r="B162" s="11">
        <f t="shared" si="54"/>
        <v>76.800000000000011</v>
      </c>
      <c r="C162" s="11">
        <v>175</v>
      </c>
      <c r="D162" s="11">
        <f t="shared" si="76"/>
        <v>13440.000000000002</v>
      </c>
      <c r="E162" s="7">
        <f t="shared" si="77"/>
        <v>59.278863356010895</v>
      </c>
      <c r="F162" s="7">
        <f t="shared" si="78"/>
        <v>4202.7801121705907</v>
      </c>
      <c r="G162" s="7">
        <f t="shared" si="75"/>
        <v>9237.2198878294112</v>
      </c>
      <c r="H162" s="7">
        <f t="shared" si="79"/>
        <v>9723.3893556099065</v>
      </c>
      <c r="I162" s="18">
        <f t="shared" si="80"/>
        <v>293.84679928692958</v>
      </c>
      <c r="J162" s="7">
        <f t="shared" si="81"/>
        <v>349.8365935710475</v>
      </c>
      <c r="K162" s="7">
        <f t="shared" si="82"/>
        <v>561.24861943262499</v>
      </c>
      <c r="L162" s="7">
        <f t="shared" si="83"/>
        <v>486.16946778049532</v>
      </c>
      <c r="M162" s="7">
        <f t="shared" si="84"/>
        <v>1397.2546807841677</v>
      </c>
    </row>
    <row r="163" spans="1:13">
      <c r="A163" s="11">
        <v>35</v>
      </c>
      <c r="B163" s="11">
        <f t="shared" si="54"/>
        <v>76.800000000000011</v>
      </c>
      <c r="C163" s="11">
        <v>200</v>
      </c>
      <c r="D163" s="11">
        <f t="shared" si="76"/>
        <v>15360.000000000002</v>
      </c>
      <c r="E163" s="7">
        <f t="shared" si="77"/>
        <v>66.144271023494028</v>
      </c>
      <c r="F163" s="7">
        <f t="shared" si="78"/>
        <v>4644.3180288321673</v>
      </c>
      <c r="G163" s="7">
        <f t="shared" si="75"/>
        <v>10715.681971167834</v>
      </c>
      <c r="H163" s="7">
        <f t="shared" si="79"/>
        <v>11279.665232808247</v>
      </c>
      <c r="I163" s="18">
        <f t="shared" si="80"/>
        <v>344.2898905609847</v>
      </c>
      <c r="J163" s="7">
        <f t="shared" si="81"/>
        <v>435.56198577217452</v>
      </c>
      <c r="K163" s="7">
        <f t="shared" si="82"/>
        <v>770.48093682621629</v>
      </c>
      <c r="L163" s="7">
        <f t="shared" si="83"/>
        <v>563.98326164041282</v>
      </c>
      <c r="M163" s="7">
        <f t="shared" si="84"/>
        <v>1770.0261842388036</v>
      </c>
    </row>
    <row r="164" spans="1:13">
      <c r="A164" s="11">
        <v>35</v>
      </c>
      <c r="B164" s="11">
        <f t="shared" si="54"/>
        <v>76.800000000000011</v>
      </c>
      <c r="C164" s="11">
        <v>225</v>
      </c>
      <c r="D164" s="11">
        <f t="shared" si="76"/>
        <v>17280.000000000004</v>
      </c>
      <c r="E164" s="7">
        <f t="shared" si="77"/>
        <v>73.160444578521762</v>
      </c>
      <c r="F164" s="7">
        <f t="shared" si="78"/>
        <v>5085.8559454937449</v>
      </c>
      <c r="G164" s="7">
        <f t="shared" si="75"/>
        <v>12194.144054506258</v>
      </c>
      <c r="H164" s="7">
        <f t="shared" si="79"/>
        <v>12835.941110006588</v>
      </c>
      <c r="I164" s="18">
        <f t="shared" si="80"/>
        <v>395.84072339894544</v>
      </c>
      <c r="J164" s="7">
        <f t="shared" si="81"/>
        <v>532.86619813672792</v>
      </c>
      <c r="K164" s="7">
        <f t="shared" si="82"/>
        <v>1018.4842089565027</v>
      </c>
      <c r="L164" s="7">
        <f t="shared" si="83"/>
        <v>641.79705550033032</v>
      </c>
      <c r="M164" s="7">
        <f t="shared" si="84"/>
        <v>2193.1474625935607</v>
      </c>
    </row>
    <row r="165" spans="1:13">
      <c r="A165" s="11">
        <v>35</v>
      </c>
      <c r="B165" s="11">
        <f t="shared" si="54"/>
        <v>76.800000000000011</v>
      </c>
      <c r="C165" s="11">
        <v>250</v>
      </c>
      <c r="D165" s="11">
        <f t="shared" si="76"/>
        <v>19200.000000000004</v>
      </c>
      <c r="E165" s="7">
        <f t="shared" si="77"/>
        <v>80.337775602640278</v>
      </c>
      <c r="F165" s="7">
        <f t="shared" si="78"/>
        <v>5527.3938621553252</v>
      </c>
      <c r="G165" s="7">
        <f t="shared" si="75"/>
        <v>13672.606137844679</v>
      </c>
      <c r="H165" s="7">
        <f t="shared" si="79"/>
        <v>14392.216987204927</v>
      </c>
      <c r="I165" s="18">
        <f t="shared" si="80"/>
        <v>448.57564920218516</v>
      </c>
      <c r="J165" s="7">
        <f t="shared" si="81"/>
        <v>642.54730412744937</v>
      </c>
      <c r="K165" s="7">
        <f t="shared" si="82"/>
        <v>1307.9307348715522</v>
      </c>
      <c r="L165" s="7">
        <f t="shared" si="83"/>
        <v>719.61084936024781</v>
      </c>
      <c r="M165" s="7">
        <f t="shared" si="84"/>
        <v>2670.0888883592493</v>
      </c>
    </row>
    <row r="166" spans="1:13">
      <c r="A166" s="11">
        <v>35</v>
      </c>
      <c r="B166" s="11">
        <f t="shared" si="54"/>
        <v>76.800000000000011</v>
      </c>
      <c r="C166" s="11">
        <v>275</v>
      </c>
      <c r="D166" s="11">
        <f t="shared" si="76"/>
        <v>21120.000000000004</v>
      </c>
      <c r="E166" s="7">
        <f t="shared" si="77"/>
        <v>87.687907272350756</v>
      </c>
      <c r="F166" s="7">
        <f t="shared" si="78"/>
        <v>5968.9317788169028</v>
      </c>
      <c r="G166" s="7">
        <f t="shared" si="75"/>
        <v>15151.068221183101</v>
      </c>
      <c r="H166" s="7">
        <f t="shared" si="79"/>
        <v>15948.492864403264</v>
      </c>
      <c r="I166" s="18">
        <f t="shared" si="80"/>
        <v>502.58021537639604</v>
      </c>
      <c r="J166" s="7">
        <f t="shared" si="81"/>
        <v>765.49949969963654</v>
      </c>
      <c r="K166" s="7">
        <f t="shared" si="82"/>
        <v>1641.8146737706002</v>
      </c>
      <c r="L166" s="7">
        <f t="shared" si="83"/>
        <v>797.42464322016349</v>
      </c>
      <c r="M166" s="7">
        <f t="shared" si="84"/>
        <v>3204.7388166904002</v>
      </c>
    </row>
    <row r="167" spans="1:13">
      <c r="A167" s="11">
        <v>35</v>
      </c>
      <c r="B167" s="11">
        <f t="shared" si="54"/>
        <v>76.800000000000011</v>
      </c>
      <c r="C167" s="11">
        <v>300</v>
      </c>
      <c r="D167" s="11">
        <f t="shared" si="76"/>
        <v>23040.000000000004</v>
      </c>
      <c r="E167" s="7">
        <f t="shared" si="77"/>
        <v>95.223956156720263</v>
      </c>
      <c r="F167" s="7">
        <f t="shared" si="78"/>
        <v>6410.4696954784795</v>
      </c>
      <c r="G167" s="7">
        <f t="shared" si="75"/>
        <v>16629.530304521526</v>
      </c>
      <c r="H167" s="7">
        <f t="shared" si="79"/>
        <v>17504.768741601609</v>
      </c>
      <c r="I167" s="18">
        <f t="shared" si="80"/>
        <v>557.95079497365339</v>
      </c>
      <c r="J167" s="7">
        <f t="shared" si="81"/>
        <v>902.73013735763743</v>
      </c>
      <c r="K167" s="7">
        <f t="shared" si="82"/>
        <v>2023.5090824762567</v>
      </c>
      <c r="L167" s="7">
        <f t="shared" si="83"/>
        <v>875.2384370800828</v>
      </c>
      <c r="M167" s="7">
        <f t="shared" si="84"/>
        <v>3801.4776569139767</v>
      </c>
    </row>
    <row r="168" spans="1:13">
      <c r="A168" s="11">
        <v>35</v>
      </c>
      <c r="B168" s="11">
        <f t="shared" si="54"/>
        <v>76.800000000000011</v>
      </c>
      <c r="C168" s="11">
        <v>325</v>
      </c>
      <c r="D168" s="11">
        <f t="shared" si="76"/>
        <v>24960.000000000004</v>
      </c>
      <c r="E168" s="7">
        <f t="shared" si="77"/>
        <v>102.96078726429215</v>
      </c>
      <c r="F168" s="7">
        <f t="shared" si="78"/>
        <v>6852.0076121400589</v>
      </c>
      <c r="G168" s="7">
        <f t="shared" si="75"/>
        <v>18107.992387859944</v>
      </c>
      <c r="H168" s="7">
        <f t="shared" si="79"/>
        <v>19061.044618799941</v>
      </c>
      <c r="I168" s="18">
        <f t="shared" si="80"/>
        <v>614.79660757989404</v>
      </c>
      <c r="J168" s="7">
        <f t="shared" si="81"/>
        <v>1055.380849757579</v>
      </c>
      <c r="K168" s="7">
        <f t="shared" si="82"/>
        <v>2456.8366464963501</v>
      </c>
      <c r="L168" s="7">
        <f t="shared" si="83"/>
        <v>953.05223093999666</v>
      </c>
      <c r="M168" s="7">
        <f t="shared" si="84"/>
        <v>4465.269727193926</v>
      </c>
    </row>
    <row r="169" spans="1:13">
      <c r="A169" s="11">
        <v>35</v>
      </c>
      <c r="B169" s="11">
        <f t="shared" si="54"/>
        <v>76.800000000000011</v>
      </c>
      <c r="C169" s="11">
        <v>350</v>
      </c>
      <c r="D169" s="11">
        <f t="shared" si="76"/>
        <v>26880.000000000004</v>
      </c>
      <c r="E169" s="7">
        <f t="shared" si="77"/>
        <v>110.91535885146465</v>
      </c>
      <c r="F169" s="7">
        <f t="shared" si="78"/>
        <v>7293.5455288016346</v>
      </c>
      <c r="G169" s="7">
        <f t="shared" si="75"/>
        <v>19586.454471198369</v>
      </c>
      <c r="H169" s="7">
        <f t="shared" si="79"/>
        <v>20617.320495998283</v>
      </c>
      <c r="I169" s="18">
        <f t="shared" si="80"/>
        <v>673.24225276979575</v>
      </c>
      <c r="J169" s="7">
        <f t="shared" si="81"/>
        <v>1224.7540309908513</v>
      </c>
      <c r="K169" s="7">
        <f t="shared" si="82"/>
        <v>2946.1583509445722</v>
      </c>
      <c r="L169" s="7">
        <f t="shared" si="83"/>
        <v>1030.8660247999142</v>
      </c>
      <c r="M169" s="7">
        <f t="shared" si="84"/>
        <v>5201.7784067353377</v>
      </c>
    </row>
    <row r="170" spans="1:13">
      <c r="A170" s="11">
        <v>35</v>
      </c>
      <c r="B170" s="11">
        <f t="shared" si="54"/>
        <v>76.800000000000011</v>
      </c>
      <c r="C170" s="11">
        <v>375</v>
      </c>
      <c r="D170" s="11">
        <f t="shared" si="76"/>
        <v>28800.000000000004</v>
      </c>
      <c r="E170" s="7">
        <f t="shared" si="77"/>
        <v>119.10715992015844</v>
      </c>
      <c r="F170" s="7">
        <f t="shared" si="78"/>
        <v>7735.083445463214</v>
      </c>
      <c r="G170" s="7">
        <f t="shared" si="75"/>
        <v>21064.91655453679</v>
      </c>
      <c r="H170" s="7">
        <f t="shared" si="79"/>
        <v>22173.596373196622</v>
      </c>
      <c r="I170" s="18">
        <f t="shared" si="80"/>
        <v>733.43092458955812</v>
      </c>
      <c r="J170" s="7">
        <f t="shared" si="81"/>
        <v>1412.3464364049548</v>
      </c>
      <c r="K170" s="7">
        <f t="shared" si="82"/>
        <v>3496.4859874379113</v>
      </c>
      <c r="L170" s="7">
        <f t="shared" si="83"/>
        <v>1108.6798186598317</v>
      </c>
      <c r="M170" s="7">
        <f t="shared" si="84"/>
        <v>6017.5122425026975</v>
      </c>
    </row>
    <row r="171" spans="1:13">
      <c r="A171" s="11">
        <v>35</v>
      </c>
      <c r="B171" s="11">
        <f t="shared" si="54"/>
        <v>76.800000000000011</v>
      </c>
      <c r="C171" s="11">
        <v>400</v>
      </c>
      <c r="D171" s="11">
        <f t="shared" si="76"/>
        <v>30720.000000000004</v>
      </c>
      <c r="E171" s="7">
        <f t="shared" si="77"/>
        <v>127.55877280887991</v>
      </c>
      <c r="F171" s="7">
        <f t="shared" si="78"/>
        <v>8176.6213621247934</v>
      </c>
      <c r="G171" s="7">
        <f t="shared" si="75"/>
        <v>22543.378637875212</v>
      </c>
      <c r="H171" s="7">
        <f t="shared" si="79"/>
        <v>23729.872250394961</v>
      </c>
      <c r="I171" s="18">
        <f t="shared" si="80"/>
        <v>795.52854515446313</v>
      </c>
      <c r="J171" s="7">
        <f t="shared" si="81"/>
        <v>1619.8923895971855</v>
      </c>
      <c r="K171" s="7">
        <f t="shared" si="82"/>
        <v>4113.6268300112488</v>
      </c>
      <c r="L171" s="7">
        <f t="shared" si="83"/>
        <v>1186.4936125197491</v>
      </c>
      <c r="M171" s="7">
        <f t="shared" si="84"/>
        <v>6920.0128321281836</v>
      </c>
    </row>
    <row r="172" spans="1:13">
      <c r="A172" s="11">
        <v>35</v>
      </c>
      <c r="B172" s="11">
        <f t="shared" si="54"/>
        <v>76.800000000000011</v>
      </c>
      <c r="C172" s="11">
        <v>425</v>
      </c>
      <c r="D172" s="11">
        <f t="shared" si="76"/>
        <v>32640.000000000004</v>
      </c>
      <c r="E172" s="7">
        <f t="shared" si="77"/>
        <v>136.29660758640981</v>
      </c>
      <c r="F172" s="7">
        <f t="shared" si="78"/>
        <v>8618.1592787863701</v>
      </c>
      <c r="G172" s="7">
        <f t="shared" si="75"/>
        <v>24021.840721213634</v>
      </c>
      <c r="H172" s="7">
        <f t="shared" si="79"/>
        <v>25286.1481275933</v>
      </c>
      <c r="I172" s="18">
        <f t="shared" si="80"/>
        <v>859.7291605539184</v>
      </c>
      <c r="J172" s="7">
        <f t="shared" si="81"/>
        <v>1849.4201838499055</v>
      </c>
      <c r="K172" s="7">
        <f t="shared" si="82"/>
        <v>4804.3724917938434</v>
      </c>
      <c r="L172" s="7">
        <f t="shared" si="83"/>
        <v>1264.3074063796666</v>
      </c>
      <c r="M172" s="7">
        <f t="shared" si="84"/>
        <v>7918.1000820234158</v>
      </c>
    </row>
    <row r="173" spans="1:13">
      <c r="A173" s="11">
        <v>35</v>
      </c>
      <c r="B173" s="11">
        <f t="shared" si="54"/>
        <v>76.800000000000011</v>
      </c>
      <c r="C173" s="11">
        <v>450</v>
      </c>
      <c r="D173" s="11">
        <f t="shared" si="76"/>
        <v>34560.000000000007</v>
      </c>
      <c r="E173" s="7">
        <f t="shared" si="77"/>
        <v>145.35187708525689</v>
      </c>
      <c r="F173" s="7">
        <f t="shared" si="78"/>
        <v>9059.6971954479486</v>
      </c>
      <c r="G173" s="7">
        <f t="shared" si="75"/>
        <v>25500.302804552059</v>
      </c>
      <c r="H173" s="7">
        <f t="shared" si="79"/>
        <v>26842.424004791643</v>
      </c>
      <c r="I173" s="18">
        <f t="shared" si="80"/>
        <v>926.26210483994407</v>
      </c>
      <c r="J173" s="7">
        <f t="shared" si="81"/>
        <v>2103.3269646997815</v>
      </c>
      <c r="K173" s="7">
        <f t="shared" si="82"/>
        <v>5576.7496646064028</v>
      </c>
      <c r="L173" s="7">
        <f t="shared" si="83"/>
        <v>1342.1212002395841</v>
      </c>
      <c r="M173" s="7">
        <f t="shared" si="84"/>
        <v>9022.1978295457684</v>
      </c>
    </row>
    <row r="174" spans="1:13">
      <c r="A174" s="11">
        <v>35</v>
      </c>
      <c r="B174" s="11">
        <f t="shared" si="54"/>
        <v>76.800000000000011</v>
      </c>
      <c r="C174" s="11">
        <v>475</v>
      </c>
      <c r="D174" s="11">
        <f t="shared" si="76"/>
        <v>36480.000000000007</v>
      </c>
      <c r="E174" s="7">
        <f t="shared" si="77"/>
        <v>154.76191659633153</v>
      </c>
      <c r="F174" s="7">
        <f t="shared" si="78"/>
        <v>9501.2351121095289</v>
      </c>
      <c r="G174" s="7">
        <f t="shared" si="75"/>
        <v>26978.76488789048</v>
      </c>
      <c r="H174" s="7">
        <f t="shared" si="79"/>
        <v>28398.699881989982</v>
      </c>
      <c r="I174" s="18">
        <f t="shared" si="80"/>
        <v>995.40169638930035</v>
      </c>
      <c r="J174" s="7">
        <f t="shared" si="81"/>
        <v>2384.4800824887348</v>
      </c>
      <c r="K174" s="7">
        <f t="shared" si="82"/>
        <v>6440.3594916355296</v>
      </c>
      <c r="L174" s="7">
        <f t="shared" si="83"/>
        <v>1419.9349940995016</v>
      </c>
      <c r="M174" s="7">
        <f t="shared" si="84"/>
        <v>10244.774568223766</v>
      </c>
    </row>
    <row r="175" spans="1:13">
      <c r="A175" s="11">
        <v>35</v>
      </c>
      <c r="B175" s="11">
        <f t="shared" si="54"/>
        <v>76.800000000000011</v>
      </c>
      <c r="C175" s="11">
        <v>500</v>
      </c>
      <c r="D175" s="11">
        <f t="shared" si="76"/>
        <v>38400.000000000007</v>
      </c>
      <c r="E175" s="7">
        <f t="shared" si="77"/>
        <v>164.57200997207647</v>
      </c>
      <c r="F175" s="7">
        <f t="shared" si="78"/>
        <v>9942.7730287711056</v>
      </c>
      <c r="G175" s="7">
        <f t="shared" si="75"/>
        <v>28457.226971228902</v>
      </c>
      <c r="H175" s="7">
        <f t="shared" si="79"/>
        <v>29954.975759188317</v>
      </c>
      <c r="I175" s="18">
        <f t="shared" si="80"/>
        <v>1067.4806550654887</v>
      </c>
      <c r="J175" s="7">
        <f t="shared" si="81"/>
        <v>2696.3573370843687</v>
      </c>
      <c r="K175" s="7">
        <f t="shared" si="82"/>
        <v>7406.8471681037918</v>
      </c>
      <c r="L175" s="7">
        <f t="shared" si="83"/>
        <v>1497.7487879594155</v>
      </c>
      <c r="M175" s="7">
        <f t="shared" si="84"/>
        <v>11600.953293147577</v>
      </c>
    </row>
    <row r="176" spans="1:13">
      <c r="A176" s="11">
        <v>40</v>
      </c>
      <c r="B176" s="11">
        <f>$C$22</f>
        <v>76.800000000000011</v>
      </c>
      <c r="C176" s="11">
        <v>0</v>
      </c>
      <c r="D176" s="11">
        <f>C176*B176</f>
        <v>0</v>
      </c>
      <c r="E176" s="7">
        <f>($C$23*B176*A176^2+$C$24*$C$25*B176^3-B176*(($C$24*($C$25*$C$24*B176^2+$C$23*A176^2)*($C$25*B176^2+$C$23*$C$24*A176^2-4*D176*$C$23*$C$25)))^0.5)/(2*($C$23^2*A176^2+$C$24*$C$25*$C$23*B176^2))</f>
        <v>15.620533690154977</v>
      </c>
      <c r="F176" s="7">
        <f>B176*E176-E176^2*C$23</f>
        <v>1175.3653250486047</v>
      </c>
      <c r="G176" s="7">
        <f>D176-F176</f>
        <v>-1175.3653250486047</v>
      </c>
      <c r="H176" s="7">
        <f>G176/C$24</f>
        <v>-1237.2266579458999</v>
      </c>
      <c r="I176" s="18">
        <f>(A176-(A176^2-4*C$25*H176)^0.5)/(2*C$25)</f>
        <v>-30.776745141899109</v>
      </c>
      <c r="J176" s="7">
        <f>E176^2*C$23</f>
        <v>24.29166235529766</v>
      </c>
      <c r="K176" s="7">
        <f>I176^2*C$25</f>
        <v>6.1568522699411679</v>
      </c>
      <c r="L176" s="7">
        <f>H176-G176</f>
        <v>-61.861332897295142</v>
      </c>
      <c r="M176" s="7">
        <f>SUM(J176:L176)</f>
        <v>-31.412818272056313</v>
      </c>
    </row>
    <row r="177" spans="1:13">
      <c r="A177" s="11">
        <v>40</v>
      </c>
      <c r="B177" s="11">
        <f t="shared" si="54"/>
        <v>76.800000000000011</v>
      </c>
      <c r="C177" s="11">
        <v>25</v>
      </c>
      <c r="D177" s="11">
        <f>C177*B177</f>
        <v>1920.0000000000002</v>
      </c>
      <c r="E177" s="7">
        <f>($C$23*B177*A177^2+$C$24*$C$25*B177^3-B177*(($C$24*($C$25*$C$24*B177^2+$C$23*A177^2)*($C$25*B177^2+$C$23*$C$24*A177^2-4*D177*$C$23*$C$25)))^0.5)/(2*($C$23^2*A177^2+$C$24*$C$25*$C$23*B177^2))</f>
        <v>20.50157603320574</v>
      </c>
      <c r="F177" s="7">
        <f>B177*E177-E177^2*C$23</f>
        <v>1532.6763838633785</v>
      </c>
      <c r="G177" s="7">
        <f t="shared" ref="G177:G196" si="85">D177-F177</f>
        <v>387.32361613662169</v>
      </c>
      <c r="H177" s="7">
        <f>G177/C$24</f>
        <v>407.70906961749654</v>
      </c>
      <c r="I177" s="18">
        <f>(A177-(A177^2-4*C$25*H177)^0.5)/(2*C$25)</f>
        <v>10.209665296074469</v>
      </c>
      <c r="J177" s="7">
        <f>E177^2*C$23</f>
        <v>41.844655486822575</v>
      </c>
      <c r="K177" s="7">
        <f>I177^2*C$25</f>
        <v>0.67754222547613796</v>
      </c>
      <c r="L177" s="7">
        <f>H177-G177</f>
        <v>20.385453480874844</v>
      </c>
      <c r="M177" s="7">
        <f>SUM(J177:L177)</f>
        <v>62.907651193173557</v>
      </c>
    </row>
    <row r="178" spans="1:13">
      <c r="A178" s="11">
        <v>40</v>
      </c>
      <c r="B178" s="11">
        <f t="shared" ref="B178:B196" si="86">$C$22</f>
        <v>76.800000000000011</v>
      </c>
      <c r="C178" s="11">
        <v>50</v>
      </c>
      <c r="D178" s="11">
        <f t="shared" ref="D178:D196" si="87">C178*B178</f>
        <v>3840.0000000000005</v>
      </c>
      <c r="E178" s="7">
        <f>($C$23*B178*A178^2+$C$24*$C$25*B178^3-B178*(($C$24*($C$25*$C$24*B178^2+$C$23*A178^2)*($C$25*B178^2+$C$23*$C$24*A178^2-4*D178*$C$23*$C$25)))^0.5)/(2*($C$23^2*A178^2+$C$24*$C$25*$C$23*B178^2))</f>
        <v>25.448742901911249</v>
      </c>
      <c r="F178" s="7">
        <f>B178*E178-E178^2*C$23</f>
        <v>1889.9874426781541</v>
      </c>
      <c r="G178" s="7">
        <f t="shared" si="85"/>
        <v>1950.0125573218463</v>
      </c>
      <c r="H178" s="7">
        <f>G178/C$24</f>
        <v>2052.6447971808911</v>
      </c>
      <c r="I178" s="18">
        <f>(A178-(A178^2-4*C$25*H178)^0.5)/(2*C$25)</f>
        <v>51.751327411460252</v>
      </c>
      <c r="J178" s="7">
        <f>E178^2*C$23</f>
        <v>64.476012188630023</v>
      </c>
      <c r="K178" s="7">
        <f>I178^2*C$25</f>
        <v>17.40829927751302</v>
      </c>
      <c r="L178" s="7">
        <f>H178-G178</f>
        <v>102.63223985904483</v>
      </c>
      <c r="M178" s="7">
        <f>SUM(J178:L178)</f>
        <v>184.51655132518789</v>
      </c>
    </row>
    <row r="179" spans="1:13">
      <c r="A179" s="11">
        <v>40</v>
      </c>
      <c r="B179" s="11">
        <f t="shared" si="86"/>
        <v>76.800000000000011</v>
      </c>
      <c r="C179" s="11">
        <v>75</v>
      </c>
      <c r="D179" s="11">
        <f t="shared" si="87"/>
        <v>5760.0000000000009</v>
      </c>
      <c r="E179" s="7">
        <f>($C$23*B179*A179^2+$C$24*$C$25*B179^3-B179*(($C$24*($C$25*$C$24*B179^2+$C$23*A179^2)*($C$25*B179^2+$C$23*$C$24*A179^2-4*D179*$C$23*$C$25)))^0.5)/(2*($C$23^2*A179^2+$C$24*$C$25*$C$23*B179^2))</f>
        <v>30.46479681501533</v>
      </c>
      <c r="F179" s="7">
        <f>B179*E179-E179^2*C$23</f>
        <v>2247.29850149293</v>
      </c>
      <c r="G179" s="7">
        <f t="shared" si="85"/>
        <v>3512.7014985070709</v>
      </c>
      <c r="H179" s="7">
        <f>G179/C$24</f>
        <v>3697.5805247442854</v>
      </c>
      <c r="I179" s="18">
        <f>(A179-(A179^2-4*C$25*H179)^0.5)/(2*C$25)</f>
        <v>93.871438242743466</v>
      </c>
      <c r="J179" s="7">
        <f>E179^2*C$23</f>
        <v>92.397893900247865</v>
      </c>
      <c r="K179" s="7">
        <f>I179^2*C$25</f>
        <v>57.277004965447802</v>
      </c>
      <c r="L179" s="7">
        <f>H179-G179</f>
        <v>184.87902623721448</v>
      </c>
      <c r="M179" s="7">
        <f>SUM(J179:L179)</f>
        <v>334.55392510291017</v>
      </c>
    </row>
    <row r="180" spans="1:13">
      <c r="A180" s="11">
        <v>40</v>
      </c>
      <c r="B180" s="11">
        <f t="shared" si="86"/>
        <v>76.800000000000011</v>
      </c>
      <c r="C180" s="11">
        <v>100</v>
      </c>
      <c r="D180" s="11">
        <f t="shared" si="87"/>
        <v>7680.0000000000009</v>
      </c>
      <c r="E180" s="7">
        <f>($C$23*B180*A180^2+$C$24*$C$25*B180^3-B180*(($C$24*($C$25*$C$24*B180^2+$C$23*A180^2)*($C$25*B180^2+$C$23*$C$24*A180^2-4*D180*$C$23*$C$25)))^0.5)/(2*($C$23^2*A180^2+$C$24*$C$25*$C$23*B180^2))</f>
        <v>35.552698174345963</v>
      </c>
      <c r="F180" s="7">
        <f>B180*E180-E180^2*C$23</f>
        <v>2604.609560307701</v>
      </c>
      <c r="G180" s="7">
        <f t="shared" si="85"/>
        <v>5075.3904396922999</v>
      </c>
      <c r="H180" s="7">
        <f>G180/C$24</f>
        <v>5342.5162523076842</v>
      </c>
      <c r="I180" s="18">
        <f>(A180-(A180^2-4*C$25*H180)^0.5)/(2*C$25)</f>
        <v>136.59485646474351</v>
      </c>
      <c r="J180" s="7">
        <f>E180^2*C$23</f>
        <v>125.83765948206934</v>
      </c>
      <c r="K180" s="7">
        <f>I180^2*C$25</f>
        <v>121.27800628205524</v>
      </c>
      <c r="L180" s="7">
        <f>H180-G180</f>
        <v>267.12581261538435</v>
      </c>
      <c r="M180" s="7">
        <f>SUM(J180:L180)</f>
        <v>514.24147837950886</v>
      </c>
    </row>
    <row r="181" spans="1:13">
      <c r="A181" s="11">
        <v>40</v>
      </c>
      <c r="B181" s="11">
        <f t="shared" si="86"/>
        <v>76.800000000000011</v>
      </c>
      <c r="C181" s="11">
        <v>125</v>
      </c>
      <c r="D181" s="11">
        <f t="shared" si="87"/>
        <v>9600.0000000000018</v>
      </c>
      <c r="E181" s="7">
        <f t="shared" ref="E181:E196" si="88">($C$23*B181*A181^2+$C$24*$C$25*B181^3-B181*(($C$24*($C$25*$C$24*B181^2+$C$23*A181^2)*($C$25*B181^2+$C$23*$C$24*A181^2-4*D181*$C$23*$C$25)))^0.5)/(2*($C$23^2*A181^2+$C$24*$C$25*$C$23*B181^2))</f>
        <v>40.715625696904148</v>
      </c>
      <c r="F181" s="7">
        <f t="shared" ref="F181:F196" si="89">B181*E181-E181^2*C$23</f>
        <v>2961.9206191224835</v>
      </c>
      <c r="G181" s="7">
        <f t="shared" si="85"/>
        <v>6638.0793808775179</v>
      </c>
      <c r="H181" s="7">
        <f t="shared" ref="H181:H196" si="90">G181/C$24</f>
        <v>6987.4519798710717</v>
      </c>
      <c r="I181" s="18">
        <f t="shared" ref="I181:I196" si="91">(A181-(A181^2-4*C$25*H181)^0.5)/(2*C$25)</f>
        <v>179.94827395810813</v>
      </c>
      <c r="J181" s="7">
        <f t="shared" ref="J181:J196" si="92">E181^2*C$23</f>
        <v>165.03943439975552</v>
      </c>
      <c r="K181" s="7">
        <f t="shared" ref="K181:K196" si="93">I181^2*C$25</f>
        <v>210.47897845326517</v>
      </c>
      <c r="L181" s="7">
        <f t="shared" ref="L181:L196" si="94">H181-G181</f>
        <v>349.37259899355377</v>
      </c>
      <c r="M181" s="7">
        <f t="shared" ref="M181:M196" si="95">SUM(J181:L181)</f>
        <v>724.89101184657443</v>
      </c>
    </row>
    <row r="182" spans="1:13">
      <c r="A182" s="11">
        <v>40</v>
      </c>
      <c r="B182" s="11">
        <f t="shared" si="86"/>
        <v>76.800000000000011</v>
      </c>
      <c r="C182" s="11">
        <v>150</v>
      </c>
      <c r="D182" s="11">
        <f t="shared" si="87"/>
        <v>11520.000000000002</v>
      </c>
      <c r="E182" s="7">
        <f t="shared" si="88"/>
        <v>45.956999642173805</v>
      </c>
      <c r="F182" s="7">
        <f t="shared" si="89"/>
        <v>3319.231677937255</v>
      </c>
      <c r="G182" s="7">
        <f t="shared" si="85"/>
        <v>8200.7683220627478</v>
      </c>
      <c r="H182" s="7">
        <f t="shared" si="90"/>
        <v>8632.3877074344709</v>
      </c>
      <c r="I182" s="18">
        <f t="shared" si="91"/>
        <v>223.96041085046156</v>
      </c>
      <c r="J182" s="7">
        <f t="shared" si="92"/>
        <v>210.26589458169377</v>
      </c>
      <c r="K182" s="7">
        <f t="shared" si="93"/>
        <v>326.028726583999</v>
      </c>
      <c r="L182" s="7">
        <f t="shared" si="94"/>
        <v>431.61938537172318</v>
      </c>
      <c r="M182" s="7">
        <f t="shared" si="95"/>
        <v>967.91400653741596</v>
      </c>
    </row>
    <row r="183" spans="1:13">
      <c r="A183" s="11">
        <v>40</v>
      </c>
      <c r="B183" s="11">
        <f t="shared" si="86"/>
        <v>76.800000000000011</v>
      </c>
      <c r="C183" s="11">
        <v>175</v>
      </c>
      <c r="D183" s="11">
        <f t="shared" si="87"/>
        <v>13440.000000000002</v>
      </c>
      <c r="E183" s="7">
        <f t="shared" si="88"/>
        <v>51.280508316749312</v>
      </c>
      <c r="F183" s="7">
        <f t="shared" si="89"/>
        <v>3676.5427367520278</v>
      </c>
      <c r="G183" s="7">
        <f t="shared" si="85"/>
        <v>9763.457263247974</v>
      </c>
      <c r="H183" s="7">
        <f t="shared" si="90"/>
        <v>10277.323434997868</v>
      </c>
      <c r="I183" s="18">
        <f t="shared" si="91"/>
        <v>268.66223807736679</v>
      </c>
      <c r="J183" s="7">
        <f t="shared" si="92"/>
        <v>261.80030197431989</v>
      </c>
      <c r="K183" s="7">
        <f t="shared" si="93"/>
        <v>469.16608809680815</v>
      </c>
      <c r="L183" s="7">
        <f t="shared" si="94"/>
        <v>513.86617174989442</v>
      </c>
      <c r="M183" s="7">
        <f t="shared" si="95"/>
        <v>1244.8325618210224</v>
      </c>
    </row>
    <row r="184" spans="1:13">
      <c r="A184" s="11">
        <v>40</v>
      </c>
      <c r="B184" s="11">
        <f t="shared" si="86"/>
        <v>76.800000000000011</v>
      </c>
      <c r="C184" s="11">
        <v>200</v>
      </c>
      <c r="D184" s="11">
        <f t="shared" si="87"/>
        <v>15360.000000000002</v>
      </c>
      <c r="E184" s="7">
        <f t="shared" si="88"/>
        <v>56.690138439829646</v>
      </c>
      <c r="F184" s="7">
        <f t="shared" si="89"/>
        <v>4033.8537955668021</v>
      </c>
      <c r="G184" s="7">
        <f t="shared" si="85"/>
        <v>11326.1462044332</v>
      </c>
      <c r="H184" s="7">
        <f t="shared" si="90"/>
        <v>11922.259162561264</v>
      </c>
      <c r="I184" s="18">
        <f t="shared" si="91"/>
        <v>314.0872323632417</v>
      </c>
      <c r="J184" s="7">
        <f t="shared" si="92"/>
        <v>319.94883661211531</v>
      </c>
      <c r="K184" s="7">
        <f t="shared" si="93"/>
        <v>641.23013196840634</v>
      </c>
      <c r="L184" s="7">
        <f t="shared" si="94"/>
        <v>596.11295812806384</v>
      </c>
      <c r="M184" s="7">
        <f t="shared" si="95"/>
        <v>1557.2919267085854</v>
      </c>
    </row>
    <row r="185" spans="1:13">
      <c r="A185" s="11">
        <v>40</v>
      </c>
      <c r="B185" s="11">
        <f t="shared" si="86"/>
        <v>76.800000000000011</v>
      </c>
      <c r="C185" s="11">
        <v>225</v>
      </c>
      <c r="D185" s="11">
        <f t="shared" si="87"/>
        <v>17280.000000000004</v>
      </c>
      <c r="E185" s="7">
        <f t="shared" si="88"/>
        <v>62.190210080058833</v>
      </c>
      <c r="F185" s="7">
        <f t="shared" si="89"/>
        <v>4391.1648543815791</v>
      </c>
      <c r="G185" s="7">
        <f t="shared" si="85"/>
        <v>12888.835145618425</v>
      </c>
      <c r="H185" s="7">
        <f t="shared" si="90"/>
        <v>13567.194890124658</v>
      </c>
      <c r="I185" s="18">
        <f t="shared" si="91"/>
        <v>360.27166958813808</v>
      </c>
      <c r="J185" s="7">
        <f t="shared" si="92"/>
        <v>385.04327976693986</v>
      </c>
      <c r="K185" s="7">
        <f t="shared" si="93"/>
        <v>843.6718934008594</v>
      </c>
      <c r="L185" s="7">
        <f t="shared" si="94"/>
        <v>678.35974450623326</v>
      </c>
      <c r="M185" s="7">
        <f t="shared" si="95"/>
        <v>1907.0749176740326</v>
      </c>
    </row>
    <row r="186" spans="1:13">
      <c r="A186" s="11">
        <v>40</v>
      </c>
      <c r="B186" s="11">
        <f t="shared" si="86"/>
        <v>76.800000000000011</v>
      </c>
      <c r="C186" s="11">
        <v>250</v>
      </c>
      <c r="D186" s="11">
        <f t="shared" si="87"/>
        <v>19200.000000000004</v>
      </c>
      <c r="E186" s="7">
        <f t="shared" si="88"/>
        <v>67.785417034074541</v>
      </c>
      <c r="F186" s="7">
        <f t="shared" si="89"/>
        <v>4748.4759131963556</v>
      </c>
      <c r="G186" s="7">
        <f t="shared" si="85"/>
        <v>14451.524086803649</v>
      </c>
      <c r="H186" s="7">
        <f t="shared" si="90"/>
        <v>15212.130617688052</v>
      </c>
      <c r="I186" s="18">
        <f t="shared" si="91"/>
        <v>407.25496384887862</v>
      </c>
      <c r="J186" s="7">
        <f t="shared" si="92"/>
        <v>457.44411502056988</v>
      </c>
      <c r="K186" s="7">
        <f t="shared" si="93"/>
        <v>1078.0679362670842</v>
      </c>
      <c r="L186" s="7">
        <f t="shared" si="94"/>
        <v>760.60653088440267</v>
      </c>
      <c r="M186" s="7">
        <f t="shared" si="95"/>
        <v>2296.1185821720564</v>
      </c>
    </row>
    <row r="187" spans="1:13">
      <c r="A187" s="11">
        <v>40</v>
      </c>
      <c r="B187" s="11">
        <f t="shared" si="86"/>
        <v>76.800000000000011</v>
      </c>
      <c r="C187" s="11">
        <v>275</v>
      </c>
      <c r="D187" s="11">
        <f t="shared" si="87"/>
        <v>21120.000000000004</v>
      </c>
      <c r="E187" s="7">
        <f t="shared" si="88"/>
        <v>73.480873720026167</v>
      </c>
      <c r="F187" s="7">
        <f t="shared" si="89"/>
        <v>5105.7869720111266</v>
      </c>
      <c r="G187" s="7">
        <f t="shared" si="85"/>
        <v>16014.213027988877</v>
      </c>
      <c r="H187" s="7">
        <f t="shared" si="90"/>
        <v>16857.066345251449</v>
      </c>
      <c r="I187" s="18">
        <f t="shared" si="91"/>
        <v>455.08006122679001</v>
      </c>
      <c r="J187" s="7">
        <f t="shared" si="92"/>
        <v>537.54412968688393</v>
      </c>
      <c r="K187" s="7">
        <f t="shared" si="93"/>
        <v>1346.136103820163</v>
      </c>
      <c r="L187" s="7">
        <f t="shared" si="94"/>
        <v>842.85331726257209</v>
      </c>
      <c r="M187" s="7">
        <f t="shared" si="95"/>
        <v>2726.5335507696191</v>
      </c>
    </row>
    <row r="188" spans="1:13">
      <c r="A188" s="11">
        <v>40</v>
      </c>
      <c r="B188" s="11">
        <f t="shared" si="86"/>
        <v>76.800000000000011</v>
      </c>
      <c r="C188" s="11">
        <v>300</v>
      </c>
      <c r="D188" s="11">
        <f t="shared" si="87"/>
        <v>23040.000000000004</v>
      </c>
      <c r="E188" s="7">
        <f t="shared" si="88"/>
        <v>79.282169918837425</v>
      </c>
      <c r="F188" s="7">
        <f t="shared" si="89"/>
        <v>5463.0980308259032</v>
      </c>
      <c r="G188" s="7">
        <f t="shared" si="85"/>
        <v>17576.901969174101</v>
      </c>
      <c r="H188" s="7">
        <f t="shared" si="90"/>
        <v>18502.002072814845</v>
      </c>
      <c r="I188" s="18">
        <f t="shared" si="91"/>
        <v>503.79389945342564</v>
      </c>
      <c r="J188" s="7">
        <f t="shared" si="92"/>
        <v>625.77261894081244</v>
      </c>
      <c r="K188" s="7">
        <f t="shared" si="93"/>
        <v>1649.7539053221742</v>
      </c>
      <c r="L188" s="7">
        <f t="shared" si="94"/>
        <v>925.10010364074333</v>
      </c>
      <c r="M188" s="7">
        <f t="shared" si="95"/>
        <v>3200.62662790373</v>
      </c>
    </row>
    <row r="189" spans="1:13">
      <c r="A189" s="11">
        <v>40</v>
      </c>
      <c r="B189" s="11">
        <f t="shared" si="86"/>
        <v>76.800000000000011</v>
      </c>
      <c r="C189" s="11">
        <v>325</v>
      </c>
      <c r="D189" s="11">
        <f t="shared" si="87"/>
        <v>24960.000000000004</v>
      </c>
      <c r="E189" s="7">
        <f t="shared" si="88"/>
        <v>85.19543503071705</v>
      </c>
      <c r="F189" s="7">
        <f t="shared" si="89"/>
        <v>5820.4090896406778</v>
      </c>
      <c r="G189" s="7">
        <f t="shared" si="85"/>
        <v>19139.590910359326</v>
      </c>
      <c r="H189" s="7">
        <f t="shared" si="90"/>
        <v>20146.93780037824</v>
      </c>
      <c r="I189" s="18">
        <f t="shared" si="91"/>
        <v>553.44794747640583</v>
      </c>
      <c r="J189" s="7">
        <f t="shared" si="92"/>
        <v>722.60032071839169</v>
      </c>
      <c r="K189" s="7">
        <f t="shared" si="93"/>
        <v>1990.9800986780019</v>
      </c>
      <c r="L189" s="7">
        <f t="shared" si="94"/>
        <v>1007.3468900189146</v>
      </c>
      <c r="M189" s="7">
        <f t="shared" si="95"/>
        <v>3720.9273094153082</v>
      </c>
    </row>
    <row r="190" spans="1:13">
      <c r="A190" s="11">
        <v>40</v>
      </c>
      <c r="B190" s="11">
        <f t="shared" si="86"/>
        <v>76.800000000000011</v>
      </c>
      <c r="C190" s="11">
        <v>350</v>
      </c>
      <c r="D190" s="11">
        <f t="shared" si="87"/>
        <v>26880.000000000004</v>
      </c>
      <c r="E190" s="7">
        <f t="shared" si="88"/>
        <v>91.227413950074308</v>
      </c>
      <c r="F190" s="7">
        <f t="shared" si="89"/>
        <v>6177.7201484554498</v>
      </c>
      <c r="G190" s="7">
        <f t="shared" si="85"/>
        <v>20702.279851544554</v>
      </c>
      <c r="H190" s="7">
        <f t="shared" si="90"/>
        <v>21791.873527941636</v>
      </c>
      <c r="I190" s="18">
        <f t="shared" si="91"/>
        <v>604.09884258571913</v>
      </c>
      <c r="J190" s="7">
        <f t="shared" si="92"/>
        <v>828.54524291025768</v>
      </c>
      <c r="K190" s="7">
        <f t="shared" si="93"/>
        <v>2372.0801754871354</v>
      </c>
      <c r="L190" s="7">
        <f t="shared" si="94"/>
        <v>1089.5936763970822</v>
      </c>
      <c r="M190" s="7">
        <f t="shared" si="95"/>
        <v>4290.2190947944755</v>
      </c>
    </row>
    <row r="191" spans="1:13">
      <c r="A191" s="11">
        <v>40</v>
      </c>
      <c r="B191" s="11">
        <f t="shared" si="86"/>
        <v>76.800000000000011</v>
      </c>
      <c r="C191" s="11">
        <v>375</v>
      </c>
      <c r="D191" s="11">
        <f t="shared" si="87"/>
        <v>28800.000000000004</v>
      </c>
      <c r="E191" s="7">
        <f t="shared" si="88"/>
        <v>97.385557234501562</v>
      </c>
      <c r="F191" s="7">
        <f t="shared" si="89"/>
        <v>6535.0312072702272</v>
      </c>
      <c r="G191" s="7">
        <f t="shared" si="85"/>
        <v>22264.968792729778</v>
      </c>
      <c r="H191" s="7">
        <f t="shared" si="90"/>
        <v>23436.809255505032</v>
      </c>
      <c r="I191" s="18">
        <f t="shared" si="91"/>
        <v>655.80914756816412</v>
      </c>
      <c r="J191" s="7">
        <f t="shared" si="92"/>
        <v>944.17958833949376</v>
      </c>
      <c r="K191" s="7">
        <f t="shared" si="93"/>
        <v>2795.5566472215332</v>
      </c>
      <c r="L191" s="7">
        <f t="shared" si="94"/>
        <v>1171.8404627752534</v>
      </c>
      <c r="M191" s="7">
        <f t="shared" si="95"/>
        <v>4911.576698336281</v>
      </c>
    </row>
    <row r="192" spans="1:13">
      <c r="A192" s="11">
        <v>40</v>
      </c>
      <c r="B192" s="11">
        <f t="shared" si="86"/>
        <v>76.800000000000011</v>
      </c>
      <c r="C192" s="11">
        <v>400</v>
      </c>
      <c r="D192" s="11">
        <f t="shared" si="87"/>
        <v>30720.000000000004</v>
      </c>
      <c r="E192" s="7">
        <f t="shared" si="88"/>
        <v>103.67812900371941</v>
      </c>
      <c r="F192" s="7">
        <f t="shared" si="89"/>
        <v>6892.3422660850019</v>
      </c>
      <c r="G192" s="7">
        <f t="shared" si="85"/>
        <v>23827.657733915003</v>
      </c>
      <c r="H192" s="7">
        <f t="shared" si="90"/>
        <v>25081.744983068424</v>
      </c>
      <c r="I192" s="18">
        <f t="shared" si="91"/>
        <v>708.64825674138331</v>
      </c>
      <c r="J192" s="7">
        <f t="shared" si="92"/>
        <v>1070.1380414006499</v>
      </c>
      <c r="K192" s="7">
        <f t="shared" si="93"/>
        <v>3264.1852865869096</v>
      </c>
      <c r="L192" s="7">
        <f t="shared" si="94"/>
        <v>1254.087249153421</v>
      </c>
      <c r="M192" s="7">
        <f t="shared" si="95"/>
        <v>5588.4105771409804</v>
      </c>
    </row>
    <row r="193" spans="1:13">
      <c r="A193" s="11">
        <v>40</v>
      </c>
      <c r="B193" s="11">
        <f t="shared" si="86"/>
        <v>76.800000000000011</v>
      </c>
      <c r="C193" s="11">
        <v>425</v>
      </c>
      <c r="D193" s="11">
        <f t="shared" si="87"/>
        <v>32640.000000000004</v>
      </c>
      <c r="E193" s="7">
        <f t="shared" si="88"/>
        <v>110.11433702531164</v>
      </c>
      <c r="F193" s="7">
        <f t="shared" si="89"/>
        <v>7249.6533248997766</v>
      </c>
      <c r="G193" s="7">
        <f t="shared" si="85"/>
        <v>25390.346675100227</v>
      </c>
      <c r="H193" s="7">
        <f t="shared" si="90"/>
        <v>26726.680710631819</v>
      </c>
      <c r="I193" s="18">
        <f t="shared" si="91"/>
        <v>762.69348829171554</v>
      </c>
      <c r="J193" s="7">
        <f t="shared" si="92"/>
        <v>1207.127758644159</v>
      </c>
      <c r="K193" s="7">
        <f t="shared" si="93"/>
        <v>3781.0588210368037</v>
      </c>
      <c r="L193" s="7">
        <f t="shared" si="94"/>
        <v>1336.3340355315922</v>
      </c>
      <c r="M193" s="7">
        <f t="shared" si="95"/>
        <v>6324.5206152125547</v>
      </c>
    </row>
    <row r="194" spans="1:13">
      <c r="A194" s="11">
        <v>40</v>
      </c>
      <c r="B194" s="11">
        <f t="shared" si="86"/>
        <v>76.800000000000011</v>
      </c>
      <c r="C194" s="11">
        <v>450</v>
      </c>
      <c r="D194" s="11">
        <f t="shared" si="87"/>
        <v>34560.000000000007</v>
      </c>
      <c r="E194" s="7">
        <f t="shared" si="88"/>
        <v>116.70449083190013</v>
      </c>
      <c r="F194" s="7">
        <f t="shared" si="89"/>
        <v>7606.9643837145504</v>
      </c>
      <c r="G194" s="7">
        <f t="shared" si="85"/>
        <v>26953.035616285459</v>
      </c>
      <c r="H194" s="7">
        <f t="shared" si="90"/>
        <v>28371.616438195222</v>
      </c>
      <c r="I194" s="18">
        <f t="shared" si="91"/>
        <v>818.03141199376353</v>
      </c>
      <c r="J194" s="7">
        <f t="shared" si="92"/>
        <v>1355.9405121753805</v>
      </c>
      <c r="K194" s="7">
        <f t="shared" si="93"/>
        <v>4349.640041555318</v>
      </c>
      <c r="L194" s="7">
        <f t="shared" si="94"/>
        <v>1418.5808219097635</v>
      </c>
      <c r="M194" s="7">
        <f t="shared" si="95"/>
        <v>7124.1613756404622</v>
      </c>
    </row>
    <row r="195" spans="1:13">
      <c r="A195" s="11">
        <v>40</v>
      </c>
      <c r="B195" s="11">
        <f t="shared" si="86"/>
        <v>76.800000000000011</v>
      </c>
      <c r="C195" s="11">
        <v>475</v>
      </c>
      <c r="D195" s="11">
        <f t="shared" si="87"/>
        <v>36480.000000000007</v>
      </c>
      <c r="E195" s="7">
        <f t="shared" si="88"/>
        <v>123.46019562614016</v>
      </c>
      <c r="F195" s="7">
        <f t="shared" si="89"/>
        <v>7964.2754425293278</v>
      </c>
      <c r="G195" s="7">
        <f t="shared" si="85"/>
        <v>28515.724557470679</v>
      </c>
      <c r="H195" s="7">
        <f t="shared" si="90"/>
        <v>30016.55216575861</v>
      </c>
      <c r="I195" s="18">
        <f t="shared" si="91"/>
        <v>874.75947744247219</v>
      </c>
      <c r="J195" s="7">
        <f t="shared" si="92"/>
        <v>1517.4675815582377</v>
      </c>
      <c r="K195" s="7">
        <f t="shared" si="93"/>
        <v>4973.8269319402752</v>
      </c>
      <c r="L195" s="7">
        <f t="shared" si="94"/>
        <v>1500.8276082879311</v>
      </c>
      <c r="M195" s="7">
        <f t="shared" si="95"/>
        <v>7992.122121786444</v>
      </c>
    </row>
    <row r="196" spans="1:13">
      <c r="A196" s="11">
        <v>40</v>
      </c>
      <c r="B196" s="11">
        <f t="shared" si="86"/>
        <v>76.800000000000011</v>
      </c>
      <c r="C196" s="11">
        <v>500</v>
      </c>
      <c r="D196" s="11">
        <f t="shared" si="87"/>
        <v>38400.000000000007</v>
      </c>
      <c r="E196" s="7">
        <f t="shared" si="88"/>
        <v>130.3945924016484</v>
      </c>
      <c r="F196" s="7">
        <f t="shared" si="89"/>
        <v>8321.5865013441035</v>
      </c>
      <c r="G196" s="7">
        <f t="shared" si="85"/>
        <v>30078.413498655904</v>
      </c>
      <c r="H196" s="7">
        <f t="shared" si="90"/>
        <v>31661.487893322006</v>
      </c>
      <c r="I196" s="18">
        <f t="shared" si="91"/>
        <v>932.98803036321897</v>
      </c>
      <c r="J196" s="7">
        <f t="shared" si="92"/>
        <v>1692.7181951024947</v>
      </c>
      <c r="K196" s="7">
        <f t="shared" si="93"/>
        <v>5658.0333212067517</v>
      </c>
      <c r="L196" s="7">
        <f t="shared" si="94"/>
        <v>1583.0743946661023</v>
      </c>
      <c r="M196" s="7">
        <f t="shared" si="95"/>
        <v>8933.825910975349</v>
      </c>
    </row>
    <row r="197" spans="1:13">
      <c r="A197" s="11">
        <v>45</v>
      </c>
      <c r="B197" s="11">
        <f>$C$22</f>
        <v>76.800000000000011</v>
      </c>
      <c r="C197" s="11">
        <v>0</v>
      </c>
      <c r="D197" s="11">
        <f>C197*B197</f>
        <v>0</v>
      </c>
      <c r="E197" s="7">
        <f>($C$23*B197*A197^2+$C$24*$C$25*B197^3-B197*(($C$24*($C$25*$C$24*B197^2+$C$23*A197^2)*($C$25*B197^2+$C$23*$C$24*A197^2-4*D197*$C$23*$C$25)))^0.5)/(2*($C$23^2*A197^2+$C$24*$C$25*$C$23*B197^2))</f>
        <v>16.26940478577416</v>
      </c>
      <c r="F197" s="7">
        <f>B197*E197-E197^2*C$23</f>
        <v>1223.1385759089333</v>
      </c>
      <c r="G197" s="7">
        <f>D197-F197</f>
        <v>-1223.1385759089333</v>
      </c>
      <c r="H197" s="7">
        <f>G197/C$24</f>
        <v>-1287.5142904304562</v>
      </c>
      <c r="I197" s="18">
        <f>(A197-(A197^2-4*C$25*H197)^0.5)/(2*C$25)</f>
        <v>-28.4941518212967</v>
      </c>
      <c r="J197" s="7">
        <f>E197^2*C$23</f>
        <v>26.351711638522286</v>
      </c>
      <c r="K197" s="7">
        <f>I197^2*C$25</f>
        <v>5.2774584720981892</v>
      </c>
      <c r="L197" s="7">
        <f>H197-G197</f>
        <v>-64.375714521522923</v>
      </c>
      <c r="M197" s="7">
        <f>SUM(J197:L197)</f>
        <v>-32.746544410902445</v>
      </c>
    </row>
    <row r="198" spans="1:13">
      <c r="A198" s="11">
        <v>45</v>
      </c>
      <c r="B198" s="11">
        <f t="shared" ref="B198:B238" si="96">$C$22</f>
        <v>76.800000000000011</v>
      </c>
      <c r="C198" s="11">
        <v>25</v>
      </c>
      <c r="D198" s="11">
        <f>C198*B198</f>
        <v>1920.0000000000002</v>
      </c>
      <c r="E198" s="7">
        <f>($C$23*B198*A198^2+$C$24*$C$25*B198^3-B198*(($C$24*($C$25*$C$24*B198^2+$C$23*A198^2)*($C$25*B198^2+$C$23*$C$24*A198^2-4*D198*$C$23*$C$25)))^0.5)/(2*($C$23^2*A198^2+$C$24*$C$25*$C$23*B198^2))</f>
        <v>20.285146832783262</v>
      </c>
      <c r="F198" s="7">
        <f>B198*E198-E198^2*C$23</f>
        <v>1516.9334417470093</v>
      </c>
      <c r="G198" s="7">
        <f t="shared" ref="G198:G217" si="97">D198-F198</f>
        <v>403.06655825299094</v>
      </c>
      <c r="H198" s="7">
        <f>G198/C$24</f>
        <v>424.28058763472734</v>
      </c>
      <c r="I198" s="18">
        <f>(A198-(A198^2-4*C$25*H198)^0.5)/(2*C$25)</f>
        <v>9.4413331032158645</v>
      </c>
      <c r="J198" s="7">
        <f>E198^2*C$23</f>
        <v>40.96583501074543</v>
      </c>
      <c r="K198" s="7">
        <f>I198^2*C$25</f>
        <v>0.57940200997821811</v>
      </c>
      <c r="L198" s="7">
        <f>H198-G198</f>
        <v>21.214029381736395</v>
      </c>
      <c r="M198" s="7">
        <f>SUM(J198:L198)</f>
        <v>62.759266402460042</v>
      </c>
    </row>
    <row r="199" spans="1:13">
      <c r="A199" s="11">
        <v>45</v>
      </c>
      <c r="B199" s="11">
        <f t="shared" si="96"/>
        <v>76.800000000000011</v>
      </c>
      <c r="C199" s="11">
        <v>50</v>
      </c>
      <c r="D199" s="11">
        <f t="shared" ref="D199:D217" si="98">C199*B199</f>
        <v>3840.0000000000005</v>
      </c>
      <c r="E199" s="7">
        <f>($C$23*B199*A199^2+$C$24*$C$25*B199^3-B199*(($C$24*($C$25*$C$24*B199^2+$C$23*A199^2)*($C$25*B199^2+$C$23*$C$24*A199^2-4*D199*$C$23*$C$25)))^0.5)/(2*($C$23^2*A199^2+$C$24*$C$25*$C$23*B199^2))</f>
        <v>24.345511408770115</v>
      </c>
      <c r="F199" s="7">
        <f>B199*E199-E199^2*C$23</f>
        <v>1810.7283075850917</v>
      </c>
      <c r="G199" s="7">
        <f t="shared" si="97"/>
        <v>2029.2716924149088</v>
      </c>
      <c r="H199" s="7">
        <f>G199/C$24</f>
        <v>2136.0754656999043</v>
      </c>
      <c r="I199" s="18">
        <f>(A199-(A199^2-4*C$25*H199)^0.5)/(2*C$25)</f>
        <v>47.798353389190687</v>
      </c>
      <c r="J199" s="7">
        <f>E199^2*C$23</f>
        <v>59.006968608453562</v>
      </c>
      <c r="K199" s="7">
        <f>I199^2*C$25</f>
        <v>14.850436813666718</v>
      </c>
      <c r="L199" s="7">
        <f>H199-G199</f>
        <v>106.80377328499549</v>
      </c>
      <c r="M199" s="7">
        <f>SUM(J199:L199)</f>
        <v>180.66117870711577</v>
      </c>
    </row>
    <row r="200" spans="1:13">
      <c r="A200" s="11">
        <v>45</v>
      </c>
      <c r="B200" s="11">
        <f t="shared" si="96"/>
        <v>76.800000000000011</v>
      </c>
      <c r="C200" s="11">
        <v>75</v>
      </c>
      <c r="D200" s="11">
        <f t="shared" si="98"/>
        <v>5760.0000000000009</v>
      </c>
      <c r="E200" s="7">
        <f>($C$23*B200*A200^2+$C$24*$C$25*B200^3-B200*(($C$24*($C$25*$C$24*B200^2+$C$23*A200^2)*($C$25*B200^2+$C$23*$C$24*A200^2-4*D200*$C$23*$C$25)))^0.5)/(2*($C$23^2*A200^2+$C$24*$C$25*$C$23*B200^2))</f>
        <v>28.452019945194102</v>
      </c>
      <c r="F200" s="7">
        <f>B200*E200-E200^2*C$23</f>
        <v>2104.5231734231625</v>
      </c>
      <c r="G200" s="7">
        <f t="shared" si="97"/>
        <v>3655.4768265768384</v>
      </c>
      <c r="H200" s="7">
        <f>G200/C$24</f>
        <v>3847.8703437650934</v>
      </c>
      <c r="I200" s="18">
        <f>(A200-(A200^2-4*C$25*H200)^0.5)/(2*C$25)</f>
        <v>86.591281533547289</v>
      </c>
      <c r="J200" s="7">
        <f>E200^2*C$23</f>
        <v>80.591958367744866</v>
      </c>
      <c r="K200" s="7">
        <f>I200^2*C$25</f>
        <v>48.737325244543307</v>
      </c>
      <c r="L200" s="7">
        <f>H200-G200</f>
        <v>192.39351718825492</v>
      </c>
      <c r="M200" s="7">
        <f>SUM(J200:L200)</f>
        <v>321.7228008005431</v>
      </c>
    </row>
    <row r="201" spans="1:13">
      <c r="A201" s="11">
        <v>45</v>
      </c>
      <c r="B201" s="11">
        <f t="shared" si="96"/>
        <v>76.800000000000011</v>
      </c>
      <c r="C201" s="11">
        <v>100</v>
      </c>
      <c r="D201" s="11">
        <f t="shared" si="98"/>
        <v>7680.0000000000009</v>
      </c>
      <c r="E201" s="7">
        <f>($C$23*B201*A201^2+$C$24*$C$25*B201^3-B201*(($C$24*($C$25*$C$24*B201^2+$C$23*A201^2)*($C$25*B201^2+$C$23*$C$24*A201^2-4*D201*$C$23*$C$25)))^0.5)/(2*($C$23^2*A201^2+$C$24*$C$25*$C$23*B201^2))</f>
        <v>32.606282347243116</v>
      </c>
      <c r="F201" s="7">
        <f>B201*E201-E201^2*C$23</f>
        <v>2398.3180392612394</v>
      </c>
      <c r="G201" s="7">
        <f t="shared" si="97"/>
        <v>5281.6819607387615</v>
      </c>
      <c r="H201" s="7">
        <f>G201/C$24</f>
        <v>5559.6652218302752</v>
      </c>
      <c r="I201" s="18">
        <f>(A201-(A201^2-4*C$25*H201)^0.5)/(2*C$25)</f>
        <v>125.83532581741143</v>
      </c>
      <c r="J201" s="7">
        <f>E201^2*C$23</f>
        <v>105.84444500703243</v>
      </c>
      <c r="K201" s="7">
        <f>I201^2*C$25</f>
        <v>102.92443995323158</v>
      </c>
      <c r="L201" s="7">
        <f>H201-G201</f>
        <v>277.98326109151367</v>
      </c>
      <c r="M201" s="7">
        <f>SUM(J201:L201)</f>
        <v>486.75214605177769</v>
      </c>
    </row>
    <row r="202" spans="1:13">
      <c r="A202" s="11">
        <v>45</v>
      </c>
      <c r="B202" s="11">
        <f t="shared" si="96"/>
        <v>76.800000000000011</v>
      </c>
      <c r="C202" s="11">
        <v>125</v>
      </c>
      <c r="D202" s="11">
        <f t="shared" si="98"/>
        <v>9600.0000000000018</v>
      </c>
      <c r="E202" s="7">
        <f t="shared" ref="E202:E217" si="99">($C$23*B202*A202^2+$C$24*$C$25*B202^3-B202*(($C$24*($C$25*$C$24*B202^2+$C$23*A202^2)*($C$25*B202^2+$C$23*$C$24*A202^2-4*D202*$C$23*$C$25)))^0.5)/(2*($C$23^2*A202^2+$C$24*$C$25*$C$23*B202^2))</f>
        <v>36.81000436873726</v>
      </c>
      <c r="F202" s="7">
        <f t="shared" ref="F202:F217" si="100">B202*E202-E202^2*C$23</f>
        <v>2692.1129050993218</v>
      </c>
      <c r="G202" s="7">
        <f t="shared" si="97"/>
        <v>6907.8870949006796</v>
      </c>
      <c r="H202" s="7">
        <f t="shared" ref="H202:H217" si="101">G202/C$24</f>
        <v>7271.4600998954529</v>
      </c>
      <c r="I202" s="18">
        <f t="shared" ref="I202:I217" si="102">(A202-(A202^2-4*C$25*H202)^0.5)/(2*C$25)</f>
        <v>165.54659997457523</v>
      </c>
      <c r="J202" s="7">
        <f t="shared" ref="J202:J217" si="103">E202^2*C$23</f>
        <v>134.89543041970055</v>
      </c>
      <c r="K202" s="7">
        <f t="shared" ref="K202:K217" si="104">I202^2*C$25</f>
        <v>178.1368989604232</v>
      </c>
      <c r="L202" s="7">
        <f t="shared" ref="L202:L217" si="105">H202-G202</f>
        <v>363.57300499477333</v>
      </c>
      <c r="M202" s="7">
        <f t="shared" ref="M202:M217" si="106">SUM(J202:L202)</f>
        <v>676.6053343748971</v>
      </c>
    </row>
    <row r="203" spans="1:13">
      <c r="A203" s="11">
        <v>45</v>
      </c>
      <c r="B203" s="11">
        <f t="shared" si="96"/>
        <v>76.800000000000011</v>
      </c>
      <c r="C203" s="11">
        <v>150</v>
      </c>
      <c r="D203" s="11">
        <f t="shared" si="98"/>
        <v>11520.000000000002</v>
      </c>
      <c r="E203" s="7">
        <f t="shared" si="99"/>
        <v>41.064995796769715</v>
      </c>
      <c r="F203" s="7">
        <f t="shared" si="100"/>
        <v>2985.9077709373937</v>
      </c>
      <c r="G203" s="7">
        <f t="shared" si="97"/>
        <v>8534.0922290626077</v>
      </c>
      <c r="H203" s="7">
        <f t="shared" si="101"/>
        <v>8983.2549779606397</v>
      </c>
      <c r="I203" s="18">
        <f t="shared" si="102"/>
        <v>205.742200509295</v>
      </c>
      <c r="J203" s="7">
        <f t="shared" si="103"/>
        <v>167.88390625452089</v>
      </c>
      <c r="K203" s="7">
        <f t="shared" si="104"/>
        <v>275.14404495764518</v>
      </c>
      <c r="L203" s="7">
        <f t="shared" si="105"/>
        <v>449.16274889803208</v>
      </c>
      <c r="M203" s="7">
        <f t="shared" si="106"/>
        <v>892.19070011019812</v>
      </c>
    </row>
    <row r="204" spans="1:13">
      <c r="A204" s="11">
        <v>45</v>
      </c>
      <c r="B204" s="11">
        <f t="shared" si="96"/>
        <v>76.800000000000011</v>
      </c>
      <c r="C204" s="11">
        <v>175</v>
      </c>
      <c r="D204" s="11">
        <f t="shared" si="98"/>
        <v>13440.000000000002</v>
      </c>
      <c r="E204" s="7">
        <f t="shared" si="99"/>
        <v>45.373179557473797</v>
      </c>
      <c r="F204" s="7">
        <f t="shared" si="100"/>
        <v>3279.7026367754697</v>
      </c>
      <c r="G204" s="7">
        <f t="shared" si="97"/>
        <v>10160.297363224532</v>
      </c>
      <c r="H204" s="7">
        <f t="shared" si="101"/>
        <v>10695.049856025824</v>
      </c>
      <c r="I204" s="18">
        <f t="shared" si="102"/>
        <v>246.44029271567658</v>
      </c>
      <c r="J204" s="7">
        <f t="shared" si="103"/>
        <v>204.95755323851816</v>
      </c>
      <c r="K204" s="7">
        <f t="shared" si="104"/>
        <v>394.76331617962433</v>
      </c>
      <c r="L204" s="7">
        <f t="shared" si="105"/>
        <v>534.75249280129174</v>
      </c>
      <c r="M204" s="7">
        <f t="shared" si="106"/>
        <v>1134.4733622194342</v>
      </c>
    </row>
    <row r="205" spans="1:13">
      <c r="A205" s="11">
        <v>45</v>
      </c>
      <c r="B205" s="11">
        <f t="shared" si="96"/>
        <v>76.800000000000011</v>
      </c>
      <c r="C205" s="11">
        <v>200</v>
      </c>
      <c r="D205" s="11">
        <f t="shared" si="98"/>
        <v>15360.000000000002</v>
      </c>
      <c r="E205" s="7">
        <f t="shared" si="99"/>
        <v>49.736601872878445</v>
      </c>
      <c r="F205" s="7">
        <f t="shared" si="100"/>
        <v>3573.4975026135485</v>
      </c>
      <c r="G205" s="7">
        <f t="shared" si="97"/>
        <v>11786.502497386453</v>
      </c>
      <c r="H205" s="7">
        <f t="shared" si="101"/>
        <v>12406.844734091004</v>
      </c>
      <c r="I205" s="18">
        <f t="shared" si="102"/>
        <v>287.66020662638152</v>
      </c>
      <c r="J205" s="7">
        <f t="shared" si="103"/>
        <v>246.27352122351661</v>
      </c>
      <c r="K205" s="7">
        <f t="shared" si="104"/>
        <v>537.8645640961613</v>
      </c>
      <c r="L205" s="7">
        <f t="shared" si="105"/>
        <v>620.3422367045514</v>
      </c>
      <c r="M205" s="7">
        <f t="shared" si="106"/>
        <v>1404.4803220242293</v>
      </c>
    </row>
    <row r="206" spans="1:13">
      <c r="A206" s="11">
        <v>45</v>
      </c>
      <c r="B206" s="11">
        <f t="shared" si="96"/>
        <v>76.800000000000011</v>
      </c>
      <c r="C206" s="11">
        <v>225</v>
      </c>
      <c r="D206" s="11">
        <f t="shared" si="98"/>
        <v>17280.000000000004</v>
      </c>
      <c r="E206" s="7">
        <f t="shared" si="99"/>
        <v>54.157443621061887</v>
      </c>
      <c r="F206" s="7">
        <f t="shared" si="100"/>
        <v>3867.2923684516236</v>
      </c>
      <c r="G206" s="7">
        <f t="shared" si="97"/>
        <v>13412.707631548379</v>
      </c>
      <c r="H206" s="7">
        <f t="shared" si="101"/>
        <v>14118.639612156188</v>
      </c>
      <c r="I206" s="18">
        <f t="shared" si="102"/>
        <v>329.42254432851956</v>
      </c>
      <c r="J206" s="7">
        <f t="shared" si="103"/>
        <v>291.99930164593036</v>
      </c>
      <c r="K206" s="7">
        <f t="shared" si="104"/>
        <v>705.37488262719035</v>
      </c>
      <c r="L206" s="7">
        <f t="shared" si="105"/>
        <v>705.93198060780924</v>
      </c>
      <c r="M206" s="7">
        <f t="shared" si="106"/>
        <v>1703.3061648809298</v>
      </c>
    </row>
    <row r="207" spans="1:13">
      <c r="A207" s="11">
        <v>45</v>
      </c>
      <c r="B207" s="11">
        <f t="shared" si="96"/>
        <v>76.800000000000011</v>
      </c>
      <c r="C207" s="11">
        <v>250</v>
      </c>
      <c r="D207" s="11">
        <f t="shared" si="98"/>
        <v>19200.000000000004</v>
      </c>
      <c r="E207" s="7">
        <f t="shared" si="99"/>
        <v>58.638033078565826</v>
      </c>
      <c r="F207" s="7">
        <f t="shared" si="100"/>
        <v>4161.087234289701</v>
      </c>
      <c r="G207" s="7">
        <f t="shared" si="97"/>
        <v>15038.912765710302</v>
      </c>
      <c r="H207" s="7">
        <f t="shared" si="101"/>
        <v>15830.434490221371</v>
      </c>
      <c r="I207" s="18">
        <f t="shared" si="102"/>
        <v>371.74930033732835</v>
      </c>
      <c r="J207" s="7">
        <f t="shared" si="103"/>
        <v>342.31370614415448</v>
      </c>
      <c r="K207" s="7">
        <f t="shared" si="104"/>
        <v>898.28402495840544</v>
      </c>
      <c r="L207" s="7">
        <f t="shared" si="105"/>
        <v>791.5217245110689</v>
      </c>
      <c r="M207" s="7">
        <f t="shared" si="106"/>
        <v>2032.1194556136288</v>
      </c>
    </row>
    <row r="208" spans="1:13">
      <c r="A208" s="11">
        <v>45</v>
      </c>
      <c r="B208" s="11">
        <f t="shared" si="96"/>
        <v>76.800000000000011</v>
      </c>
      <c r="C208" s="11">
        <v>275</v>
      </c>
      <c r="D208" s="11">
        <f t="shared" si="98"/>
        <v>21120.000000000004</v>
      </c>
      <c r="E208" s="7">
        <f t="shared" si="99"/>
        <v>63.180860256365762</v>
      </c>
      <c r="F208" s="7">
        <f t="shared" si="100"/>
        <v>4454.8821001277756</v>
      </c>
      <c r="G208" s="7">
        <f t="shared" si="97"/>
        <v>16665.117899872228</v>
      </c>
      <c r="H208" s="7">
        <f t="shared" si="101"/>
        <v>17542.229368286557</v>
      </c>
      <c r="I208" s="18">
        <f t="shared" si="102"/>
        <v>414.66399702369802</v>
      </c>
      <c r="J208" s="7">
        <f t="shared" si="103"/>
        <v>397.40796756111547</v>
      </c>
      <c r="K208" s="7">
        <f t="shared" si="104"/>
        <v>1117.6504977798513</v>
      </c>
      <c r="L208" s="7">
        <f t="shared" si="105"/>
        <v>877.11146841432856</v>
      </c>
      <c r="M208" s="7">
        <f t="shared" si="106"/>
        <v>2392.1699337552955</v>
      </c>
    </row>
    <row r="209" spans="1:13">
      <c r="A209" s="11">
        <v>45</v>
      </c>
      <c r="B209" s="11">
        <f t="shared" si="96"/>
        <v>76.800000000000011</v>
      </c>
      <c r="C209" s="11">
        <v>300</v>
      </c>
      <c r="D209" s="11">
        <f t="shared" si="98"/>
        <v>23040.000000000004</v>
      </c>
      <c r="E209" s="7">
        <f t="shared" si="99"/>
        <v>67.788593079962908</v>
      </c>
      <c r="F209" s="7">
        <f t="shared" si="100"/>
        <v>4748.6769659658557</v>
      </c>
      <c r="G209" s="7">
        <f t="shared" si="97"/>
        <v>18291.323034034147</v>
      </c>
      <c r="H209" s="7">
        <f t="shared" si="101"/>
        <v>19254.024246351735</v>
      </c>
      <c r="I209" s="18">
        <f t="shared" si="102"/>
        <v>458.19183746253714</v>
      </c>
      <c r="J209" s="7">
        <f t="shared" si="103"/>
        <v>457.48698257529702</v>
      </c>
      <c r="K209" s="7">
        <f t="shared" si="104"/>
        <v>1364.6084394624243</v>
      </c>
      <c r="L209" s="7">
        <f t="shared" si="105"/>
        <v>962.70121231758822</v>
      </c>
      <c r="M209" s="7">
        <f t="shared" si="106"/>
        <v>2784.7966343553094</v>
      </c>
    </row>
    <row r="210" spans="1:13">
      <c r="A210" s="11">
        <v>45</v>
      </c>
      <c r="B210" s="11">
        <f t="shared" si="96"/>
        <v>76.800000000000011</v>
      </c>
      <c r="C210" s="11">
        <v>325</v>
      </c>
      <c r="D210" s="11">
        <f t="shared" si="98"/>
        <v>24960.000000000004</v>
      </c>
      <c r="E210" s="7">
        <f t="shared" si="99"/>
        <v>72.464095712095542</v>
      </c>
      <c r="F210" s="7">
        <f t="shared" si="100"/>
        <v>5042.4718318039295</v>
      </c>
      <c r="G210" s="7">
        <f t="shared" si="97"/>
        <v>19917.528168196073</v>
      </c>
      <c r="H210" s="7">
        <f t="shared" si="101"/>
        <v>20965.819124416921</v>
      </c>
      <c r="I210" s="18">
        <f t="shared" si="102"/>
        <v>502.35987852181989</v>
      </c>
      <c r="J210" s="7">
        <f t="shared" si="103"/>
        <v>522.77071888500916</v>
      </c>
      <c r="K210" s="7">
        <f t="shared" si="104"/>
        <v>1640.3754090649747</v>
      </c>
      <c r="L210" s="7">
        <f t="shared" si="105"/>
        <v>1048.2909562208479</v>
      </c>
      <c r="M210" s="7">
        <f t="shared" si="106"/>
        <v>3211.4370841708319</v>
      </c>
    </row>
    <row r="211" spans="1:13">
      <c r="A211" s="11">
        <v>45</v>
      </c>
      <c r="B211" s="11">
        <f t="shared" si="96"/>
        <v>76.800000000000011</v>
      </c>
      <c r="C211" s="11">
        <v>350</v>
      </c>
      <c r="D211" s="11">
        <f t="shared" si="98"/>
        <v>26880.000000000004</v>
      </c>
      <c r="E211" s="7">
        <f t="shared" si="99"/>
        <v>77.210449375412026</v>
      </c>
      <c r="F211" s="7">
        <f t="shared" si="100"/>
        <v>5336.266697642006</v>
      </c>
      <c r="G211" s="7">
        <f t="shared" si="97"/>
        <v>21543.733302357999</v>
      </c>
      <c r="H211" s="7">
        <f t="shared" si="101"/>
        <v>22677.614002482107</v>
      </c>
      <c r="I211" s="18">
        <f t="shared" si="102"/>
        <v>547.19722756799445</v>
      </c>
      <c r="J211" s="7">
        <f t="shared" si="103"/>
        <v>593.49581438963833</v>
      </c>
      <c r="K211" s="7">
        <f t="shared" si="104"/>
        <v>1946.2612380776466</v>
      </c>
      <c r="L211" s="7">
        <f t="shared" si="105"/>
        <v>1133.8807001241075</v>
      </c>
      <c r="M211" s="7">
        <f t="shared" si="106"/>
        <v>3673.6377525913922</v>
      </c>
    </row>
    <row r="212" spans="1:13">
      <c r="A212" s="11">
        <v>45</v>
      </c>
      <c r="B212" s="11">
        <f t="shared" si="96"/>
        <v>76.800000000000011</v>
      </c>
      <c r="C212" s="11">
        <v>375</v>
      </c>
      <c r="D212" s="11">
        <f t="shared" si="98"/>
        <v>28800.000000000004</v>
      </c>
      <c r="E212" s="7">
        <f t="shared" si="99"/>
        <v>82.030976105086296</v>
      </c>
      <c r="F212" s="7">
        <f t="shared" si="100"/>
        <v>5630.0615634800834</v>
      </c>
      <c r="G212" s="7">
        <f t="shared" si="97"/>
        <v>23169.938436519922</v>
      </c>
      <c r="H212" s="7">
        <f t="shared" si="101"/>
        <v>24389.408880547289</v>
      </c>
      <c r="I212" s="18">
        <f t="shared" si="102"/>
        <v>592.73526684966748</v>
      </c>
      <c r="J212" s="7">
        <f t="shared" si="103"/>
        <v>669.91740139054468</v>
      </c>
      <c r="K212" s="7">
        <f t="shared" si="104"/>
        <v>2283.6781276877523</v>
      </c>
      <c r="L212" s="7">
        <f t="shared" si="105"/>
        <v>1219.4704440273672</v>
      </c>
      <c r="M212" s="7">
        <f t="shared" si="106"/>
        <v>4173.0659731056639</v>
      </c>
    </row>
    <row r="213" spans="1:13">
      <c r="A213" s="11">
        <v>45</v>
      </c>
      <c r="B213" s="11">
        <f t="shared" si="96"/>
        <v>76.800000000000011</v>
      </c>
      <c r="C213" s="11">
        <v>400</v>
      </c>
      <c r="D213" s="11">
        <f t="shared" si="98"/>
        <v>30720.000000000004</v>
      </c>
      <c r="E213" s="7">
        <f t="shared" si="99"/>
        <v>86.929265951595426</v>
      </c>
      <c r="F213" s="7">
        <f t="shared" si="100"/>
        <v>5923.8564293181571</v>
      </c>
      <c r="G213" s="7">
        <f t="shared" si="97"/>
        <v>24796.143570681845</v>
      </c>
      <c r="H213" s="7">
        <f t="shared" si="101"/>
        <v>26101.203758612468</v>
      </c>
      <c r="I213" s="18">
        <f t="shared" si="102"/>
        <v>639.00791047391056</v>
      </c>
      <c r="J213" s="7">
        <f t="shared" si="103"/>
        <v>752.31119576437277</v>
      </c>
      <c r="K213" s="7">
        <f t="shared" si="104"/>
        <v>2654.1522127135163</v>
      </c>
      <c r="L213" s="7">
        <f t="shared" si="105"/>
        <v>1305.0601879306232</v>
      </c>
      <c r="M213" s="7">
        <f t="shared" si="106"/>
        <v>4711.5235964085123</v>
      </c>
    </row>
    <row r="214" spans="1:13">
      <c r="A214" s="11">
        <v>45</v>
      </c>
      <c r="B214" s="11">
        <f t="shared" si="96"/>
        <v>76.800000000000011</v>
      </c>
      <c r="C214" s="11">
        <v>425</v>
      </c>
      <c r="D214" s="11">
        <f t="shared" si="98"/>
        <v>32640.000000000004</v>
      </c>
      <c r="E214" s="7">
        <f t="shared" si="99"/>
        <v>91.909208266693739</v>
      </c>
      <c r="F214" s="7">
        <f t="shared" si="100"/>
        <v>6217.6512951562363</v>
      </c>
      <c r="G214" s="7">
        <f t="shared" si="97"/>
        <v>26422.348704843767</v>
      </c>
      <c r="H214" s="7">
        <f t="shared" si="101"/>
        <v>27812.99863667765</v>
      </c>
      <c r="I214" s="18">
        <f t="shared" si="102"/>
        <v>686.0518999552711</v>
      </c>
      <c r="J214" s="7">
        <f t="shared" si="103"/>
        <v>840.97589972584376</v>
      </c>
      <c r="K214" s="7">
        <f t="shared" si="104"/>
        <v>3059.3368613095422</v>
      </c>
      <c r="L214" s="7">
        <f t="shared" si="105"/>
        <v>1390.6499318338829</v>
      </c>
      <c r="M214" s="7">
        <f t="shared" si="106"/>
        <v>5290.9626928692687</v>
      </c>
    </row>
    <row r="215" spans="1:13">
      <c r="A215" s="11">
        <v>45</v>
      </c>
      <c r="B215" s="11">
        <f t="shared" si="96"/>
        <v>76.800000000000011</v>
      </c>
      <c r="C215" s="11">
        <v>450</v>
      </c>
      <c r="D215" s="11">
        <f t="shared" si="98"/>
        <v>34560.000000000007</v>
      </c>
      <c r="E215" s="7">
        <f t="shared" si="99"/>
        <v>96.975027847642565</v>
      </c>
      <c r="F215" s="7">
        <f t="shared" si="100"/>
        <v>6511.4461609943128</v>
      </c>
      <c r="G215" s="7">
        <f t="shared" si="97"/>
        <v>28048.553839005694</v>
      </c>
      <c r="H215" s="7">
        <f t="shared" si="101"/>
        <v>29524.793514742836</v>
      </c>
      <c r="I215" s="18">
        <f t="shared" si="102"/>
        <v>733.90714565924122</v>
      </c>
      <c r="J215" s="7">
        <f t="shared" si="103"/>
        <v>936.235977704638</v>
      </c>
      <c r="K215" s="7">
        <f t="shared" si="104"/>
        <v>3501.0280399230151</v>
      </c>
      <c r="L215" s="7">
        <f t="shared" si="105"/>
        <v>1476.2396757371425</v>
      </c>
      <c r="M215" s="7">
        <f t="shared" si="106"/>
        <v>5913.5036933647953</v>
      </c>
    </row>
    <row r="216" spans="1:13">
      <c r="A216" s="11">
        <v>45</v>
      </c>
      <c r="B216" s="11">
        <f t="shared" si="96"/>
        <v>76.800000000000011</v>
      </c>
      <c r="C216" s="11">
        <v>475</v>
      </c>
      <c r="D216" s="11">
        <f t="shared" si="98"/>
        <v>36480.000000000007</v>
      </c>
      <c r="E216" s="7">
        <f t="shared" si="99"/>
        <v>102.13132689487044</v>
      </c>
      <c r="F216" s="7">
        <f t="shared" si="100"/>
        <v>6805.2410268323874</v>
      </c>
      <c r="G216" s="7">
        <f t="shared" si="97"/>
        <v>29674.75897316762</v>
      </c>
      <c r="H216" s="7">
        <f t="shared" si="101"/>
        <v>31236.588392808022</v>
      </c>
      <c r="I216" s="18">
        <f t="shared" si="102"/>
        <v>782.61712316341811</v>
      </c>
      <c r="J216" s="7">
        <f t="shared" si="103"/>
        <v>1038.4448786936634</v>
      </c>
      <c r="K216" s="7">
        <f t="shared" si="104"/>
        <v>3981.1821495458012</v>
      </c>
      <c r="L216" s="7">
        <f t="shared" si="105"/>
        <v>1561.8294196404022</v>
      </c>
      <c r="M216" s="7">
        <f t="shared" si="106"/>
        <v>6581.4564478798666</v>
      </c>
    </row>
    <row r="217" spans="1:13">
      <c r="A217" s="11">
        <v>45</v>
      </c>
      <c r="B217" s="11">
        <f t="shared" si="96"/>
        <v>76.800000000000011</v>
      </c>
      <c r="C217" s="11">
        <v>500</v>
      </c>
      <c r="D217" s="11">
        <f t="shared" si="98"/>
        <v>38400.000000000007</v>
      </c>
      <c r="E217" s="7">
        <f t="shared" si="99"/>
        <v>107.3831339684409</v>
      </c>
      <c r="F217" s="7">
        <f t="shared" si="100"/>
        <v>7099.0358926704648</v>
      </c>
      <c r="G217" s="7">
        <f t="shared" si="97"/>
        <v>31300.964107329542</v>
      </c>
      <c r="H217" s="7">
        <f t="shared" si="101"/>
        <v>32948.383270873201</v>
      </c>
      <c r="I217" s="18">
        <f t="shared" si="102"/>
        <v>832.22933573425894</v>
      </c>
      <c r="J217" s="7">
        <f t="shared" si="103"/>
        <v>1147.9887961057975</v>
      </c>
      <c r="K217" s="7">
        <f t="shared" si="104"/>
        <v>4501.9368371684586</v>
      </c>
      <c r="L217" s="7">
        <f t="shared" si="105"/>
        <v>1647.4191635436582</v>
      </c>
      <c r="M217" s="7">
        <f t="shared" si="106"/>
        <v>7297.3447968179144</v>
      </c>
    </row>
    <row r="218" spans="1:13">
      <c r="A218" s="11">
        <v>50</v>
      </c>
      <c r="B218" s="11">
        <f>$C$22</f>
        <v>76.800000000000011</v>
      </c>
      <c r="C218" s="11">
        <v>0</v>
      </c>
      <c r="D218" s="11">
        <f>C218*B218</f>
        <v>0</v>
      </c>
      <c r="E218" s="7">
        <f>($C$23*B218*A218^2+$C$24*$C$25*B218^3-B218*(($C$24*($C$25*$C$24*B218^2+$C$23*A218^2)*($C$25*B218^2+$C$23*$C$24*A218^2-4*D218*$C$23*$C$25)))^0.5)/(2*($C$23^2*A218^2+$C$24*$C$25*$C$23*B218^2))</f>
        <v>16.767639123970692</v>
      </c>
      <c r="F218" s="7">
        <f>B218*E218-E218^2*C$23</f>
        <v>1259.7642697514634</v>
      </c>
      <c r="G218" s="7">
        <f>D218-F218</f>
        <v>-1259.7642697514634</v>
      </c>
      <c r="H218" s="7">
        <f>G218/C$24</f>
        <v>-1326.0676523699615</v>
      </c>
      <c r="I218" s="18">
        <f>(A218-(A218^2-4*C$25*H218)^0.5)/(2*C$25)</f>
        <v>-26.43053850982988</v>
      </c>
      <c r="J218" s="7">
        <f>E218^2*C$23</f>
        <v>27.990414969486061</v>
      </c>
      <c r="K218" s="7">
        <f>I218^2*C$25</f>
        <v>4.5407268784774013</v>
      </c>
      <c r="L218" s="7">
        <f>H218-G218</f>
        <v>-66.303382618498063</v>
      </c>
      <c r="M218" s="7">
        <f>SUM(J218:L218)</f>
        <v>-33.772240770534601</v>
      </c>
    </row>
    <row r="219" spans="1:13">
      <c r="A219" s="11">
        <v>50</v>
      </c>
      <c r="B219" s="11">
        <f t="shared" si="96"/>
        <v>76.800000000000011</v>
      </c>
      <c r="C219" s="11">
        <v>25</v>
      </c>
      <c r="D219" s="11">
        <f>C219*B219</f>
        <v>1920.0000000000002</v>
      </c>
      <c r="E219" s="7">
        <f>($C$23*B219*A219^2+$C$24*$C$25*B219^3-B219*(($C$24*($C$25*$C$24*B219^2+$C$23*A219^2)*($C$25*B219^2+$C$23*$C$24*A219^2-4*D219*$C$23*$C$25)))^0.5)/(2*($C$23^2*A219^2+$C$24*$C$25*$C$23*B219^2))</f>
        <v>20.119306653445825</v>
      </c>
      <c r="F219" s="7">
        <f>B219*E219-E219^2*C$23</f>
        <v>1504.8640060743076</v>
      </c>
      <c r="G219" s="7">
        <f t="shared" ref="G219:G238" si="107">D219-F219</f>
        <v>415.13599392569267</v>
      </c>
      <c r="H219" s="7">
        <f>G219/C$24</f>
        <v>436.98525676388704</v>
      </c>
      <c r="I219" s="18">
        <f>(A219-(A219^2-4*C$25*H219)^0.5)/(2*C$25)</f>
        <v>8.7496574810625845</v>
      </c>
      <c r="J219" s="7">
        <f>E219^2*C$23</f>
        <v>40.298744910332111</v>
      </c>
      <c r="K219" s="7">
        <f>I219^2*C$25</f>
        <v>0.49761728923344389</v>
      </c>
      <c r="L219" s="7">
        <f>H219-G219</f>
        <v>21.849262838194363</v>
      </c>
      <c r="M219" s="7">
        <f>SUM(J219:L219)</f>
        <v>62.64562503775992</v>
      </c>
    </row>
    <row r="220" spans="1:13">
      <c r="A220" s="11">
        <v>50</v>
      </c>
      <c r="B220" s="11">
        <f t="shared" si="96"/>
        <v>76.800000000000011</v>
      </c>
      <c r="C220" s="11">
        <v>50</v>
      </c>
      <c r="D220" s="11">
        <f t="shared" ref="D220:D238" si="108">C220*B220</f>
        <v>3840.0000000000005</v>
      </c>
      <c r="E220" s="7">
        <f>($C$23*B220*A220^2+$C$24*$C$25*B220^3-B220*(($C$24*($C$25*$C$24*B220^2+$C$23*A220^2)*($C$25*B220^2+$C$23*$C$24*A220^2-4*D220*$C$23*$C$25)))^0.5)/(2*($C$23^2*A220^2+$C$24*$C$25*$C$23*B220^2))</f>
        <v>23.501986918740812</v>
      </c>
      <c r="F220" s="7">
        <f>B220*E220-E220^2*C$23</f>
        <v>1749.9637423971521</v>
      </c>
      <c r="G220" s="7">
        <f t="shared" si="107"/>
        <v>2090.0362576028483</v>
      </c>
      <c r="H220" s="7">
        <f>G220/C$24</f>
        <v>2200.0381658977353</v>
      </c>
      <c r="I220" s="18">
        <f>(A220-(A220^2-4*C$25*H220)^0.5)/(2*C$25)</f>
        <v>44.255373266134569</v>
      </c>
      <c r="J220" s="7">
        <f>E220^2*C$23</f>
        <v>54.98885296214258</v>
      </c>
      <c r="K220" s="7">
        <f>I220^2*C$25</f>
        <v>12.730497409011837</v>
      </c>
      <c r="L220" s="7">
        <f>H220-G220</f>
        <v>110.00190829488702</v>
      </c>
      <c r="M220" s="7">
        <f>SUM(J220:L220)</f>
        <v>177.72125866604142</v>
      </c>
    </row>
    <row r="221" spans="1:13">
      <c r="A221" s="11">
        <v>50</v>
      </c>
      <c r="B221" s="11">
        <f t="shared" si="96"/>
        <v>76.800000000000011</v>
      </c>
      <c r="C221" s="11">
        <v>75</v>
      </c>
      <c r="D221" s="11">
        <f t="shared" si="108"/>
        <v>5760.0000000000009</v>
      </c>
      <c r="E221" s="7">
        <f>($C$23*B221*A221^2+$C$24*$C$25*B221^3-B221*(($C$24*($C$25*$C$24*B221^2+$C$23*A221^2)*($C$25*B221^2+$C$23*$C$24*A221^2-4*D221*$C$23*$C$25)))^0.5)/(2*($C$23^2*A221^2+$C$24*$C$25*$C$23*B221^2))</f>
        <v>26.91655706622101</v>
      </c>
      <c r="F221" s="7">
        <f>B221*E221-E221^2*C$23</f>
        <v>1995.0634787199936</v>
      </c>
      <c r="G221" s="7">
        <f t="shared" si="107"/>
        <v>3764.9365212800076</v>
      </c>
      <c r="H221" s="7">
        <f>G221/C$24</f>
        <v>3963.091075031587</v>
      </c>
      <c r="I221" s="18">
        <f>(A221-(A221^2-4*C$25*H221)^0.5)/(2*C$25)</f>
        <v>80.095815659839459</v>
      </c>
      <c r="J221" s="7">
        <f>E221^2*C$23</f>
        <v>72.128103965780284</v>
      </c>
      <c r="K221" s="7">
        <f>I221^2*C$25</f>
        <v>41.69970796039739</v>
      </c>
      <c r="L221" s="7">
        <f>H221-G221</f>
        <v>198.15455375157944</v>
      </c>
      <c r="M221" s="7">
        <f>SUM(J221:L221)</f>
        <v>311.98236567775712</v>
      </c>
    </row>
    <row r="222" spans="1:13">
      <c r="A222" s="11">
        <v>50</v>
      </c>
      <c r="B222" s="11">
        <f t="shared" si="96"/>
        <v>76.800000000000011</v>
      </c>
      <c r="C222" s="11">
        <v>100</v>
      </c>
      <c r="D222" s="11">
        <f t="shared" si="108"/>
        <v>7680.0000000000009</v>
      </c>
      <c r="E222" s="7">
        <f>($C$23*B222*A222^2+$C$24*$C$25*B222^3-B222*(($C$24*($C$25*$C$24*B222^2+$C$23*A222^2)*($C$25*B222^2+$C$23*$C$24*A222^2-4*D222*$C$23*$C$25)))^0.5)/(2*($C$23^2*A222^2+$C$24*$C$25*$C$23*B222^2))</f>
        <v>30.363936386657528</v>
      </c>
      <c r="F222" s="7">
        <f>B222*E222-E222^2*C$23</f>
        <v>2240.1632150428413</v>
      </c>
      <c r="G222" s="7">
        <f t="shared" si="107"/>
        <v>5439.8367849571596</v>
      </c>
      <c r="H222" s="7">
        <f>G222/C$24</f>
        <v>5726.143984165431</v>
      </c>
      <c r="I222" s="18">
        <f>(A222-(A222^2-4*C$25*H222)^0.5)/(2*C$25)</f>
        <v>116.28063383806018</v>
      </c>
      <c r="J222" s="7">
        <f>E222^2*C$23</f>
        <v>91.787099452457184</v>
      </c>
      <c r="K222" s="7">
        <f>I222^2*C$25</f>
        <v>87.887707737576676</v>
      </c>
      <c r="L222" s="7">
        <f>H222-G222</f>
        <v>286.30719920827141</v>
      </c>
      <c r="M222" s="7">
        <f>SUM(J222:L222)</f>
        <v>465.98200639830526</v>
      </c>
    </row>
    <row r="223" spans="1:13">
      <c r="A223" s="11">
        <v>50</v>
      </c>
      <c r="B223" s="11">
        <f t="shared" si="96"/>
        <v>76.800000000000011</v>
      </c>
      <c r="C223" s="11">
        <v>125</v>
      </c>
      <c r="D223" s="11">
        <f t="shared" si="108"/>
        <v>9600.0000000000018</v>
      </c>
      <c r="E223" s="7">
        <f t="shared" ref="E223:E238" si="109">($C$23*B223*A223^2+$C$24*$C$25*B223^3-B223*(($C$24*($C$25*$C$24*B223^2+$C$23*A223^2)*($C$25*B223^2+$C$23*$C$24*A223^2-4*D223*$C$23*$C$25)))^0.5)/(2*($C$23^2*A223^2+$C$24*$C$25*$C$23*B223^2))</f>
        <v>33.84508920580398</v>
      </c>
      <c r="F223" s="7">
        <f t="shared" ref="F223:F238" si="110">B223*E223-E223^2*C$23</f>
        <v>2485.2629513656848</v>
      </c>
      <c r="G223" s="7">
        <f t="shared" si="107"/>
        <v>7114.737048634317</v>
      </c>
      <c r="H223" s="7">
        <f t="shared" ref="H223:H238" si="111">G223/C$24</f>
        <v>7489.1968932992813</v>
      </c>
      <c r="I223" s="18">
        <f t="shared" ref="I223:I238" si="112">(A223-(A223^2-4*C$25*H223)^0.5)/(2*C$25)</f>
        <v>152.81994967855402</v>
      </c>
      <c r="J223" s="7">
        <f t="shared" ref="J223:J238" si="113">E223^2*C$23</f>
        <v>114.03989964006122</v>
      </c>
      <c r="K223" s="7">
        <f t="shared" ref="K223:K238" si="114">I223^2*C$25</f>
        <v>151.80059062841258</v>
      </c>
      <c r="L223" s="7">
        <f t="shared" ref="L223:L238" si="115">H223-G223</f>
        <v>374.45984466496429</v>
      </c>
      <c r="M223" s="7">
        <f t="shared" ref="M223:M238" si="116">SUM(J223:L223)</f>
        <v>640.30033493343808</v>
      </c>
    </row>
    <row r="224" spans="1:13">
      <c r="A224" s="11">
        <v>50</v>
      </c>
      <c r="B224" s="11">
        <f t="shared" si="96"/>
        <v>76.800000000000011</v>
      </c>
      <c r="C224" s="11">
        <v>150</v>
      </c>
      <c r="D224" s="11">
        <f t="shared" si="108"/>
        <v>11520.000000000002</v>
      </c>
      <c r="E224" s="7">
        <f t="shared" si="109"/>
        <v>37.361028034984436</v>
      </c>
      <c r="F224" s="7">
        <f t="shared" si="110"/>
        <v>2730.3626876885296</v>
      </c>
      <c r="G224" s="7">
        <f t="shared" si="107"/>
        <v>8789.6373123114718</v>
      </c>
      <c r="H224" s="7">
        <f t="shared" si="111"/>
        <v>9252.2498024331289</v>
      </c>
      <c r="I224" s="18">
        <f t="shared" si="112"/>
        <v>189.7243908305451</v>
      </c>
      <c r="J224" s="7">
        <f t="shared" si="113"/>
        <v>138.96426539827559</v>
      </c>
      <c r="K224" s="7">
        <f t="shared" si="114"/>
        <v>233.96973909413927</v>
      </c>
      <c r="L224" s="7">
        <f t="shared" si="115"/>
        <v>462.61249012165717</v>
      </c>
      <c r="M224" s="7">
        <f t="shared" si="116"/>
        <v>835.546494614072</v>
      </c>
    </row>
    <row r="225" spans="1:13">
      <c r="A225" s="11">
        <v>50</v>
      </c>
      <c r="B225" s="11">
        <f t="shared" si="96"/>
        <v>76.800000000000011</v>
      </c>
      <c r="C225" s="11">
        <v>175</v>
      </c>
      <c r="D225" s="11">
        <f t="shared" si="108"/>
        <v>13440.000000000002</v>
      </c>
      <c r="E225" s="7">
        <f t="shared" si="109"/>
        <v>40.912817010860941</v>
      </c>
      <c r="F225" s="7">
        <f t="shared" si="110"/>
        <v>2975.4624240113744</v>
      </c>
      <c r="G225" s="7">
        <f t="shared" si="107"/>
        <v>10464.537575988626</v>
      </c>
      <c r="H225" s="7">
        <f t="shared" si="111"/>
        <v>11015.302711566976</v>
      </c>
      <c r="I225" s="18">
        <f t="shared" si="112"/>
        <v>227.00512681965208</v>
      </c>
      <c r="J225" s="7">
        <f t="shared" si="113"/>
        <v>166.64192242274629</v>
      </c>
      <c r="K225" s="7">
        <f t="shared" si="114"/>
        <v>334.9536294156411</v>
      </c>
      <c r="L225" s="7">
        <f t="shared" si="115"/>
        <v>550.76513557834915</v>
      </c>
      <c r="M225" s="7">
        <f t="shared" si="116"/>
        <v>1052.3606874167365</v>
      </c>
    </row>
    <row r="226" spans="1:13">
      <c r="A226" s="11">
        <v>50</v>
      </c>
      <c r="B226" s="11">
        <f t="shared" si="96"/>
        <v>76.800000000000011</v>
      </c>
      <c r="C226" s="11">
        <v>200</v>
      </c>
      <c r="D226" s="11">
        <f t="shared" si="108"/>
        <v>15360.000000000002</v>
      </c>
      <c r="E226" s="7">
        <f t="shared" si="109"/>
        <v>44.501575657500211</v>
      </c>
      <c r="F226" s="7">
        <f t="shared" si="110"/>
        <v>3220.5621603342174</v>
      </c>
      <c r="G226" s="7">
        <f t="shared" si="107"/>
        <v>12139.437839665785</v>
      </c>
      <c r="H226" s="7">
        <f t="shared" si="111"/>
        <v>12778.355620700826</v>
      </c>
      <c r="I226" s="18">
        <f t="shared" si="112"/>
        <v>264.67390853576455</v>
      </c>
      <c r="J226" s="7">
        <f t="shared" si="113"/>
        <v>197.15885016179922</v>
      </c>
      <c r="K226" s="7">
        <f t="shared" si="114"/>
        <v>455.33980608738869</v>
      </c>
      <c r="L226" s="7">
        <f t="shared" si="115"/>
        <v>638.91778103504112</v>
      </c>
      <c r="M226" s="7">
        <f t="shared" si="116"/>
        <v>1291.416437284229</v>
      </c>
    </row>
    <row r="227" spans="1:13">
      <c r="A227" s="11">
        <v>50</v>
      </c>
      <c r="B227" s="11">
        <f t="shared" si="96"/>
        <v>76.800000000000011</v>
      </c>
      <c r="C227" s="11">
        <v>225</v>
      </c>
      <c r="D227" s="11">
        <f t="shared" si="108"/>
        <v>17280.000000000004</v>
      </c>
      <c r="E227" s="7">
        <f t="shared" si="109"/>
        <v>48.128483008435666</v>
      </c>
      <c r="F227" s="7">
        <f t="shared" si="110"/>
        <v>3465.6618966570618</v>
      </c>
      <c r="G227" s="7">
        <f t="shared" si="107"/>
        <v>13814.338103342941</v>
      </c>
      <c r="H227" s="7">
        <f t="shared" si="111"/>
        <v>14541.408529834676</v>
      </c>
      <c r="I227" s="18">
        <f t="shared" si="112"/>
        <v>302.743111499549</v>
      </c>
      <c r="J227" s="7">
        <f t="shared" si="113"/>
        <v>230.60559839079772</v>
      </c>
      <c r="K227" s="7">
        <f t="shared" si="114"/>
        <v>595.74704514278426</v>
      </c>
      <c r="L227" s="7">
        <f t="shared" si="115"/>
        <v>727.07042649173491</v>
      </c>
      <c r="M227" s="7">
        <f t="shared" si="116"/>
        <v>1553.423070025317</v>
      </c>
    </row>
    <row r="228" spans="1:13">
      <c r="A228" s="11">
        <v>50</v>
      </c>
      <c r="B228" s="11">
        <f t="shared" si="96"/>
        <v>76.800000000000011</v>
      </c>
      <c r="C228" s="11">
        <v>250</v>
      </c>
      <c r="D228" s="11">
        <f t="shared" si="108"/>
        <v>19200.000000000004</v>
      </c>
      <c r="E228" s="7">
        <f t="shared" si="109"/>
        <v>51.794782131745244</v>
      </c>
      <c r="F228" s="7">
        <f t="shared" si="110"/>
        <v>3710.7616329799066</v>
      </c>
      <c r="G228" s="7">
        <f t="shared" si="107"/>
        <v>15489.238367020098</v>
      </c>
      <c r="H228" s="7">
        <f t="shared" si="111"/>
        <v>16304.461438968525</v>
      </c>
      <c r="I228" s="18">
        <f t="shared" si="112"/>
        <v>341.22578335914915</v>
      </c>
      <c r="J228" s="7">
        <f t="shared" si="113"/>
        <v>267.07763473812901</v>
      </c>
      <c r="K228" s="7">
        <f t="shared" si="114"/>
        <v>756.82772898892244</v>
      </c>
      <c r="L228" s="7">
        <f t="shared" si="115"/>
        <v>815.22307194842688</v>
      </c>
      <c r="M228" s="7">
        <f t="shared" si="116"/>
        <v>1839.1284356754784</v>
      </c>
    </row>
    <row r="229" spans="1:13">
      <c r="A229" s="11">
        <v>50</v>
      </c>
      <c r="B229" s="11">
        <f t="shared" si="96"/>
        <v>76.800000000000011</v>
      </c>
      <c r="C229" s="11">
        <v>275</v>
      </c>
      <c r="D229" s="11">
        <f t="shared" si="108"/>
        <v>21120.000000000004</v>
      </c>
      <c r="E229" s="7">
        <f t="shared" si="109"/>
        <v>55.501785107377422</v>
      </c>
      <c r="F229" s="7">
        <f t="shared" si="110"/>
        <v>3955.8613693027501</v>
      </c>
      <c r="G229" s="7">
        <f t="shared" si="107"/>
        <v>17164.138630697253</v>
      </c>
      <c r="H229" s="7">
        <f t="shared" si="111"/>
        <v>18067.514348102373</v>
      </c>
      <c r="I229" s="18">
        <f t="shared" si="112"/>
        <v>380.13569613381566</v>
      </c>
      <c r="J229" s="7">
        <f t="shared" si="113"/>
        <v>306.67572694383671</v>
      </c>
      <c r="K229" s="7">
        <f t="shared" si="114"/>
        <v>939.27045858841404</v>
      </c>
      <c r="L229" s="7">
        <f t="shared" si="115"/>
        <v>903.37571740512067</v>
      </c>
      <c r="M229" s="7">
        <f t="shared" si="116"/>
        <v>2149.3219029373713</v>
      </c>
    </row>
    <row r="230" spans="1:13">
      <c r="A230" s="11">
        <v>50</v>
      </c>
      <c r="B230" s="11">
        <f t="shared" si="96"/>
        <v>76.800000000000011</v>
      </c>
      <c r="C230" s="11">
        <v>300</v>
      </c>
      <c r="D230" s="11">
        <f t="shared" si="108"/>
        <v>23040.000000000004</v>
      </c>
      <c r="E230" s="7">
        <f t="shared" si="109"/>
        <v>59.250878513226581</v>
      </c>
      <c r="F230" s="7">
        <f t="shared" si="110"/>
        <v>4200.9611056255953</v>
      </c>
      <c r="G230" s="7">
        <f t="shared" si="107"/>
        <v>18839.038894374407</v>
      </c>
      <c r="H230" s="7">
        <f t="shared" si="111"/>
        <v>19830.56725723622</v>
      </c>
      <c r="I230" s="18">
        <f t="shared" si="112"/>
        <v>419.4874037975494</v>
      </c>
      <c r="J230" s="7">
        <f t="shared" si="113"/>
        <v>349.50636419020725</v>
      </c>
      <c r="K230" s="7">
        <f t="shared" si="114"/>
        <v>1143.8029326412536</v>
      </c>
      <c r="L230" s="7">
        <f t="shared" si="115"/>
        <v>991.52836286181264</v>
      </c>
      <c r="M230" s="7">
        <f t="shared" si="116"/>
        <v>2484.8376596932735</v>
      </c>
    </row>
    <row r="231" spans="1:13">
      <c r="A231" s="11">
        <v>50</v>
      </c>
      <c r="B231" s="11">
        <f t="shared" si="96"/>
        <v>76.800000000000011</v>
      </c>
      <c r="C231" s="11">
        <v>325</v>
      </c>
      <c r="D231" s="11">
        <f t="shared" si="108"/>
        <v>24960.000000000004</v>
      </c>
      <c r="E231" s="7">
        <f t="shared" si="109"/>
        <v>63.043529484995972</v>
      </c>
      <c r="F231" s="7">
        <f t="shared" si="110"/>
        <v>4446.0608419484361</v>
      </c>
      <c r="G231" s="7">
        <f t="shared" si="107"/>
        <v>20513.939158051566</v>
      </c>
      <c r="H231" s="7">
        <f t="shared" si="111"/>
        <v>21593.62016637007</v>
      </c>
      <c r="I231" s="18">
        <f t="shared" si="112"/>
        <v>459.2963058853976</v>
      </c>
      <c r="J231" s="7">
        <f t="shared" si="113"/>
        <v>395.68222249925543</v>
      </c>
      <c r="K231" s="7">
        <f t="shared" si="114"/>
        <v>1371.1951278998226</v>
      </c>
      <c r="L231" s="7">
        <f t="shared" si="115"/>
        <v>1079.6810083185046</v>
      </c>
      <c r="M231" s="7">
        <f t="shared" si="116"/>
        <v>2846.5583587175825</v>
      </c>
    </row>
    <row r="232" spans="1:13">
      <c r="A232" s="11">
        <v>50</v>
      </c>
      <c r="B232" s="11">
        <f t="shared" si="96"/>
        <v>76.800000000000011</v>
      </c>
      <c r="C232" s="11">
        <v>350</v>
      </c>
      <c r="D232" s="11">
        <f t="shared" si="108"/>
        <v>26880.000000000004</v>
      </c>
      <c r="E232" s="7">
        <f t="shared" si="109"/>
        <v>66.881292424948043</v>
      </c>
      <c r="F232" s="7">
        <f t="shared" si="110"/>
        <v>4691.1605782712832</v>
      </c>
      <c r="G232" s="7">
        <f t="shared" si="107"/>
        <v>22188.83942172872</v>
      </c>
      <c r="H232" s="7">
        <f t="shared" si="111"/>
        <v>23356.673075503917</v>
      </c>
      <c r="I232" s="18">
        <f t="shared" si="112"/>
        <v>499.57871791068538</v>
      </c>
      <c r="J232" s="7">
        <f t="shared" si="113"/>
        <v>445.32267996472729</v>
      </c>
      <c r="K232" s="7">
        <f t="shared" si="114"/>
        <v>1622.262820030347</v>
      </c>
      <c r="L232" s="7">
        <f t="shared" si="115"/>
        <v>1167.8336537751966</v>
      </c>
      <c r="M232" s="7">
        <f t="shared" si="116"/>
        <v>3235.4191537702709</v>
      </c>
    </row>
    <row r="233" spans="1:13">
      <c r="A233" s="11">
        <v>50</v>
      </c>
      <c r="B233" s="11">
        <f t="shared" si="96"/>
        <v>76.800000000000011</v>
      </c>
      <c r="C233" s="11">
        <v>375</v>
      </c>
      <c r="D233" s="11">
        <f t="shared" si="108"/>
        <v>28800.000000000004</v>
      </c>
      <c r="E233" s="7">
        <f t="shared" si="109"/>
        <v>70.765816446540299</v>
      </c>
      <c r="F233" s="7">
        <f t="shared" si="110"/>
        <v>4936.2603145941275</v>
      </c>
      <c r="G233" s="7">
        <f t="shared" si="107"/>
        <v>23863.739685405875</v>
      </c>
      <c r="H233" s="7">
        <f t="shared" si="111"/>
        <v>25119.725984637764</v>
      </c>
      <c r="I233" s="18">
        <f t="shared" si="112"/>
        <v>540.35194950634548</v>
      </c>
      <c r="J233" s="7">
        <f t="shared" si="113"/>
        <v>498.55438850016765</v>
      </c>
      <c r="K233" s="7">
        <f t="shared" si="114"/>
        <v>1897.8714906795028</v>
      </c>
      <c r="L233" s="7">
        <f t="shared" si="115"/>
        <v>1255.9862992318886</v>
      </c>
      <c r="M233" s="7">
        <f t="shared" si="116"/>
        <v>3652.4121784115591</v>
      </c>
    </row>
    <row r="234" spans="1:13">
      <c r="A234" s="11">
        <v>50</v>
      </c>
      <c r="B234" s="11">
        <f t="shared" si="96"/>
        <v>76.800000000000011</v>
      </c>
      <c r="C234" s="11">
        <v>400</v>
      </c>
      <c r="D234" s="11">
        <f t="shared" si="108"/>
        <v>30720.000000000004</v>
      </c>
      <c r="E234" s="7">
        <f t="shared" si="109"/>
        <v>74.698853656078796</v>
      </c>
      <c r="F234" s="7">
        <f t="shared" si="110"/>
        <v>5181.3600509169728</v>
      </c>
      <c r="G234" s="7">
        <f t="shared" si="107"/>
        <v>25538.63994908303</v>
      </c>
      <c r="H234" s="7">
        <f t="shared" si="111"/>
        <v>26882.77889377161</v>
      </c>
      <c r="I234" s="18">
        <f t="shared" si="112"/>
        <v>581.63439135185354</v>
      </c>
      <c r="J234" s="7">
        <f t="shared" si="113"/>
        <v>555.51190986988001</v>
      </c>
      <c r="K234" s="7">
        <f t="shared" si="114"/>
        <v>2198.9406738210673</v>
      </c>
      <c r="L234" s="7">
        <f t="shared" si="115"/>
        <v>1344.1389446885805</v>
      </c>
      <c r="M234" s="7">
        <f t="shared" si="116"/>
        <v>4098.5915283795275</v>
      </c>
    </row>
    <row r="235" spans="1:13">
      <c r="A235" s="11">
        <v>50</v>
      </c>
      <c r="B235" s="11">
        <f t="shared" si="96"/>
        <v>76.800000000000011</v>
      </c>
      <c r="C235" s="11">
        <v>425</v>
      </c>
      <c r="D235" s="11">
        <f t="shared" si="108"/>
        <v>32640.000000000004</v>
      </c>
      <c r="E235" s="7">
        <f t="shared" si="109"/>
        <v>78.682268389365248</v>
      </c>
      <c r="F235" s="7">
        <f t="shared" si="110"/>
        <v>5426.4597872398172</v>
      </c>
      <c r="G235" s="7">
        <f t="shared" si="107"/>
        <v>27213.540212760185</v>
      </c>
      <c r="H235" s="7">
        <f t="shared" si="111"/>
        <v>28645.831802905457</v>
      </c>
      <c r="I235" s="18">
        <f t="shared" si="112"/>
        <v>623.44561212409064</v>
      </c>
      <c r="J235" s="7">
        <f t="shared" si="113"/>
        <v>616.33842506343456</v>
      </c>
      <c r="K235" s="7">
        <f t="shared" si="114"/>
        <v>2526.4488032990835</v>
      </c>
      <c r="L235" s="7">
        <f t="shared" si="115"/>
        <v>1432.2915901452725</v>
      </c>
      <c r="M235" s="7">
        <f t="shared" si="116"/>
        <v>4575.0788185077909</v>
      </c>
    </row>
    <row r="236" spans="1:13">
      <c r="A236" s="11">
        <v>50</v>
      </c>
      <c r="B236" s="11">
        <f t="shared" si="96"/>
        <v>76.800000000000011</v>
      </c>
      <c r="C236" s="11">
        <v>450</v>
      </c>
      <c r="D236" s="11">
        <f t="shared" si="108"/>
        <v>34560.000000000007</v>
      </c>
      <c r="E236" s="7">
        <f t="shared" si="109"/>
        <v>82.718047541486911</v>
      </c>
      <c r="F236" s="7">
        <f t="shared" si="110"/>
        <v>5671.5595235626606</v>
      </c>
      <c r="G236" s="7">
        <f t="shared" si="107"/>
        <v>28888.440476437347</v>
      </c>
      <c r="H236" s="7">
        <f t="shared" si="111"/>
        <v>30408.884712039315</v>
      </c>
      <c r="I236" s="18">
        <f t="shared" si="112"/>
        <v>665.80646692218932</v>
      </c>
      <c r="J236" s="7">
        <f t="shared" si="113"/>
        <v>681.18652762353531</v>
      </c>
      <c r="K236" s="7">
        <f t="shared" si="114"/>
        <v>2881.438634070154</v>
      </c>
      <c r="L236" s="7">
        <f t="shared" si="115"/>
        <v>1520.4442356019681</v>
      </c>
      <c r="M236" s="7">
        <f t="shared" si="116"/>
        <v>5083.0693972956578</v>
      </c>
    </row>
    <row r="237" spans="1:13">
      <c r="A237" s="11">
        <v>50</v>
      </c>
      <c r="B237" s="11">
        <f t="shared" si="96"/>
        <v>76.800000000000011</v>
      </c>
      <c r="C237" s="11">
        <v>475</v>
      </c>
      <c r="D237" s="11">
        <f t="shared" si="108"/>
        <v>36480.000000000007</v>
      </c>
      <c r="E237" s="7">
        <f t="shared" si="109"/>
        <v>86.808312152156006</v>
      </c>
      <c r="F237" s="7">
        <f t="shared" si="110"/>
        <v>5916.6592598855023</v>
      </c>
      <c r="G237" s="7">
        <f t="shared" si="107"/>
        <v>30563.340740114505</v>
      </c>
      <c r="H237" s="7">
        <f t="shared" si="111"/>
        <v>32171.937621173165</v>
      </c>
      <c r="I237" s="18">
        <f t="shared" si="112"/>
        <v>708.73921887103336</v>
      </c>
      <c r="J237" s="7">
        <f t="shared" si="113"/>
        <v>750.21911340007955</v>
      </c>
      <c r="K237" s="7">
        <f t="shared" si="114"/>
        <v>3265.0233223784962</v>
      </c>
      <c r="L237" s="7">
        <f t="shared" si="115"/>
        <v>1608.5968810586601</v>
      </c>
      <c r="M237" s="7">
        <f t="shared" si="116"/>
        <v>5623.8393168372359</v>
      </c>
    </row>
    <row r="238" spans="1:13">
      <c r="A238" s="11">
        <v>50</v>
      </c>
      <c r="B238" s="11">
        <f t="shared" si="96"/>
        <v>76.800000000000011</v>
      </c>
      <c r="C238" s="11">
        <v>500</v>
      </c>
      <c r="D238" s="11">
        <f t="shared" si="108"/>
        <v>38400.000000000007</v>
      </c>
      <c r="E238" s="7">
        <f t="shared" si="109"/>
        <v>90.955330438314988</v>
      </c>
      <c r="F238" s="7">
        <f t="shared" si="110"/>
        <v>6161.7589962083493</v>
      </c>
      <c r="G238" s="7">
        <f t="shared" si="107"/>
        <v>32238.241003791656</v>
      </c>
      <c r="H238" s="7">
        <f t="shared" si="111"/>
        <v>33934.990530307005</v>
      </c>
      <c r="I238" s="18">
        <f t="shared" si="112"/>
        <v>752.2676759157365</v>
      </c>
      <c r="J238" s="7">
        <f t="shared" si="113"/>
        <v>823.61038145424334</v>
      </c>
      <c r="K238" s="7">
        <f t="shared" si="114"/>
        <v>3678.3932654798132</v>
      </c>
      <c r="L238" s="7">
        <f t="shared" si="115"/>
        <v>1696.7495265153484</v>
      </c>
      <c r="M238" s="7">
        <f t="shared" si="116"/>
        <v>6198.753173449405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Q238"/>
  <sheetViews>
    <sheetView topLeftCell="A3" zoomScale="85" zoomScaleNormal="85" workbookViewId="0">
      <selection activeCell="C26" sqref="C26"/>
    </sheetView>
  </sheetViews>
  <sheetFormatPr defaultRowHeight="15"/>
  <sheetData>
    <row r="2" spans="6:17">
      <c r="G2" s="22" t="s">
        <v>50</v>
      </c>
    </row>
    <row r="3" spans="6:17">
      <c r="H3" s="23" t="s">
        <v>48</v>
      </c>
      <c r="I3" s="23"/>
      <c r="J3" s="23"/>
      <c r="K3" s="23"/>
      <c r="L3" s="23"/>
      <c r="M3" s="23"/>
      <c r="N3" s="23"/>
      <c r="O3" s="23"/>
      <c r="P3" s="23"/>
      <c r="Q3" s="23"/>
    </row>
    <row r="4" spans="6:17" ht="30">
      <c r="F4" t="s">
        <v>51</v>
      </c>
      <c r="G4" s="3" t="s">
        <v>49</v>
      </c>
      <c r="H4" s="23">
        <f>5</f>
        <v>5</v>
      </c>
      <c r="I4" s="23">
        <v>10</v>
      </c>
      <c r="J4" s="23">
        <v>15</v>
      </c>
      <c r="K4" s="23">
        <v>20</v>
      </c>
      <c r="L4" s="23">
        <v>25</v>
      </c>
      <c r="M4" s="23">
        <v>30</v>
      </c>
      <c r="N4" s="23">
        <v>35</v>
      </c>
      <c r="O4" s="23">
        <v>40</v>
      </c>
      <c r="P4" s="23">
        <v>45</v>
      </c>
      <c r="Q4" s="23">
        <v>50</v>
      </c>
    </row>
    <row r="5" spans="6:17">
      <c r="F5">
        <f>C29</f>
        <v>0</v>
      </c>
      <c r="G5" s="2">
        <f>D29</f>
        <v>0</v>
      </c>
      <c r="H5" s="6">
        <f>I29</f>
        <v>-42.915961311349449</v>
      </c>
      <c r="I5" s="6">
        <f>I50</f>
        <v>-66.466638324733111</v>
      </c>
      <c r="J5" s="6">
        <f>I71</f>
        <v>-72.473116557017491</v>
      </c>
      <c r="K5" s="6">
        <f>I92</f>
        <v>-69.915977212247071</v>
      </c>
      <c r="L5" s="6">
        <f>I113</f>
        <v>-64.481853444813623</v>
      </c>
      <c r="M5" s="6">
        <f>I134</f>
        <v>-58.6025643624439</v>
      </c>
      <c r="N5" s="6">
        <f>I155</f>
        <v>-53.133950500149645</v>
      </c>
      <c r="O5" s="6">
        <f>I176</f>
        <v>-48.304671686232417</v>
      </c>
      <c r="P5" s="6">
        <f>I197</f>
        <v>-44.116834686190693</v>
      </c>
      <c r="Q5" s="6">
        <f>I218</f>
        <v>-40.500974394177</v>
      </c>
    </row>
    <row r="6" spans="6:17">
      <c r="F6">
        <f t="shared" ref="F6:G21" si="0">C30</f>
        <v>25</v>
      </c>
      <c r="G6" s="2">
        <f t="shared" si="0"/>
        <v>1920.0000000000002</v>
      </c>
      <c r="H6" s="6">
        <f t="shared" ref="H6:H25" si="1">I30</f>
        <v>-1.1650358208229206</v>
      </c>
      <c r="I6" s="6">
        <f t="shared" ref="I6:I25" si="2">I51</f>
        <v>-1.7834845202528982</v>
      </c>
      <c r="J6" s="6">
        <f t="shared" ref="J6:J25" si="3">I72</f>
        <v>-1.9232875437061272</v>
      </c>
      <c r="K6" s="6">
        <f t="shared" ref="K6:K25" si="4">I93</f>
        <v>-1.8402401535785575</v>
      </c>
      <c r="L6" s="6">
        <f t="shared" ref="L6:L25" si="5">I114</f>
        <v>-1.6875923495495417</v>
      </c>
      <c r="M6" s="6">
        <f t="shared" ref="M6:M25" si="6">I135</f>
        <v>-1.5277501979555226</v>
      </c>
      <c r="N6" s="6">
        <f t="shared" ref="N6:N25" si="7">I156</f>
        <v>-1.3814177820115412</v>
      </c>
      <c r="O6" s="6">
        <f t="shared" ref="O6:O25" si="8">I177</f>
        <v>-1.2534188378060445</v>
      </c>
      <c r="P6" s="6">
        <f t="shared" ref="P6:P25" si="9">I198</f>
        <v>-1.1431183996896048</v>
      </c>
      <c r="Q6" s="6">
        <f t="shared" ref="Q6:Q25" si="10">I219</f>
        <v>-1.0483028097928364</v>
      </c>
    </row>
    <row r="7" spans="6:17">
      <c r="F7">
        <f t="shared" si="0"/>
        <v>50</v>
      </c>
      <c r="G7" s="2">
        <f t="shared" si="0"/>
        <v>3840.0000000000005</v>
      </c>
      <c r="H7" s="6">
        <f t="shared" si="1"/>
        <v>45.69059379306939</v>
      </c>
      <c r="I7" s="6">
        <f t="shared" si="2"/>
        <v>68.848158096323957</v>
      </c>
      <c r="J7" s="6">
        <f t="shared" si="3"/>
        <v>73.222699381514204</v>
      </c>
      <c r="K7" s="6">
        <f t="shared" si="4"/>
        <v>69.386691666860131</v>
      </c>
      <c r="L7" s="6">
        <f t="shared" si="5"/>
        <v>63.225587738201924</v>
      </c>
      <c r="M7" s="6">
        <f t="shared" si="6"/>
        <v>56.993942736930869</v>
      </c>
      <c r="N7" s="6">
        <f t="shared" si="7"/>
        <v>51.385082769825793</v>
      </c>
      <c r="O7" s="6">
        <f t="shared" si="8"/>
        <v>46.528284584644879</v>
      </c>
      <c r="P7" s="6">
        <f t="shared" si="9"/>
        <v>42.370669203901478</v>
      </c>
      <c r="Q7" s="6">
        <f t="shared" si="10"/>
        <v>38.813165850637709</v>
      </c>
    </row>
    <row r="8" spans="6:17">
      <c r="F8">
        <f t="shared" si="0"/>
        <v>75</v>
      </c>
      <c r="G8" s="2">
        <f t="shared" si="0"/>
        <v>5760.0000000000009</v>
      </c>
      <c r="H8" s="6">
        <f t="shared" si="1"/>
        <v>100.16240980942054</v>
      </c>
      <c r="I8" s="6">
        <f t="shared" si="2"/>
        <v>147.45217159993948</v>
      </c>
      <c r="J8" s="6">
        <f t="shared" si="3"/>
        <v>154.00061626169622</v>
      </c>
      <c r="K8" s="6">
        <f t="shared" si="4"/>
        <v>144.247694833265</v>
      </c>
      <c r="L8" s="6">
        <f t="shared" si="5"/>
        <v>130.48786272941999</v>
      </c>
      <c r="M8" s="6">
        <f t="shared" si="6"/>
        <v>117.07847037115553</v>
      </c>
      <c r="N8" s="6">
        <f t="shared" si="7"/>
        <v>105.22759356302203</v>
      </c>
      <c r="O8" s="6">
        <f t="shared" si="8"/>
        <v>95.075553019644701</v>
      </c>
      <c r="P8" s="6">
        <f t="shared" si="9"/>
        <v>86.445416860581332</v>
      </c>
      <c r="Q8" s="6">
        <f t="shared" si="10"/>
        <v>79.096408737613572</v>
      </c>
    </row>
    <row r="9" spans="6:17">
      <c r="F9">
        <f t="shared" si="0"/>
        <v>100</v>
      </c>
      <c r="G9" s="2">
        <f t="shared" si="0"/>
        <v>7680.0000000000009</v>
      </c>
      <c r="H9" s="6">
        <f t="shared" si="1"/>
        <v>167.91980109330407</v>
      </c>
      <c r="I9" s="6">
        <f t="shared" si="2"/>
        <v>237.55281504795849</v>
      </c>
      <c r="J9" s="6">
        <f t="shared" si="3"/>
        <v>241.9058335860968</v>
      </c>
      <c r="K9" s="6">
        <f t="shared" si="4"/>
        <v>223.36322348860887</v>
      </c>
      <c r="L9" s="6">
        <f t="shared" si="5"/>
        <v>200.37436924069442</v>
      </c>
      <c r="M9" s="6">
        <f t="shared" si="6"/>
        <v>178.85815762025433</v>
      </c>
      <c r="N9" s="6">
        <f t="shared" si="7"/>
        <v>160.21475462290624</v>
      </c>
      <c r="O9" s="6">
        <f t="shared" si="8"/>
        <v>144.42640783951788</v>
      </c>
      <c r="P9" s="6">
        <f t="shared" si="9"/>
        <v>131.10339561568907</v>
      </c>
      <c r="Q9" s="6">
        <f t="shared" si="10"/>
        <v>119.81510448069945</v>
      </c>
    </row>
    <row r="10" spans="6:17">
      <c r="F10">
        <f t="shared" si="0"/>
        <v>125</v>
      </c>
      <c r="G10" s="2">
        <f t="shared" si="0"/>
        <v>9600.0000000000018</v>
      </c>
      <c r="H10" s="6">
        <f t="shared" si="1"/>
        <v>270.59583822097085</v>
      </c>
      <c r="I10" s="6">
        <f t="shared" si="2"/>
        <v>346.43735696388364</v>
      </c>
      <c r="J10" s="6">
        <f t="shared" si="3"/>
        <v>339.2424487204791</v>
      </c>
      <c r="K10" s="6">
        <f t="shared" si="4"/>
        <v>307.55337197447091</v>
      </c>
      <c r="L10" s="6">
        <f t="shared" si="5"/>
        <v>273.21855378876376</v>
      </c>
      <c r="M10" s="6">
        <f t="shared" si="6"/>
        <v>242.48512855431662</v>
      </c>
      <c r="N10" s="6">
        <f t="shared" si="7"/>
        <v>216.42282971298627</v>
      </c>
      <c r="O10" s="6">
        <f t="shared" si="8"/>
        <v>194.62212584886521</v>
      </c>
      <c r="P10" s="6">
        <f t="shared" si="9"/>
        <v>176.36839038186517</v>
      </c>
      <c r="Q10" s="6">
        <f t="shared" si="10"/>
        <v>160.98368745079594</v>
      </c>
    </row>
    <row r="11" spans="6:17">
      <c r="F11">
        <f t="shared" si="0"/>
        <v>150</v>
      </c>
      <c r="G11" s="2">
        <f t="shared" si="0"/>
        <v>11520.000000000002</v>
      </c>
      <c r="H11" s="6" t="e">
        <f t="shared" si="1"/>
        <v>#NUM!</v>
      </c>
      <c r="I11" s="6">
        <f t="shared" si="2"/>
        <v>495.68535810396082</v>
      </c>
      <c r="J11" s="6">
        <f t="shared" si="3"/>
        <v>449.9120339933516</v>
      </c>
      <c r="K11" s="6">
        <f t="shared" si="4"/>
        <v>397.94137178123418</v>
      </c>
      <c r="L11" s="6">
        <f t="shared" si="5"/>
        <v>349.43109620656105</v>
      </c>
      <c r="M11" s="6">
        <f t="shared" si="6"/>
        <v>308.13572009264772</v>
      </c>
      <c r="N11" s="6">
        <f t="shared" si="7"/>
        <v>273.93694724438745</v>
      </c>
      <c r="O11" s="6">
        <f t="shared" si="8"/>
        <v>245.70764341391975</v>
      </c>
      <c r="P11" s="6">
        <f t="shared" si="9"/>
        <v>222.26584804665242</v>
      </c>
      <c r="Q11" s="6">
        <f t="shared" si="10"/>
        <v>202.61740754139242</v>
      </c>
    </row>
    <row r="12" spans="6:17">
      <c r="F12">
        <f t="shared" si="0"/>
        <v>175</v>
      </c>
      <c r="G12" s="2">
        <f t="shared" si="0"/>
        <v>13440.000000000002</v>
      </c>
      <c r="H12" s="6" t="e">
        <f t="shared" si="1"/>
        <v>#NUM!</v>
      </c>
      <c r="I12" s="6" t="e">
        <f t="shared" si="2"/>
        <v>#NUM!</v>
      </c>
      <c r="J12" s="6">
        <f t="shared" si="3"/>
        <v>581.59857300251122</v>
      </c>
      <c r="K12" s="6">
        <f t="shared" si="4"/>
        <v>496.13837030092219</v>
      </c>
      <c r="L12" s="6">
        <f t="shared" si="5"/>
        <v>429.52754721323043</v>
      </c>
      <c r="M12" s="6">
        <f t="shared" si="6"/>
        <v>376.0162475664664</v>
      </c>
      <c r="N12" s="6">
        <f t="shared" si="7"/>
        <v>332.85261362310746</v>
      </c>
      <c r="O12" s="6">
        <f t="shared" si="8"/>
        <v>297.7320274776481</v>
      </c>
      <c r="P12" s="6">
        <f t="shared" si="9"/>
        <v>268.82304474775236</v>
      </c>
      <c r="Q12" s="6">
        <f t="shared" si="10"/>
        <v>244.73239617080148</v>
      </c>
    </row>
    <row r="13" spans="6:17">
      <c r="F13">
        <f t="shared" si="0"/>
        <v>200</v>
      </c>
      <c r="G13" s="2">
        <f t="shared" si="0"/>
        <v>15360.000000000002</v>
      </c>
      <c r="H13" s="6" t="e">
        <f t="shared" si="1"/>
        <v>#NUM!</v>
      </c>
      <c r="I13" s="6" t="e">
        <f t="shared" si="2"/>
        <v>#NUM!</v>
      </c>
      <c r="J13" s="6">
        <f t="shared" si="3"/>
        <v>754.58265379905015</v>
      </c>
      <c r="K13" s="6">
        <f t="shared" si="4"/>
        <v>604.60452415779639</v>
      </c>
      <c r="L13" s="6">
        <f t="shared" si="5"/>
        <v>514.17015261297729</v>
      </c>
      <c r="M13" s="6">
        <f t="shared" si="6"/>
        <v>446.37066554837412</v>
      </c>
      <c r="N13" s="6">
        <f t="shared" si="7"/>
        <v>393.27757591449517</v>
      </c>
      <c r="O13" s="6">
        <f t="shared" si="8"/>
        <v>350.74902750973808</v>
      </c>
      <c r="P13" s="6">
        <f t="shared" si="9"/>
        <v>316.06927543790641</v>
      </c>
      <c r="Q13" s="6">
        <f t="shared" si="10"/>
        <v>287.34573931537329</v>
      </c>
    </row>
    <row r="14" spans="6:17">
      <c r="F14">
        <f t="shared" si="0"/>
        <v>225</v>
      </c>
      <c r="G14" s="2">
        <f t="shared" si="0"/>
        <v>17280.000000000004</v>
      </c>
      <c r="H14" s="6" t="e">
        <f t="shared" si="1"/>
        <v>#NUM!</v>
      </c>
      <c r="I14" s="6" t="e">
        <f t="shared" si="2"/>
        <v>#NUM!</v>
      </c>
      <c r="J14" s="6" t="e">
        <f t="shared" si="3"/>
        <v>#NUM!</v>
      </c>
      <c r="K14" s="6">
        <f t="shared" si="4"/>
        <v>727.44966466176811</v>
      </c>
      <c r="L14" s="6">
        <f t="shared" si="5"/>
        <v>604.23393106632523</v>
      </c>
      <c r="M14" s="6">
        <f t="shared" si="6"/>
        <v>519.49094605445009</v>
      </c>
      <c r="N14" s="6">
        <f t="shared" si="7"/>
        <v>455.33413773996892</v>
      </c>
      <c r="O14" s="6">
        <f t="shared" si="8"/>
        <v>404.81772606733995</v>
      </c>
      <c r="P14" s="6">
        <f t="shared" si="9"/>
        <v>364.03606948077265</v>
      </c>
      <c r="Q14" s="6">
        <f t="shared" si="10"/>
        <v>330.47555851140504</v>
      </c>
    </row>
    <row r="15" spans="6:17">
      <c r="F15">
        <f t="shared" si="0"/>
        <v>250</v>
      </c>
      <c r="G15" s="2">
        <f t="shared" si="0"/>
        <v>19200.000000000004</v>
      </c>
      <c r="H15" s="6" t="e">
        <f t="shared" si="1"/>
        <v>#NUM!</v>
      </c>
      <c r="I15" s="6" t="e">
        <f t="shared" si="2"/>
        <v>#NUM!</v>
      </c>
      <c r="J15" s="6" t="e">
        <f t="shared" si="3"/>
        <v>#NUM!</v>
      </c>
      <c r="K15" s="6">
        <f t="shared" si="4"/>
        <v>872.5849765342316</v>
      </c>
      <c r="L15" s="6">
        <f t="shared" si="5"/>
        <v>700.91679146904494</v>
      </c>
      <c r="M15" s="6">
        <f t="shared" si="6"/>
        <v>595.73145416393777</v>
      </c>
      <c r="N15" s="6">
        <f t="shared" si="7"/>
        <v>519.16207095881634</v>
      </c>
      <c r="O15" s="6">
        <f t="shared" si="8"/>
        <v>460.00331039430512</v>
      </c>
      <c r="P15" s="6">
        <f t="shared" si="9"/>
        <v>412.75743678477778</v>
      </c>
      <c r="Q15" s="6">
        <f t="shared" si="10"/>
        <v>374.14110091489107</v>
      </c>
    </row>
    <row r="16" spans="6:17">
      <c r="F16">
        <f t="shared" si="0"/>
        <v>275</v>
      </c>
      <c r="G16" s="2">
        <f t="shared" si="0"/>
        <v>21120.000000000004</v>
      </c>
      <c r="H16" s="6" t="e">
        <f t="shared" si="1"/>
        <v>#NUM!</v>
      </c>
      <c r="I16" s="6" t="e">
        <f t="shared" si="2"/>
        <v>#NUM!</v>
      </c>
      <c r="J16" s="6" t="e">
        <f t="shared" si="3"/>
        <v>#NUM!</v>
      </c>
      <c r="K16" s="6">
        <f t="shared" si="4"/>
        <v>1059.8772386730416</v>
      </c>
      <c r="L16" s="6">
        <f t="shared" si="5"/>
        <v>805.93595748300754</v>
      </c>
      <c r="M16" s="6">
        <f t="shared" si="6"/>
        <v>675.5293813079096</v>
      </c>
      <c r="N16" s="6">
        <f t="shared" si="7"/>
        <v>584.92232191616642</v>
      </c>
      <c r="O16" s="6">
        <f t="shared" si="8"/>
        <v>516.37799377649435</v>
      </c>
      <c r="P16" s="6">
        <f t="shared" si="9"/>
        <v>462.27014993425655</v>
      </c>
      <c r="Q16" s="6">
        <f t="shared" si="10"/>
        <v>418.36283968874983</v>
      </c>
    </row>
    <row r="17" spans="1:17">
      <c r="F17">
        <f t="shared" si="0"/>
        <v>300</v>
      </c>
      <c r="G17" s="2">
        <f t="shared" si="0"/>
        <v>23040.000000000004</v>
      </c>
      <c r="H17" s="6" t="e">
        <f t="shared" si="1"/>
        <v>#NUM!</v>
      </c>
      <c r="I17" s="6" t="e">
        <f t="shared" si="2"/>
        <v>#NUM!</v>
      </c>
      <c r="J17" s="6" t="e">
        <f t="shared" si="3"/>
        <v>#NUM!</v>
      </c>
      <c r="K17" s="6">
        <f t="shared" si="4"/>
        <v>1417.2416214348355</v>
      </c>
      <c r="L17" s="6">
        <f t="shared" si="5"/>
        <v>921.91135898453672</v>
      </c>
      <c r="M17" s="6">
        <f t="shared" si="6"/>
        <v>759.43468296902574</v>
      </c>
      <c r="N17" s="6">
        <f t="shared" si="7"/>
        <v>652.80179452444122</v>
      </c>
      <c r="O17" s="6">
        <f t="shared" si="8"/>
        <v>574.02212378823947</v>
      </c>
      <c r="P17" s="6">
        <f t="shared" si="9"/>
        <v>512.61406896951098</v>
      </c>
      <c r="Q17" s="6">
        <f t="shared" si="10"/>
        <v>463.16258620293496</v>
      </c>
    </row>
    <row r="18" spans="1:17">
      <c r="F18">
        <f t="shared" si="0"/>
        <v>325</v>
      </c>
      <c r="G18" s="2">
        <f t="shared" si="0"/>
        <v>24960.000000000004</v>
      </c>
      <c r="H18" s="6" t="e">
        <f t="shared" si="1"/>
        <v>#NUM!</v>
      </c>
      <c r="I18" s="6" t="e">
        <f t="shared" si="2"/>
        <v>#NUM!</v>
      </c>
      <c r="J18" s="6" t="e">
        <f t="shared" si="3"/>
        <v>#NUM!</v>
      </c>
      <c r="K18" s="6" t="e">
        <f t="shared" si="4"/>
        <v>#NUM!</v>
      </c>
      <c r="L18" s="6">
        <f t="shared" si="5"/>
        <v>1053.2142692971747</v>
      </c>
      <c r="M18" s="6">
        <f t="shared" si="6"/>
        <v>848.15555695121145</v>
      </c>
      <c r="N18" s="6">
        <f t="shared" si="7"/>
        <v>723.01961920992881</v>
      </c>
      <c r="O18" s="6">
        <f t="shared" si="8"/>
        <v>633.02552596468695</v>
      </c>
      <c r="P18" s="6">
        <f t="shared" si="9"/>
        <v>563.83251697072944</v>
      </c>
      <c r="Q18" s="6">
        <f t="shared" si="10"/>
        <v>508.56361579219936</v>
      </c>
    </row>
    <row r="19" spans="1:17">
      <c r="F19">
        <f t="shared" si="0"/>
        <v>350</v>
      </c>
      <c r="G19" s="2">
        <f t="shared" si="0"/>
        <v>26880.000000000004</v>
      </c>
      <c r="H19" s="6" t="e">
        <f t="shared" si="1"/>
        <v>#NUM!</v>
      </c>
      <c r="I19" s="6" t="e">
        <f t="shared" si="2"/>
        <v>#NUM!</v>
      </c>
      <c r="J19" s="6" t="e">
        <f t="shared" si="3"/>
        <v>#NUM!</v>
      </c>
      <c r="K19" s="6" t="e">
        <f t="shared" si="4"/>
        <v>#NUM!</v>
      </c>
      <c r="L19" s="6">
        <f t="shared" si="5"/>
        <v>1208.2415670983125</v>
      </c>
      <c r="M19" s="6">
        <f t="shared" si="6"/>
        <v>942.63063105862022</v>
      </c>
      <c r="N19" s="6">
        <f t="shared" si="7"/>
        <v>795.83551413118687</v>
      </c>
      <c r="O19" s="6">
        <f t="shared" si="8"/>
        <v>693.48914707363463</v>
      </c>
      <c r="P19" s="6">
        <f t="shared" si="9"/>
        <v>615.97271651020969</v>
      </c>
      <c r="Q19" s="6">
        <f t="shared" si="10"/>
        <v>554.59080912922173</v>
      </c>
    </row>
    <row r="20" spans="1:17">
      <c r="F20">
        <f t="shared" si="0"/>
        <v>375</v>
      </c>
      <c r="G20" s="2">
        <f t="shared" si="0"/>
        <v>28800.000000000004</v>
      </c>
      <c r="H20" s="6" t="e">
        <f t="shared" si="1"/>
        <v>#NUM!</v>
      </c>
      <c r="I20" s="6" t="e">
        <f t="shared" si="2"/>
        <v>#NUM!</v>
      </c>
      <c r="J20" s="6" t="e">
        <f t="shared" si="3"/>
        <v>#NUM!</v>
      </c>
      <c r="K20" s="6" t="e">
        <f t="shared" si="4"/>
        <v>#NUM!</v>
      </c>
      <c r="L20" s="6">
        <f t="shared" si="5"/>
        <v>1407.9865078356886</v>
      </c>
      <c r="M20" s="6">
        <f t="shared" si="6"/>
        <v>1044.1499715341276</v>
      </c>
      <c r="N20" s="6">
        <f t="shared" si="7"/>
        <v>871.56116125237361</v>
      </c>
      <c r="O20" s="6">
        <f t="shared" si="8"/>
        <v>755.52708391914882</v>
      </c>
      <c r="P20" s="6">
        <f t="shared" si="9"/>
        <v>669.08629948210762</v>
      </c>
      <c r="Q20" s="6">
        <f t="shared" si="10"/>
        <v>601.27081165044149</v>
      </c>
    </row>
    <row r="21" spans="1:17">
      <c r="B21" s="15" t="s">
        <v>29</v>
      </c>
      <c r="F21">
        <f t="shared" si="0"/>
        <v>400</v>
      </c>
      <c r="G21" s="2">
        <f t="shared" si="0"/>
        <v>30720.000000000004</v>
      </c>
      <c r="H21" s="6" t="e">
        <f t="shared" si="1"/>
        <v>#NUM!</v>
      </c>
      <c r="I21" s="6" t="e">
        <f t="shared" si="2"/>
        <v>#NUM!</v>
      </c>
      <c r="J21" s="6" t="e">
        <f t="shared" si="3"/>
        <v>#NUM!</v>
      </c>
      <c r="K21" s="6" t="e">
        <f t="shared" si="4"/>
        <v>#NUM!</v>
      </c>
      <c r="L21" s="6">
        <f t="shared" si="5"/>
        <v>1782.9102879967193</v>
      </c>
      <c r="M21" s="6">
        <f t="shared" si="6"/>
        <v>1154.5725873188469</v>
      </c>
      <c r="N21" s="6">
        <f t="shared" si="7"/>
        <v>950.57604302804134</v>
      </c>
      <c r="O21" s="6">
        <f t="shared" si="8"/>
        <v>819.26911435223269</v>
      </c>
      <c r="P21" s="6">
        <f t="shared" si="9"/>
        <v>723.22990597569913</v>
      </c>
      <c r="Q21" s="6">
        <f t="shared" si="10"/>
        <v>648.63221393471747</v>
      </c>
    </row>
    <row r="22" spans="1:17">
      <c r="B22" s="1" t="s">
        <v>0</v>
      </c>
      <c r="C22">
        <f>3.2*24</f>
        <v>76.800000000000011</v>
      </c>
      <c r="D22" t="s">
        <v>18</v>
      </c>
      <c r="F22">
        <f t="shared" ref="F22:G25" si="11">C46</f>
        <v>425</v>
      </c>
      <c r="G22" s="2">
        <f t="shared" si="11"/>
        <v>32640.000000000004</v>
      </c>
      <c r="H22" s="6" t="e">
        <f t="shared" si="1"/>
        <v>#NUM!</v>
      </c>
      <c r="I22" s="6" t="e">
        <f t="shared" si="2"/>
        <v>#NUM!</v>
      </c>
      <c r="J22" s="6" t="e">
        <f t="shared" si="3"/>
        <v>#NUM!</v>
      </c>
      <c r="K22" s="6" t="e">
        <f t="shared" si="4"/>
        <v>#NUM!</v>
      </c>
      <c r="L22" s="6" t="e">
        <f t="shared" si="5"/>
        <v>#NUM!</v>
      </c>
      <c r="M22" s="6">
        <f t="shared" si="6"/>
        <v>1276.7553824809415</v>
      </c>
      <c r="N22" s="6">
        <f t="shared" si="7"/>
        <v>1033.3500840925667</v>
      </c>
      <c r="O22" s="6">
        <f t="shared" si="8"/>
        <v>884.8638913423199</v>
      </c>
      <c r="P22" s="6">
        <f t="shared" si="9"/>
        <v>778.46589197139178</v>
      </c>
      <c r="Q22" s="6">
        <f t="shared" si="10"/>
        <v>696.70575650217893</v>
      </c>
    </row>
    <row r="23" spans="1:17">
      <c r="B23" s="1" t="s">
        <v>1</v>
      </c>
      <c r="C23" s="24">
        <f>0.14*24/108*5</f>
        <v>0.15555555555555556</v>
      </c>
      <c r="D23" t="s">
        <v>5</v>
      </c>
      <c r="F23">
        <f t="shared" si="11"/>
        <v>450</v>
      </c>
      <c r="G23" s="2">
        <f t="shared" si="11"/>
        <v>34560.000000000007</v>
      </c>
      <c r="H23" s="6" t="e">
        <f t="shared" si="1"/>
        <v>#NUM!</v>
      </c>
      <c r="I23" s="6" t="e">
        <f t="shared" si="2"/>
        <v>#NUM!</v>
      </c>
      <c r="J23" s="6" t="e">
        <f t="shared" si="3"/>
        <v>#NUM!</v>
      </c>
      <c r="K23" s="6" t="e">
        <f t="shared" si="4"/>
        <v>#NUM!</v>
      </c>
      <c r="L23" s="6" t="e">
        <f t="shared" si="5"/>
        <v>#NUM!</v>
      </c>
      <c r="M23" s="6">
        <f t="shared" si="6"/>
        <v>1415.516989711384</v>
      </c>
      <c r="N23" s="6">
        <f t="shared" si="7"/>
        <v>1120.4770546093155</v>
      </c>
      <c r="O23" s="6">
        <f t="shared" si="8"/>
        <v>952.48302564695052</v>
      </c>
      <c r="P23" s="6">
        <f t="shared" si="9"/>
        <v>834.86317105083538</v>
      </c>
      <c r="Q23" s="6">
        <f t="shared" si="10"/>
        <v>745.52456319985356</v>
      </c>
    </row>
    <row r="24" spans="1:17">
      <c r="B24" s="1" t="s">
        <v>2</v>
      </c>
      <c r="C24" s="12">
        <v>0.89</v>
      </c>
      <c r="F24">
        <f t="shared" si="11"/>
        <v>475</v>
      </c>
      <c r="G24" s="2">
        <f t="shared" si="11"/>
        <v>36480.000000000007</v>
      </c>
      <c r="H24" s="6" t="e">
        <f t="shared" si="1"/>
        <v>#NUM!</v>
      </c>
      <c r="I24" s="6" t="e">
        <f t="shared" si="2"/>
        <v>#NUM!</v>
      </c>
      <c r="J24" s="6" t="e">
        <f t="shared" si="3"/>
        <v>#NUM!</v>
      </c>
      <c r="K24" s="6" t="e">
        <f>I111</f>
        <v>#NUM!</v>
      </c>
      <c r="L24" s="6" t="e">
        <f t="shared" si="5"/>
        <v>#NUM!</v>
      </c>
      <c r="M24" s="6">
        <f t="shared" si="6"/>
        <v>1580.284133236961</v>
      </c>
      <c r="N24" s="6">
        <f t="shared" si="7"/>
        <v>1212.7257373759205</v>
      </c>
      <c r="O24" s="6">
        <f t="shared" si="8"/>
        <v>1022.3263793098323</v>
      </c>
      <c r="P24" s="6">
        <f t="shared" si="9"/>
        <v>892.49822250886052</v>
      </c>
      <c r="Q24" s="6">
        <f t="shared" si="10"/>
        <v>795.12440820785241</v>
      </c>
    </row>
    <row r="25" spans="1:17">
      <c r="B25" s="1" t="s">
        <v>4</v>
      </c>
      <c r="C25">
        <v>6.4999999999999997E-3</v>
      </c>
      <c r="D25" t="s">
        <v>5</v>
      </c>
      <c r="F25">
        <f t="shared" si="11"/>
        <v>500</v>
      </c>
      <c r="G25" s="2">
        <f t="shared" si="11"/>
        <v>38400.000000000007</v>
      </c>
      <c r="H25" s="6" t="e">
        <f t="shared" si="1"/>
        <v>#NUM!</v>
      </c>
      <c r="I25" s="6" t="e">
        <f t="shared" si="2"/>
        <v>#NUM!</v>
      </c>
      <c r="J25" s="6" t="e">
        <f t="shared" si="3"/>
        <v>#NUM!</v>
      </c>
      <c r="K25" s="6" t="e">
        <f t="shared" si="4"/>
        <v>#NUM!</v>
      </c>
      <c r="L25" s="6" t="e">
        <f t="shared" si="5"/>
        <v>#NUM!</v>
      </c>
      <c r="M25" s="6">
        <f t="shared" si="6"/>
        <v>1795.5707337330009</v>
      </c>
      <c r="N25" s="6">
        <f t="shared" si="7"/>
        <v>1311.1219810030318</v>
      </c>
      <c r="O25" s="6">
        <f t="shared" si="8"/>
        <v>1094.6290401514407</v>
      </c>
      <c r="P25" s="6">
        <f t="shared" si="9"/>
        <v>951.45630793306862</v>
      </c>
      <c r="Q25" s="6">
        <f t="shared" si="10"/>
        <v>845.54402278221983</v>
      </c>
    </row>
    <row r="26" spans="1:17">
      <c r="B26" s="1"/>
    </row>
    <row r="27" spans="1:17">
      <c r="D27" s="2" t="s">
        <v>6</v>
      </c>
    </row>
    <row r="28" spans="1:17" ht="48.75">
      <c r="A28" s="16" t="s">
        <v>35</v>
      </c>
      <c r="B28" s="16" t="s">
        <v>30</v>
      </c>
      <c r="C28" s="16" t="s">
        <v>47</v>
      </c>
      <c r="D28" s="16" t="s">
        <v>34</v>
      </c>
      <c r="E28" s="16" t="s">
        <v>36</v>
      </c>
      <c r="F28" s="16" t="s">
        <v>9</v>
      </c>
      <c r="G28" s="16" t="s">
        <v>10</v>
      </c>
      <c r="H28" s="16" t="s">
        <v>11</v>
      </c>
      <c r="I28" s="17" t="s">
        <v>37</v>
      </c>
      <c r="J28" s="16" t="s">
        <v>13</v>
      </c>
      <c r="K28" s="16" t="s">
        <v>14</v>
      </c>
      <c r="L28" s="16" t="s">
        <v>15</v>
      </c>
      <c r="M28" s="16" t="s">
        <v>16</v>
      </c>
    </row>
    <row r="29" spans="1:17">
      <c r="A29" s="11">
        <v>5</v>
      </c>
      <c r="B29" s="11">
        <f>$C$22</f>
        <v>76.800000000000011</v>
      </c>
      <c r="C29" s="11">
        <v>0</v>
      </c>
      <c r="D29" s="11">
        <f>C29*B29</f>
        <v>0</v>
      </c>
      <c r="E29" s="7">
        <f>($C$23*B29*A29^2+$C$24*$C$25*B29^3-B29*(($C$24*($C$25*$C$24*B29^2+$C$23*A29^2)*($C$25*B29^2+$C$23*$C$24*A29^2-4*D29*$C$23*$C$25)))^0.5)/(2*($C$23^2*A29^2+$C$24*$C$25*$C$23*B29^2))</f>
        <v>2.6395114897322847</v>
      </c>
      <c r="F29" s="7">
        <f>B29*E29-E29^2*C$23</f>
        <v>201.6307236040839</v>
      </c>
      <c r="G29" s="7">
        <f>D29-F29</f>
        <v>-201.6307236040839</v>
      </c>
      <c r="H29" s="7">
        <f>G29/C$24</f>
        <v>-226.55137483604932</v>
      </c>
      <c r="I29" s="18">
        <f>(A29-(A29^2-4*C$25*H29)^0.5)/(2*C$25)</f>
        <v>-42.915961311349449</v>
      </c>
      <c r="J29" s="7">
        <f>E29^2*C$23</f>
        <v>1.0837588073555826</v>
      </c>
      <c r="K29" s="7">
        <f>I29^2*C$25</f>
        <v>11.971568279302078</v>
      </c>
      <c r="L29" s="7">
        <f>H29-G29</f>
        <v>-24.920651231965422</v>
      </c>
      <c r="M29" s="7">
        <f>SUM(J29:L29)</f>
        <v>-11.865324145307762</v>
      </c>
    </row>
    <row r="30" spans="1:17">
      <c r="A30" s="11">
        <v>5</v>
      </c>
      <c r="B30" s="11">
        <f t="shared" ref="B30:B93" si="12">$C$22</f>
        <v>76.800000000000011</v>
      </c>
      <c r="C30" s="11">
        <v>25</v>
      </c>
      <c r="D30" s="11">
        <f>C30*B30</f>
        <v>1920.0000000000002</v>
      </c>
      <c r="E30" s="7">
        <f>($C$23*B30*A30^2+$C$24*$C$25*B30^3-B30*(($C$24*($C$25*$C$24*B30^2+$C$23*A30^2)*($C$25*B30^2+$C$23*$C$24*A30^2-4*D30*$C$23*$C$25)))^0.5)/(2*($C$23^2*A30^2+$C$24*$C$25*$C$23*B30^2))</f>
        <v>26.488785298162846</v>
      </c>
      <c r="F30" s="7">
        <f>B30*E30-E30^2*C$23</f>
        <v>1925.1922614321252</v>
      </c>
      <c r="G30" s="7">
        <f t="shared" ref="G30:G49" si="13">D30-F30</f>
        <v>-5.1922614321249512</v>
      </c>
      <c r="H30" s="7">
        <f>G30/C$24</f>
        <v>-5.8340016091291584</v>
      </c>
      <c r="I30" s="18">
        <f>(A30-(A30^2-4*C$25*H30)^0.5)/(2*C$25)</f>
        <v>-1.1650358208229206</v>
      </c>
      <c r="J30" s="7">
        <f>E30^2*C$23</f>
        <v>109.14644946678172</v>
      </c>
      <c r="K30" s="7">
        <f>I30^2*C$25</f>
        <v>8.8225050147034863E-3</v>
      </c>
      <c r="L30" s="7">
        <f>H30-G30</f>
        <v>-0.64174017700420727</v>
      </c>
      <c r="M30" s="7">
        <f>SUM(J30:L30)</f>
        <v>108.51353179479221</v>
      </c>
    </row>
    <row r="31" spans="1:17">
      <c r="A31" s="11">
        <v>5</v>
      </c>
      <c r="B31" s="11">
        <f t="shared" si="12"/>
        <v>76.800000000000011</v>
      </c>
      <c r="C31" s="11">
        <v>50</v>
      </c>
      <c r="D31" s="11">
        <f t="shared" ref="D31:D49" si="14">C31*B31</f>
        <v>3840.0000000000005</v>
      </c>
      <c r="E31" s="7">
        <f>($C$23*B31*A31^2+$C$24*$C$25*B31^3-B31*(($C$24*($C$25*$C$24*B31^2+$C$23*A31^2)*($C$25*B31^2+$C$23*$C$24*A31^2-4*D31*$C$23*$C$25)))^0.5)/(2*($C$23^2*A31^2+$C$24*$C$25*$C$23*B31^2))</f>
        <v>53.254006116602277</v>
      </c>
      <c r="F31" s="7">
        <f>B31*E31-E31^2*C$23</f>
        <v>3648.753799260171</v>
      </c>
      <c r="G31" s="7">
        <f t="shared" si="13"/>
        <v>191.24620073982942</v>
      </c>
      <c r="H31" s="7">
        <f>G31/C$24</f>
        <v>214.88337161778585</v>
      </c>
      <c r="I31" s="18">
        <f>(A31-(A31^2-4*C$25*H31)^0.5)/(2*C$25)</f>
        <v>45.69059379306939</v>
      </c>
      <c r="J31" s="7">
        <f>E31^2*C$23</f>
        <v>441.15387049488419</v>
      </c>
      <c r="K31" s="7">
        <f>I31^2*C$25</f>
        <v>13.569597347561261</v>
      </c>
      <c r="L31" s="7">
        <f>H31-G31</f>
        <v>23.637170877956436</v>
      </c>
      <c r="M31" s="7">
        <f>SUM(J31:L31)</f>
        <v>478.36063872040188</v>
      </c>
    </row>
    <row r="32" spans="1:17">
      <c r="A32" s="11">
        <v>5</v>
      </c>
      <c r="B32" s="11">
        <f t="shared" si="12"/>
        <v>76.800000000000011</v>
      </c>
      <c r="C32" s="11">
        <v>75</v>
      </c>
      <c r="D32" s="11">
        <f t="shared" si="14"/>
        <v>5760.0000000000009</v>
      </c>
      <c r="E32" s="7">
        <f>($C$23*B32*A32^2+$C$24*$C$25*B32^3-B32*(($C$24*($C$25*$C$24*B32^2+$C$23*A32^2)*($C$25*B32^2+$C$23*$C$24*A32^2-4*D32*$C$23*$C$25)))^0.5)/(2*($C$23^2*A32^2+$C$24*$C$25*$C$23*B32^2))</f>
        <v>84.369801509238243</v>
      </c>
      <c r="F32" s="7">
        <f>B32*E32-E32^2*C$23</f>
        <v>5372.3153370882128</v>
      </c>
      <c r="G32" s="7">
        <f t="shared" si="13"/>
        <v>387.68466291178811</v>
      </c>
      <c r="H32" s="7">
        <f>G32/C$24</f>
        <v>435.60074484470573</v>
      </c>
      <c r="I32" s="18">
        <f>(A32-(A32^2-4*C$25*H32)^0.5)/(2*C$25)</f>
        <v>100.16240980942054</v>
      </c>
      <c r="J32" s="7">
        <f>E32^2*C$23</f>
        <v>1107.2854188212848</v>
      </c>
      <c r="K32" s="7">
        <f>I32^2*C$25</f>
        <v>65.21130420239696</v>
      </c>
      <c r="L32" s="7">
        <f>H32-G32</f>
        <v>47.916081932917621</v>
      </c>
      <c r="M32" s="7">
        <f>SUM(J32:L32)</f>
        <v>1220.4128049565995</v>
      </c>
    </row>
    <row r="33" spans="1:13">
      <c r="A33" s="11">
        <v>5</v>
      </c>
      <c r="B33" s="11">
        <f t="shared" si="12"/>
        <v>76.800000000000011</v>
      </c>
      <c r="C33" s="11">
        <v>100</v>
      </c>
      <c r="D33" s="11">
        <f t="shared" si="14"/>
        <v>7680.0000000000009</v>
      </c>
      <c r="E33" s="7">
        <f>($C$23*B33*A33^2+$C$24*$C$25*B33^3-B33*(($C$24*($C$25*$C$24*B33^2+$C$23*A33^2)*($C$25*B33^2+$C$23*$C$24*A33^2-4*D33*$C$23*$C$25)))^0.5)/(2*($C$23^2*A33^2+$C$24*$C$25*$C$23*B33^2))</f>
        <v>123.07468189903905</v>
      </c>
      <c r="F33" s="7">
        <f>B33*E33-E33^2*C$23</f>
        <v>7095.8768749162555</v>
      </c>
      <c r="G33" s="7">
        <f t="shared" si="13"/>
        <v>584.12312508374544</v>
      </c>
      <c r="H33" s="7">
        <f>G33/C$24</f>
        <v>656.3181180716241</v>
      </c>
      <c r="I33" s="18">
        <f>(A33-(A33^2-4*C$25*H33)^0.5)/(2*C$25)</f>
        <v>167.91980109330407</v>
      </c>
      <c r="J33" s="7">
        <f>E33^2*C$23</f>
        <v>2356.2586949299457</v>
      </c>
      <c r="K33" s="7">
        <f>I33^2*C$25</f>
        <v>183.28088739489621</v>
      </c>
      <c r="L33" s="7">
        <f>H33-G33</f>
        <v>72.194992987878663</v>
      </c>
      <c r="M33" s="7">
        <f>SUM(J33:L33)</f>
        <v>2611.7345753127206</v>
      </c>
    </row>
    <row r="34" spans="1:13">
      <c r="A34" s="11">
        <v>5</v>
      </c>
      <c r="B34" s="11">
        <f t="shared" si="12"/>
        <v>76.800000000000011</v>
      </c>
      <c r="C34" s="11">
        <v>125</v>
      </c>
      <c r="D34" s="11">
        <f t="shared" si="14"/>
        <v>9600.0000000000018</v>
      </c>
      <c r="E34" s="7">
        <f t="shared" ref="E34:E49" si="15">($C$23*B34*A34^2+$C$24*$C$25*B34^3-B34*(($C$24*($C$25*$C$24*B34^2+$C$23*A34^2)*($C$25*B34^2+$C$23*$C$24*A34^2-4*D34*$C$23*$C$25)))^0.5)/(2*($C$23^2*A34^2+$C$24*$C$25*$C$23*B34^2))</f>
        <v>181.72605056338131</v>
      </c>
      <c r="F34" s="7">
        <f t="shared" ref="F34:F49" si="16">B34*E34-E34^2*C$23</f>
        <v>8819.4384127443009</v>
      </c>
      <c r="G34" s="7">
        <f t="shared" si="13"/>
        <v>780.56158725570094</v>
      </c>
      <c r="H34" s="7">
        <f t="shared" ref="H34:H49" si="17">G34/C$24</f>
        <v>877.03549129854036</v>
      </c>
      <c r="I34" s="18">
        <f t="shared" ref="I34:I49" si="18">(A34-(A34^2-4*C$25*H34)^0.5)/(2*C$25)</f>
        <v>270.59583822097085</v>
      </c>
      <c r="J34" s="7">
        <f t="shared" ref="J34:J49" si="19">E34^2*C$23</f>
        <v>5137.1222705233849</v>
      </c>
      <c r="K34" s="7">
        <f t="shared" ref="K34:K49" si="20">I34^2*C$25</f>
        <v>475.94369980631382</v>
      </c>
      <c r="L34" s="7">
        <f t="shared" ref="L34:L49" si="21">H34-G34</f>
        <v>96.473904042839422</v>
      </c>
      <c r="M34" s="7">
        <f t="shared" ref="M34:M49" si="22">SUM(J34:L34)</f>
        <v>5709.5398743725382</v>
      </c>
    </row>
    <row r="35" spans="1:13">
      <c r="A35" s="11">
        <v>5</v>
      </c>
      <c r="B35" s="11">
        <f t="shared" si="12"/>
        <v>76.800000000000011</v>
      </c>
      <c r="C35" s="11">
        <v>150</v>
      </c>
      <c r="D35" s="11">
        <f t="shared" si="14"/>
        <v>11520.000000000002</v>
      </c>
      <c r="E35" s="7" t="e">
        <f t="shared" si="15"/>
        <v>#NUM!</v>
      </c>
      <c r="F35" s="7" t="e">
        <f t="shared" si="16"/>
        <v>#NUM!</v>
      </c>
      <c r="G35" s="7" t="e">
        <f t="shared" si="13"/>
        <v>#NUM!</v>
      </c>
      <c r="H35" s="7" t="e">
        <f t="shared" si="17"/>
        <v>#NUM!</v>
      </c>
      <c r="I35" s="18" t="e">
        <f t="shared" si="18"/>
        <v>#NUM!</v>
      </c>
      <c r="J35" s="7" t="e">
        <f t="shared" si="19"/>
        <v>#NUM!</v>
      </c>
      <c r="K35" s="7" t="e">
        <f t="shared" si="20"/>
        <v>#NUM!</v>
      </c>
      <c r="L35" s="7" t="e">
        <f t="shared" si="21"/>
        <v>#NUM!</v>
      </c>
      <c r="M35" s="7" t="e">
        <f t="shared" si="22"/>
        <v>#NUM!</v>
      </c>
    </row>
    <row r="36" spans="1:13">
      <c r="A36" s="11">
        <v>5</v>
      </c>
      <c r="B36" s="11">
        <f t="shared" si="12"/>
        <v>76.800000000000011</v>
      </c>
      <c r="C36" s="11">
        <v>175</v>
      </c>
      <c r="D36" s="11">
        <f t="shared" si="14"/>
        <v>13440.000000000002</v>
      </c>
      <c r="E36" s="7" t="e">
        <f t="shared" si="15"/>
        <v>#NUM!</v>
      </c>
      <c r="F36" s="7" t="e">
        <f t="shared" si="16"/>
        <v>#NUM!</v>
      </c>
      <c r="G36" s="7" t="e">
        <f t="shared" si="13"/>
        <v>#NUM!</v>
      </c>
      <c r="H36" s="7" t="e">
        <f t="shared" si="17"/>
        <v>#NUM!</v>
      </c>
      <c r="I36" s="18" t="e">
        <f t="shared" si="18"/>
        <v>#NUM!</v>
      </c>
      <c r="J36" s="7" t="e">
        <f t="shared" si="19"/>
        <v>#NUM!</v>
      </c>
      <c r="K36" s="7" t="e">
        <f t="shared" si="20"/>
        <v>#NUM!</v>
      </c>
      <c r="L36" s="7" t="e">
        <f t="shared" si="21"/>
        <v>#NUM!</v>
      </c>
      <c r="M36" s="7" t="e">
        <f t="shared" si="22"/>
        <v>#NUM!</v>
      </c>
    </row>
    <row r="37" spans="1:13">
      <c r="A37" s="11">
        <v>5</v>
      </c>
      <c r="B37" s="11">
        <f t="shared" si="12"/>
        <v>76.800000000000011</v>
      </c>
      <c r="C37" s="11">
        <v>200</v>
      </c>
      <c r="D37" s="11">
        <f t="shared" si="14"/>
        <v>15360.000000000002</v>
      </c>
      <c r="E37" s="7" t="e">
        <f t="shared" si="15"/>
        <v>#NUM!</v>
      </c>
      <c r="F37" s="7" t="e">
        <f t="shared" si="16"/>
        <v>#NUM!</v>
      </c>
      <c r="G37" s="7" t="e">
        <f t="shared" si="13"/>
        <v>#NUM!</v>
      </c>
      <c r="H37" s="7" t="e">
        <f t="shared" si="17"/>
        <v>#NUM!</v>
      </c>
      <c r="I37" s="18" t="e">
        <f t="shared" si="18"/>
        <v>#NUM!</v>
      </c>
      <c r="J37" s="7" t="e">
        <f t="shared" si="19"/>
        <v>#NUM!</v>
      </c>
      <c r="K37" s="7" t="e">
        <f t="shared" si="20"/>
        <v>#NUM!</v>
      </c>
      <c r="L37" s="7" t="e">
        <f t="shared" si="21"/>
        <v>#NUM!</v>
      </c>
      <c r="M37" s="7" t="e">
        <f t="shared" si="22"/>
        <v>#NUM!</v>
      </c>
    </row>
    <row r="38" spans="1:13">
      <c r="A38" s="11">
        <v>5</v>
      </c>
      <c r="B38" s="11">
        <f t="shared" si="12"/>
        <v>76.800000000000011</v>
      </c>
      <c r="C38" s="11">
        <v>225</v>
      </c>
      <c r="D38" s="11">
        <f t="shared" si="14"/>
        <v>17280.000000000004</v>
      </c>
      <c r="E38" s="7" t="e">
        <f t="shared" si="15"/>
        <v>#NUM!</v>
      </c>
      <c r="F38" s="7" t="e">
        <f t="shared" si="16"/>
        <v>#NUM!</v>
      </c>
      <c r="G38" s="7" t="e">
        <f t="shared" si="13"/>
        <v>#NUM!</v>
      </c>
      <c r="H38" s="7" t="e">
        <f t="shared" si="17"/>
        <v>#NUM!</v>
      </c>
      <c r="I38" s="18" t="e">
        <f t="shared" si="18"/>
        <v>#NUM!</v>
      </c>
      <c r="J38" s="7" t="e">
        <f t="shared" si="19"/>
        <v>#NUM!</v>
      </c>
      <c r="K38" s="7" t="e">
        <f t="shared" si="20"/>
        <v>#NUM!</v>
      </c>
      <c r="L38" s="7" t="e">
        <f t="shared" si="21"/>
        <v>#NUM!</v>
      </c>
      <c r="M38" s="7" t="e">
        <f t="shared" si="22"/>
        <v>#NUM!</v>
      </c>
    </row>
    <row r="39" spans="1:13">
      <c r="A39" s="11">
        <v>5</v>
      </c>
      <c r="B39" s="11">
        <f t="shared" si="12"/>
        <v>76.800000000000011</v>
      </c>
      <c r="C39" s="11">
        <v>250</v>
      </c>
      <c r="D39" s="11">
        <f t="shared" si="14"/>
        <v>19200.000000000004</v>
      </c>
      <c r="E39" s="7" t="e">
        <f t="shared" si="15"/>
        <v>#NUM!</v>
      </c>
      <c r="F39" s="7" t="e">
        <f t="shared" si="16"/>
        <v>#NUM!</v>
      </c>
      <c r="G39" s="7" t="e">
        <f t="shared" si="13"/>
        <v>#NUM!</v>
      </c>
      <c r="H39" s="7" t="e">
        <f t="shared" si="17"/>
        <v>#NUM!</v>
      </c>
      <c r="I39" s="18" t="e">
        <f t="shared" si="18"/>
        <v>#NUM!</v>
      </c>
      <c r="J39" s="7" t="e">
        <f t="shared" si="19"/>
        <v>#NUM!</v>
      </c>
      <c r="K39" s="7" t="e">
        <f t="shared" si="20"/>
        <v>#NUM!</v>
      </c>
      <c r="L39" s="7" t="e">
        <f t="shared" si="21"/>
        <v>#NUM!</v>
      </c>
      <c r="M39" s="7" t="e">
        <f t="shared" si="22"/>
        <v>#NUM!</v>
      </c>
    </row>
    <row r="40" spans="1:13">
      <c r="A40" s="11">
        <v>5</v>
      </c>
      <c r="B40" s="11">
        <f t="shared" si="12"/>
        <v>76.800000000000011</v>
      </c>
      <c r="C40" s="11">
        <v>275</v>
      </c>
      <c r="D40" s="11">
        <f t="shared" si="14"/>
        <v>21120.000000000004</v>
      </c>
      <c r="E40" s="7" t="e">
        <f t="shared" si="15"/>
        <v>#NUM!</v>
      </c>
      <c r="F40" s="7" t="e">
        <f t="shared" si="16"/>
        <v>#NUM!</v>
      </c>
      <c r="G40" s="7" t="e">
        <f t="shared" si="13"/>
        <v>#NUM!</v>
      </c>
      <c r="H40" s="7" t="e">
        <f t="shared" si="17"/>
        <v>#NUM!</v>
      </c>
      <c r="I40" s="18" t="e">
        <f t="shared" si="18"/>
        <v>#NUM!</v>
      </c>
      <c r="J40" s="7" t="e">
        <f t="shared" si="19"/>
        <v>#NUM!</v>
      </c>
      <c r="K40" s="7" t="e">
        <f t="shared" si="20"/>
        <v>#NUM!</v>
      </c>
      <c r="L40" s="7" t="e">
        <f t="shared" si="21"/>
        <v>#NUM!</v>
      </c>
      <c r="M40" s="7" t="e">
        <f t="shared" si="22"/>
        <v>#NUM!</v>
      </c>
    </row>
    <row r="41" spans="1:13">
      <c r="A41" s="11">
        <v>5</v>
      </c>
      <c r="B41" s="11">
        <f t="shared" si="12"/>
        <v>76.800000000000011</v>
      </c>
      <c r="C41" s="11">
        <v>300</v>
      </c>
      <c r="D41" s="11">
        <f t="shared" si="14"/>
        <v>23040.000000000004</v>
      </c>
      <c r="E41" s="7" t="e">
        <f t="shared" si="15"/>
        <v>#NUM!</v>
      </c>
      <c r="F41" s="7" t="e">
        <f t="shared" si="16"/>
        <v>#NUM!</v>
      </c>
      <c r="G41" s="7" t="e">
        <f t="shared" si="13"/>
        <v>#NUM!</v>
      </c>
      <c r="H41" s="7" t="e">
        <f t="shared" si="17"/>
        <v>#NUM!</v>
      </c>
      <c r="I41" s="18" t="e">
        <f t="shared" si="18"/>
        <v>#NUM!</v>
      </c>
      <c r="J41" s="7" t="e">
        <f t="shared" si="19"/>
        <v>#NUM!</v>
      </c>
      <c r="K41" s="7" t="e">
        <f t="shared" si="20"/>
        <v>#NUM!</v>
      </c>
      <c r="L41" s="7" t="e">
        <f t="shared" si="21"/>
        <v>#NUM!</v>
      </c>
      <c r="M41" s="7" t="e">
        <f t="shared" si="22"/>
        <v>#NUM!</v>
      </c>
    </row>
    <row r="42" spans="1:13">
      <c r="A42" s="11">
        <v>5</v>
      </c>
      <c r="B42" s="11">
        <f t="shared" si="12"/>
        <v>76.800000000000011</v>
      </c>
      <c r="C42" s="11">
        <v>325</v>
      </c>
      <c r="D42" s="11">
        <f t="shared" si="14"/>
        <v>24960.000000000004</v>
      </c>
      <c r="E42" s="7" t="e">
        <f t="shared" si="15"/>
        <v>#NUM!</v>
      </c>
      <c r="F42" s="7" t="e">
        <f t="shared" si="16"/>
        <v>#NUM!</v>
      </c>
      <c r="G42" s="7" t="e">
        <f t="shared" si="13"/>
        <v>#NUM!</v>
      </c>
      <c r="H42" s="7" t="e">
        <f t="shared" si="17"/>
        <v>#NUM!</v>
      </c>
      <c r="I42" s="18" t="e">
        <f t="shared" si="18"/>
        <v>#NUM!</v>
      </c>
      <c r="J42" s="7" t="e">
        <f t="shared" si="19"/>
        <v>#NUM!</v>
      </c>
      <c r="K42" s="7" t="e">
        <f t="shared" si="20"/>
        <v>#NUM!</v>
      </c>
      <c r="L42" s="7" t="e">
        <f t="shared" si="21"/>
        <v>#NUM!</v>
      </c>
      <c r="M42" s="7" t="e">
        <f t="shared" si="22"/>
        <v>#NUM!</v>
      </c>
    </row>
    <row r="43" spans="1:13">
      <c r="A43" s="11">
        <v>5</v>
      </c>
      <c r="B43" s="11">
        <f t="shared" si="12"/>
        <v>76.800000000000011</v>
      </c>
      <c r="C43" s="11">
        <v>350</v>
      </c>
      <c r="D43" s="11">
        <f t="shared" si="14"/>
        <v>26880.000000000004</v>
      </c>
      <c r="E43" s="7" t="e">
        <f t="shared" si="15"/>
        <v>#NUM!</v>
      </c>
      <c r="F43" s="7" t="e">
        <f t="shared" si="16"/>
        <v>#NUM!</v>
      </c>
      <c r="G43" s="7" t="e">
        <f t="shared" si="13"/>
        <v>#NUM!</v>
      </c>
      <c r="H43" s="7" t="e">
        <f t="shared" si="17"/>
        <v>#NUM!</v>
      </c>
      <c r="I43" s="18" t="e">
        <f t="shared" si="18"/>
        <v>#NUM!</v>
      </c>
      <c r="J43" s="7" t="e">
        <f t="shared" si="19"/>
        <v>#NUM!</v>
      </c>
      <c r="K43" s="7" t="e">
        <f t="shared" si="20"/>
        <v>#NUM!</v>
      </c>
      <c r="L43" s="7" t="e">
        <f t="shared" si="21"/>
        <v>#NUM!</v>
      </c>
      <c r="M43" s="7" t="e">
        <f t="shared" si="22"/>
        <v>#NUM!</v>
      </c>
    </row>
    <row r="44" spans="1:13">
      <c r="A44" s="11">
        <v>5</v>
      </c>
      <c r="B44" s="11">
        <f t="shared" si="12"/>
        <v>76.800000000000011</v>
      </c>
      <c r="C44" s="11">
        <v>375</v>
      </c>
      <c r="D44" s="11">
        <f t="shared" si="14"/>
        <v>28800.000000000004</v>
      </c>
      <c r="E44" s="7" t="e">
        <f t="shared" si="15"/>
        <v>#NUM!</v>
      </c>
      <c r="F44" s="7" t="e">
        <f t="shared" si="16"/>
        <v>#NUM!</v>
      </c>
      <c r="G44" s="7" t="e">
        <f t="shared" si="13"/>
        <v>#NUM!</v>
      </c>
      <c r="H44" s="7" t="e">
        <f t="shared" si="17"/>
        <v>#NUM!</v>
      </c>
      <c r="I44" s="18" t="e">
        <f t="shared" si="18"/>
        <v>#NUM!</v>
      </c>
      <c r="J44" s="7" t="e">
        <f t="shared" si="19"/>
        <v>#NUM!</v>
      </c>
      <c r="K44" s="7" t="e">
        <f t="shared" si="20"/>
        <v>#NUM!</v>
      </c>
      <c r="L44" s="7" t="e">
        <f t="shared" si="21"/>
        <v>#NUM!</v>
      </c>
      <c r="M44" s="7" t="e">
        <f t="shared" si="22"/>
        <v>#NUM!</v>
      </c>
    </row>
    <row r="45" spans="1:13">
      <c r="A45" s="11">
        <v>5</v>
      </c>
      <c r="B45" s="11">
        <f t="shared" si="12"/>
        <v>76.800000000000011</v>
      </c>
      <c r="C45" s="11">
        <v>400</v>
      </c>
      <c r="D45" s="11">
        <f t="shared" si="14"/>
        <v>30720.000000000004</v>
      </c>
      <c r="E45" s="7" t="e">
        <f t="shared" si="15"/>
        <v>#NUM!</v>
      </c>
      <c r="F45" s="7" t="e">
        <f t="shared" si="16"/>
        <v>#NUM!</v>
      </c>
      <c r="G45" s="7" t="e">
        <f t="shared" si="13"/>
        <v>#NUM!</v>
      </c>
      <c r="H45" s="7" t="e">
        <f t="shared" si="17"/>
        <v>#NUM!</v>
      </c>
      <c r="I45" s="18" t="e">
        <f t="shared" si="18"/>
        <v>#NUM!</v>
      </c>
      <c r="J45" s="7" t="e">
        <f t="shared" si="19"/>
        <v>#NUM!</v>
      </c>
      <c r="K45" s="7" t="e">
        <f t="shared" si="20"/>
        <v>#NUM!</v>
      </c>
      <c r="L45" s="7" t="e">
        <f t="shared" si="21"/>
        <v>#NUM!</v>
      </c>
      <c r="M45" s="7" t="e">
        <f t="shared" si="22"/>
        <v>#NUM!</v>
      </c>
    </row>
    <row r="46" spans="1:13">
      <c r="A46" s="11">
        <v>5</v>
      </c>
      <c r="B46" s="11">
        <f t="shared" si="12"/>
        <v>76.800000000000011</v>
      </c>
      <c r="C46" s="11">
        <v>425</v>
      </c>
      <c r="D46" s="11">
        <f t="shared" si="14"/>
        <v>32640.000000000004</v>
      </c>
      <c r="E46" s="7" t="e">
        <f t="shared" si="15"/>
        <v>#NUM!</v>
      </c>
      <c r="F46" s="7" t="e">
        <f t="shared" si="16"/>
        <v>#NUM!</v>
      </c>
      <c r="G46" s="7" t="e">
        <f t="shared" si="13"/>
        <v>#NUM!</v>
      </c>
      <c r="H46" s="7" t="e">
        <f t="shared" si="17"/>
        <v>#NUM!</v>
      </c>
      <c r="I46" s="18" t="e">
        <f t="shared" si="18"/>
        <v>#NUM!</v>
      </c>
      <c r="J46" s="7" t="e">
        <f t="shared" si="19"/>
        <v>#NUM!</v>
      </c>
      <c r="K46" s="7" t="e">
        <f t="shared" si="20"/>
        <v>#NUM!</v>
      </c>
      <c r="L46" s="7" t="e">
        <f t="shared" si="21"/>
        <v>#NUM!</v>
      </c>
      <c r="M46" s="7" t="e">
        <f t="shared" si="22"/>
        <v>#NUM!</v>
      </c>
    </row>
    <row r="47" spans="1:13">
      <c r="A47" s="11">
        <v>5</v>
      </c>
      <c r="B47" s="11">
        <f t="shared" si="12"/>
        <v>76.800000000000011</v>
      </c>
      <c r="C47" s="11">
        <v>450</v>
      </c>
      <c r="D47" s="11">
        <f t="shared" si="14"/>
        <v>34560.000000000007</v>
      </c>
      <c r="E47" s="7" t="e">
        <f t="shared" si="15"/>
        <v>#NUM!</v>
      </c>
      <c r="F47" s="7" t="e">
        <f t="shared" si="16"/>
        <v>#NUM!</v>
      </c>
      <c r="G47" s="7" t="e">
        <f t="shared" si="13"/>
        <v>#NUM!</v>
      </c>
      <c r="H47" s="7" t="e">
        <f t="shared" si="17"/>
        <v>#NUM!</v>
      </c>
      <c r="I47" s="18" t="e">
        <f t="shared" si="18"/>
        <v>#NUM!</v>
      </c>
      <c r="J47" s="7" t="e">
        <f t="shared" si="19"/>
        <v>#NUM!</v>
      </c>
      <c r="K47" s="7" t="e">
        <f t="shared" si="20"/>
        <v>#NUM!</v>
      </c>
      <c r="L47" s="7" t="e">
        <f t="shared" si="21"/>
        <v>#NUM!</v>
      </c>
      <c r="M47" s="7" t="e">
        <f t="shared" si="22"/>
        <v>#NUM!</v>
      </c>
    </row>
    <row r="48" spans="1:13">
      <c r="A48" s="11">
        <v>5</v>
      </c>
      <c r="B48" s="11">
        <f t="shared" si="12"/>
        <v>76.800000000000011</v>
      </c>
      <c r="C48" s="11">
        <v>475</v>
      </c>
      <c r="D48" s="11">
        <f t="shared" si="14"/>
        <v>36480.000000000007</v>
      </c>
      <c r="E48" s="7" t="e">
        <f t="shared" si="15"/>
        <v>#NUM!</v>
      </c>
      <c r="F48" s="7" t="e">
        <f t="shared" si="16"/>
        <v>#NUM!</v>
      </c>
      <c r="G48" s="7" t="e">
        <f t="shared" si="13"/>
        <v>#NUM!</v>
      </c>
      <c r="H48" s="7" t="e">
        <f t="shared" si="17"/>
        <v>#NUM!</v>
      </c>
      <c r="I48" s="18" t="e">
        <f t="shared" si="18"/>
        <v>#NUM!</v>
      </c>
      <c r="J48" s="7" t="e">
        <f t="shared" si="19"/>
        <v>#NUM!</v>
      </c>
      <c r="K48" s="7" t="e">
        <f t="shared" si="20"/>
        <v>#NUM!</v>
      </c>
      <c r="L48" s="7" t="e">
        <f t="shared" si="21"/>
        <v>#NUM!</v>
      </c>
      <c r="M48" s="7" t="e">
        <f t="shared" si="22"/>
        <v>#NUM!</v>
      </c>
    </row>
    <row r="49" spans="1:13">
      <c r="A49" s="11">
        <v>5</v>
      </c>
      <c r="B49" s="11">
        <f t="shared" si="12"/>
        <v>76.800000000000011</v>
      </c>
      <c r="C49" s="11">
        <v>500</v>
      </c>
      <c r="D49" s="11">
        <f t="shared" si="14"/>
        <v>38400.000000000007</v>
      </c>
      <c r="E49" s="7" t="e">
        <f t="shared" si="15"/>
        <v>#NUM!</v>
      </c>
      <c r="F49" s="7" t="e">
        <f t="shared" si="16"/>
        <v>#NUM!</v>
      </c>
      <c r="G49" s="7" t="e">
        <f t="shared" si="13"/>
        <v>#NUM!</v>
      </c>
      <c r="H49" s="7" t="e">
        <f t="shared" si="17"/>
        <v>#NUM!</v>
      </c>
      <c r="I49" s="18" t="e">
        <f t="shared" si="18"/>
        <v>#NUM!</v>
      </c>
      <c r="J49" s="7" t="e">
        <f t="shared" si="19"/>
        <v>#NUM!</v>
      </c>
      <c r="K49" s="7" t="e">
        <f t="shared" si="20"/>
        <v>#NUM!</v>
      </c>
      <c r="L49" s="7" t="e">
        <f t="shared" si="21"/>
        <v>#NUM!</v>
      </c>
      <c r="M49" s="7" t="e">
        <f t="shared" si="22"/>
        <v>#NUM!</v>
      </c>
    </row>
    <row r="50" spans="1:13">
      <c r="A50" s="11">
        <v>10</v>
      </c>
      <c r="B50" s="11">
        <f>$C$22</f>
        <v>76.800000000000011</v>
      </c>
      <c r="C50" s="11">
        <v>0</v>
      </c>
      <c r="D50" s="11">
        <f>C50*B50</f>
        <v>0</v>
      </c>
      <c r="E50" s="7">
        <f>($C$23*B50*A50^2+$C$24*$C$25*B50^3-B50*(($C$24*($C$25*$C$24*B50^2+$C$23*A50^2)*($C$25*B50^2+$C$23*$C$24*A50^2-4*D50*$C$23*$C$25)))^0.5)/(2*($C$23^2*A50^2+$C$24*$C$25*$C$23*B50^2))</f>
        <v>8.1705022662733864</v>
      </c>
      <c r="F50" s="7">
        <f>B50*E50-E50^2*C$23</f>
        <v>617.11013513907949</v>
      </c>
      <c r="G50" s="7">
        <f>D50-F50</f>
        <v>-617.11013513907949</v>
      </c>
      <c r="H50" s="7">
        <f>G50/C$24</f>
        <v>-693.38217431357248</v>
      </c>
      <c r="I50" s="18">
        <f>(A50-(A50^2-4*C$25*H50)^0.5)/(2*C$25)</f>
        <v>-66.466638324733111</v>
      </c>
      <c r="J50" s="7">
        <f>E50^2*C$23</f>
        <v>10.384438910716662</v>
      </c>
      <c r="K50" s="7">
        <f>I50^2*C$25</f>
        <v>28.715791066240719</v>
      </c>
      <c r="L50" s="7">
        <f>H50-G50</f>
        <v>-76.272039174492988</v>
      </c>
      <c r="M50" s="7">
        <f>SUM(J50:L50)</f>
        <v>-37.171809197535609</v>
      </c>
    </row>
    <row r="51" spans="1:13">
      <c r="A51" s="11">
        <v>10</v>
      </c>
      <c r="B51" s="11">
        <f t="shared" si="12"/>
        <v>76.800000000000011</v>
      </c>
      <c r="C51" s="11">
        <v>25</v>
      </c>
      <c r="D51" s="11">
        <f>C51*B51</f>
        <v>1920.0000000000002</v>
      </c>
      <c r="E51" s="7">
        <f>($C$23*B51*A51^2+$C$24*$C$25*B51^3-B51*(($C$24*($C$25*$C$24*B51^2+$C$23*A51^2)*($C$25*B51^2+$C$23*$C$24*A51^2-4*D51*$C$23*$C$25)))^0.5)/(2*($C$23^2*A51^2+$C$24*$C$25*$C$23*B51^2))</f>
        <v>26.644898076085195</v>
      </c>
      <c r="F51" s="7">
        <f>B51*E51-E51^2*C$23</f>
        <v>1935.8914132567927</v>
      </c>
      <c r="G51" s="7">
        <f t="shared" ref="G51:G70" si="23">D51-F51</f>
        <v>-15.891413256792475</v>
      </c>
      <c r="H51" s="7">
        <f>G51/C$24</f>
        <v>-17.855520513249971</v>
      </c>
      <c r="I51" s="18">
        <f>(A51-(A51^2-4*C$25*H51)^0.5)/(2*C$25)</f>
        <v>-1.7834845202528982</v>
      </c>
      <c r="J51" s="7">
        <f>E51^2*C$23</f>
        <v>110.43675898655066</v>
      </c>
      <c r="K51" s="7">
        <f>I51^2*C$25</f>
        <v>2.0675310720881114E-2</v>
      </c>
      <c r="L51" s="7">
        <f>H51-G51</f>
        <v>-1.9641072564574955</v>
      </c>
      <c r="M51" s="7">
        <f>SUM(J51:L51)</f>
        <v>108.49332704081404</v>
      </c>
    </row>
    <row r="52" spans="1:13">
      <c r="A52" s="11">
        <v>10</v>
      </c>
      <c r="B52" s="11">
        <f t="shared" si="12"/>
        <v>76.800000000000011</v>
      </c>
      <c r="C52" s="11">
        <v>50</v>
      </c>
      <c r="D52" s="11">
        <f t="shared" ref="D52:D70" si="24">C52*B52</f>
        <v>3840.0000000000005</v>
      </c>
      <c r="E52" s="7">
        <f>($C$23*B52*A52^2+$C$24*$C$25*B52^3-B52*(($C$24*($C$25*$C$24*B52^2+$C$23*A52^2)*($C$25*B52^2+$C$23*$C$24*A52^2-4*D52*$C$23*$C$25)))^0.5)/(2*($C$23^2*A52^2+$C$24*$C$25*$C$23*B52^2))</f>
        <v>46.818263869906922</v>
      </c>
      <c r="F52" s="7">
        <f>B52*E52-E52^2*C$23</f>
        <v>3254.6726913745051</v>
      </c>
      <c r="G52" s="7">
        <f t="shared" si="23"/>
        <v>585.32730862549533</v>
      </c>
      <c r="H52" s="7">
        <f>G52/C$24</f>
        <v>657.67113328707342</v>
      </c>
      <c r="I52" s="18">
        <f>(A52-(A52^2-4*C$25*H52)^0.5)/(2*C$25)</f>
        <v>68.848158096323957</v>
      </c>
      <c r="J52" s="7">
        <f>E52^2*C$23</f>
        <v>340.96997383434717</v>
      </c>
      <c r="K52" s="7">
        <f>I52^2*C$25</f>
        <v>30.810447676166714</v>
      </c>
      <c r="L52" s="7">
        <f>H52-G52</f>
        <v>72.343824661578083</v>
      </c>
      <c r="M52" s="7">
        <f>SUM(J52:L52)</f>
        <v>444.12424617209194</v>
      </c>
    </row>
    <row r="53" spans="1:13">
      <c r="A53" s="11">
        <v>10</v>
      </c>
      <c r="B53" s="11">
        <f t="shared" si="12"/>
        <v>76.800000000000011</v>
      </c>
      <c r="C53" s="11">
        <v>75</v>
      </c>
      <c r="D53" s="11">
        <f t="shared" si="24"/>
        <v>5760.0000000000009</v>
      </c>
      <c r="E53" s="7">
        <f>($C$23*B53*A53^2+$C$24*$C$25*B53^3-B53*(($C$24*($C$25*$C$24*B53^2+$C$23*A53^2)*($C$25*B53^2+$C$23*$C$24*A53^2-4*D53*$C$23*$C$25)))^0.5)/(2*($C$23^2*A53^2+$C$24*$C$25*$C$23*B53^2))</f>
        <v>69.268648124438997</v>
      </c>
      <c r="F53" s="7">
        <f>B53*E53-E53^2*C$23</f>
        <v>4573.4539694922169</v>
      </c>
      <c r="G53" s="7">
        <f t="shared" si="23"/>
        <v>1186.5460305077841</v>
      </c>
      <c r="H53" s="7">
        <f>G53/C$24</f>
        <v>1333.1977870873977</v>
      </c>
      <c r="I53" s="18">
        <f>(A53-(A53^2-4*C$25*H53)^0.5)/(2*C$25)</f>
        <v>147.45217159993948</v>
      </c>
      <c r="J53" s="7">
        <f>E53^2*C$23</f>
        <v>746.37820646469822</v>
      </c>
      <c r="K53" s="7">
        <f>I53^2*C$25</f>
        <v>141.32392891199697</v>
      </c>
      <c r="L53" s="7">
        <f>H53-G53</f>
        <v>146.65175657961368</v>
      </c>
      <c r="M53" s="7">
        <f>SUM(J53:L53)</f>
        <v>1034.3538919563089</v>
      </c>
    </row>
    <row r="54" spans="1:13">
      <c r="A54" s="11">
        <v>10</v>
      </c>
      <c r="B54" s="11">
        <f t="shared" si="12"/>
        <v>76.800000000000011</v>
      </c>
      <c r="C54" s="11">
        <v>100</v>
      </c>
      <c r="D54" s="11">
        <f t="shared" si="24"/>
        <v>7680.0000000000009</v>
      </c>
      <c r="E54" s="7">
        <f>($C$23*B54*A54^2+$C$24*$C$25*B54^3-B54*(($C$24*($C$25*$C$24*B54^2+$C$23*A54^2)*($C$25*B54^2+$C$23*$C$24*A54^2-4*D54*$C$23*$C$25)))^0.5)/(2*($C$23^2*A54^2+$C$24*$C$25*$C$23*B54^2))</f>
        <v>95.002627559160473</v>
      </c>
      <c r="F54" s="7">
        <f>B54*E54-E54^2*C$23</f>
        <v>5892.2352476099277</v>
      </c>
      <c r="G54" s="7">
        <f t="shared" si="23"/>
        <v>1787.7647523900732</v>
      </c>
      <c r="H54" s="7">
        <f>G54/C$24</f>
        <v>2008.7244408877227</v>
      </c>
      <c r="I54" s="18">
        <f>(A54-(A54^2-4*C$25*H54)^0.5)/(2*C$25)</f>
        <v>237.55281504795849</v>
      </c>
      <c r="J54" s="7">
        <f>E54^2*C$23</f>
        <v>1403.9665489335978</v>
      </c>
      <c r="K54" s="7">
        <f>I54^2*C$25</f>
        <v>366.80370959186223</v>
      </c>
      <c r="L54" s="7">
        <f>H54-G54</f>
        <v>220.95968849764949</v>
      </c>
      <c r="M54" s="7">
        <f>SUM(J54:L54)</f>
        <v>1991.7299470231096</v>
      </c>
    </row>
    <row r="55" spans="1:13">
      <c r="A55" s="11">
        <v>10</v>
      </c>
      <c r="B55" s="11">
        <f t="shared" si="12"/>
        <v>76.800000000000011</v>
      </c>
      <c r="C55" s="11">
        <v>125</v>
      </c>
      <c r="D55" s="11">
        <f t="shared" si="24"/>
        <v>9600.0000000000018</v>
      </c>
      <c r="E55" s="7">
        <f t="shared" ref="E55:E70" si="25">($C$23*B55*A55^2+$C$24*$C$25*B55^3-B55*(($C$24*($C$25*$C$24*B55^2+$C$23*A55^2)*($C$25*B55^2+$C$23*$C$24*A55^2-4*D55*$C$23*$C$25)))^0.5)/(2*($C$23^2*A55^2+$C$24*$C$25*$C$23*B55^2))</f>
        <v>126.10154600406639</v>
      </c>
      <c r="F55" s="7">
        <f t="shared" ref="F55:F70" si="26">B55*E55-E55^2*C$23</f>
        <v>7211.0165257276394</v>
      </c>
      <c r="G55" s="7">
        <f t="shared" si="23"/>
        <v>2388.9834742723624</v>
      </c>
      <c r="H55" s="7">
        <f t="shared" ref="H55:H70" si="27">G55/C$24</f>
        <v>2684.2510946880475</v>
      </c>
      <c r="I55" s="18">
        <f t="shared" ref="I55:I70" si="28">(A55-(A55^2-4*C$25*H55)^0.5)/(2*C$25)</f>
        <v>346.43735696388364</v>
      </c>
      <c r="J55" s="7">
        <f t="shared" ref="J55:J70" si="29">E55^2*C$23</f>
        <v>2473.5822073846603</v>
      </c>
      <c r="K55" s="7">
        <f t="shared" ref="K55:K70" si="30">I55^2*C$25</f>
        <v>780.12247495078861</v>
      </c>
      <c r="L55" s="7">
        <f t="shared" ref="L55:L70" si="31">H55-G55</f>
        <v>295.26762041568509</v>
      </c>
      <c r="M55" s="7">
        <f t="shared" ref="M55:M70" si="32">SUM(J55:L55)</f>
        <v>3548.9723027511341</v>
      </c>
    </row>
    <row r="56" spans="1:13">
      <c r="A56" s="11">
        <v>10</v>
      </c>
      <c r="B56" s="11">
        <f t="shared" si="12"/>
        <v>76.800000000000011</v>
      </c>
      <c r="C56" s="11">
        <v>150</v>
      </c>
      <c r="D56" s="11">
        <f t="shared" si="24"/>
        <v>11520.000000000002</v>
      </c>
      <c r="E56" s="7">
        <f t="shared" si="25"/>
        <v>168.72882195940244</v>
      </c>
      <c r="F56" s="7">
        <f t="shared" si="26"/>
        <v>8529.7978038453512</v>
      </c>
      <c r="G56" s="7">
        <f t="shared" si="23"/>
        <v>2990.2021961546507</v>
      </c>
      <c r="H56" s="7">
        <f t="shared" si="27"/>
        <v>3359.7777484883713</v>
      </c>
      <c r="I56" s="18">
        <f t="shared" si="28"/>
        <v>495.68535810396082</v>
      </c>
      <c r="J56" s="7">
        <f t="shared" si="29"/>
        <v>4428.5757226367577</v>
      </c>
      <c r="K56" s="7">
        <f t="shared" si="30"/>
        <v>1597.0758325512372</v>
      </c>
      <c r="L56" s="7">
        <f t="shared" si="31"/>
        <v>369.57555233372068</v>
      </c>
      <c r="M56" s="7">
        <f t="shared" si="32"/>
        <v>6395.2271075217159</v>
      </c>
    </row>
    <row r="57" spans="1:13">
      <c r="A57" s="11">
        <v>10</v>
      </c>
      <c r="B57" s="11">
        <f t="shared" si="12"/>
        <v>76.800000000000011</v>
      </c>
      <c r="C57" s="11">
        <v>175</v>
      </c>
      <c r="D57" s="11">
        <f t="shared" si="24"/>
        <v>13440.000000000002</v>
      </c>
      <c r="E57" s="7" t="e">
        <f t="shared" si="25"/>
        <v>#NUM!</v>
      </c>
      <c r="F57" s="7" t="e">
        <f t="shared" si="26"/>
        <v>#NUM!</v>
      </c>
      <c r="G57" s="7" t="e">
        <f t="shared" si="23"/>
        <v>#NUM!</v>
      </c>
      <c r="H57" s="7" t="e">
        <f t="shared" si="27"/>
        <v>#NUM!</v>
      </c>
      <c r="I57" s="18" t="e">
        <f t="shared" si="28"/>
        <v>#NUM!</v>
      </c>
      <c r="J57" s="7" t="e">
        <f t="shared" si="29"/>
        <v>#NUM!</v>
      </c>
      <c r="K57" s="7" t="e">
        <f t="shared" si="30"/>
        <v>#NUM!</v>
      </c>
      <c r="L57" s="7" t="e">
        <f t="shared" si="31"/>
        <v>#NUM!</v>
      </c>
      <c r="M57" s="7" t="e">
        <f t="shared" si="32"/>
        <v>#NUM!</v>
      </c>
    </row>
    <row r="58" spans="1:13">
      <c r="A58" s="11">
        <v>10</v>
      </c>
      <c r="B58" s="11">
        <f t="shared" si="12"/>
        <v>76.800000000000011</v>
      </c>
      <c r="C58" s="11">
        <v>200</v>
      </c>
      <c r="D58" s="11">
        <f t="shared" si="24"/>
        <v>15360.000000000002</v>
      </c>
      <c r="E58" s="7" t="e">
        <f t="shared" si="25"/>
        <v>#NUM!</v>
      </c>
      <c r="F58" s="7" t="e">
        <f t="shared" si="26"/>
        <v>#NUM!</v>
      </c>
      <c r="G58" s="7" t="e">
        <f t="shared" si="23"/>
        <v>#NUM!</v>
      </c>
      <c r="H58" s="7" t="e">
        <f t="shared" si="27"/>
        <v>#NUM!</v>
      </c>
      <c r="I58" s="18" t="e">
        <f t="shared" si="28"/>
        <v>#NUM!</v>
      </c>
      <c r="J58" s="7" t="e">
        <f t="shared" si="29"/>
        <v>#NUM!</v>
      </c>
      <c r="K58" s="7" t="e">
        <f t="shared" si="30"/>
        <v>#NUM!</v>
      </c>
      <c r="L58" s="7" t="e">
        <f t="shared" si="31"/>
        <v>#NUM!</v>
      </c>
      <c r="M58" s="7" t="e">
        <f t="shared" si="32"/>
        <v>#NUM!</v>
      </c>
    </row>
    <row r="59" spans="1:13">
      <c r="A59" s="11">
        <v>10</v>
      </c>
      <c r="B59" s="11">
        <f t="shared" si="12"/>
        <v>76.800000000000011</v>
      </c>
      <c r="C59" s="11">
        <v>225</v>
      </c>
      <c r="D59" s="11">
        <f t="shared" si="24"/>
        <v>17280.000000000004</v>
      </c>
      <c r="E59" s="7" t="e">
        <f t="shared" si="25"/>
        <v>#NUM!</v>
      </c>
      <c r="F59" s="7" t="e">
        <f t="shared" si="26"/>
        <v>#NUM!</v>
      </c>
      <c r="G59" s="7" t="e">
        <f t="shared" si="23"/>
        <v>#NUM!</v>
      </c>
      <c r="H59" s="7" t="e">
        <f t="shared" si="27"/>
        <v>#NUM!</v>
      </c>
      <c r="I59" s="18" t="e">
        <f t="shared" si="28"/>
        <v>#NUM!</v>
      </c>
      <c r="J59" s="7" t="e">
        <f t="shared" si="29"/>
        <v>#NUM!</v>
      </c>
      <c r="K59" s="7" t="e">
        <f t="shared" si="30"/>
        <v>#NUM!</v>
      </c>
      <c r="L59" s="7" t="e">
        <f t="shared" si="31"/>
        <v>#NUM!</v>
      </c>
      <c r="M59" s="7" t="e">
        <f t="shared" si="32"/>
        <v>#NUM!</v>
      </c>
    </row>
    <row r="60" spans="1:13">
      <c r="A60" s="11">
        <v>10</v>
      </c>
      <c r="B60" s="11">
        <f t="shared" si="12"/>
        <v>76.800000000000011</v>
      </c>
      <c r="C60" s="11">
        <v>250</v>
      </c>
      <c r="D60" s="11">
        <f t="shared" si="24"/>
        <v>19200.000000000004</v>
      </c>
      <c r="E60" s="7" t="e">
        <f t="shared" si="25"/>
        <v>#NUM!</v>
      </c>
      <c r="F60" s="7" t="e">
        <f t="shared" si="26"/>
        <v>#NUM!</v>
      </c>
      <c r="G60" s="7" t="e">
        <f t="shared" si="23"/>
        <v>#NUM!</v>
      </c>
      <c r="H60" s="7" t="e">
        <f t="shared" si="27"/>
        <v>#NUM!</v>
      </c>
      <c r="I60" s="18" t="e">
        <f t="shared" si="28"/>
        <v>#NUM!</v>
      </c>
      <c r="J60" s="7" t="e">
        <f t="shared" si="29"/>
        <v>#NUM!</v>
      </c>
      <c r="K60" s="7" t="e">
        <f t="shared" si="30"/>
        <v>#NUM!</v>
      </c>
      <c r="L60" s="7" t="e">
        <f t="shared" si="31"/>
        <v>#NUM!</v>
      </c>
      <c r="M60" s="7" t="e">
        <f t="shared" si="32"/>
        <v>#NUM!</v>
      </c>
    </row>
    <row r="61" spans="1:13">
      <c r="A61" s="11">
        <v>10</v>
      </c>
      <c r="B61" s="11">
        <f t="shared" si="12"/>
        <v>76.800000000000011</v>
      </c>
      <c r="C61" s="11">
        <v>275</v>
      </c>
      <c r="D61" s="11">
        <f t="shared" si="24"/>
        <v>21120.000000000004</v>
      </c>
      <c r="E61" s="7" t="e">
        <f t="shared" si="25"/>
        <v>#NUM!</v>
      </c>
      <c r="F61" s="7" t="e">
        <f t="shared" si="26"/>
        <v>#NUM!</v>
      </c>
      <c r="G61" s="7" t="e">
        <f t="shared" si="23"/>
        <v>#NUM!</v>
      </c>
      <c r="H61" s="7" t="e">
        <f t="shared" si="27"/>
        <v>#NUM!</v>
      </c>
      <c r="I61" s="18" t="e">
        <f t="shared" si="28"/>
        <v>#NUM!</v>
      </c>
      <c r="J61" s="7" t="e">
        <f t="shared" si="29"/>
        <v>#NUM!</v>
      </c>
      <c r="K61" s="7" t="e">
        <f t="shared" si="30"/>
        <v>#NUM!</v>
      </c>
      <c r="L61" s="7" t="e">
        <f t="shared" si="31"/>
        <v>#NUM!</v>
      </c>
      <c r="M61" s="7" t="e">
        <f t="shared" si="32"/>
        <v>#NUM!</v>
      </c>
    </row>
    <row r="62" spans="1:13">
      <c r="A62" s="11">
        <v>10</v>
      </c>
      <c r="B62" s="11">
        <f t="shared" si="12"/>
        <v>76.800000000000011</v>
      </c>
      <c r="C62" s="11">
        <v>300</v>
      </c>
      <c r="D62" s="11">
        <f t="shared" si="24"/>
        <v>23040.000000000004</v>
      </c>
      <c r="E62" s="7" t="e">
        <f t="shared" si="25"/>
        <v>#NUM!</v>
      </c>
      <c r="F62" s="7" t="e">
        <f t="shared" si="26"/>
        <v>#NUM!</v>
      </c>
      <c r="G62" s="7" t="e">
        <f t="shared" si="23"/>
        <v>#NUM!</v>
      </c>
      <c r="H62" s="7" t="e">
        <f t="shared" si="27"/>
        <v>#NUM!</v>
      </c>
      <c r="I62" s="18" t="e">
        <f t="shared" si="28"/>
        <v>#NUM!</v>
      </c>
      <c r="J62" s="7" t="e">
        <f t="shared" si="29"/>
        <v>#NUM!</v>
      </c>
      <c r="K62" s="7" t="e">
        <f t="shared" si="30"/>
        <v>#NUM!</v>
      </c>
      <c r="L62" s="7" t="e">
        <f t="shared" si="31"/>
        <v>#NUM!</v>
      </c>
      <c r="M62" s="7" t="e">
        <f t="shared" si="32"/>
        <v>#NUM!</v>
      </c>
    </row>
    <row r="63" spans="1:13">
      <c r="A63" s="11">
        <v>10</v>
      </c>
      <c r="B63" s="11">
        <f t="shared" si="12"/>
        <v>76.800000000000011</v>
      </c>
      <c r="C63" s="11">
        <v>325</v>
      </c>
      <c r="D63" s="11">
        <f t="shared" si="24"/>
        <v>24960.000000000004</v>
      </c>
      <c r="E63" s="7" t="e">
        <f t="shared" si="25"/>
        <v>#NUM!</v>
      </c>
      <c r="F63" s="7" t="e">
        <f t="shared" si="26"/>
        <v>#NUM!</v>
      </c>
      <c r="G63" s="7" t="e">
        <f t="shared" si="23"/>
        <v>#NUM!</v>
      </c>
      <c r="H63" s="7" t="e">
        <f t="shared" si="27"/>
        <v>#NUM!</v>
      </c>
      <c r="I63" s="18" t="e">
        <f t="shared" si="28"/>
        <v>#NUM!</v>
      </c>
      <c r="J63" s="7" t="e">
        <f t="shared" si="29"/>
        <v>#NUM!</v>
      </c>
      <c r="K63" s="7" t="e">
        <f t="shared" si="30"/>
        <v>#NUM!</v>
      </c>
      <c r="L63" s="7" t="e">
        <f t="shared" si="31"/>
        <v>#NUM!</v>
      </c>
      <c r="M63" s="7" t="e">
        <f t="shared" si="32"/>
        <v>#NUM!</v>
      </c>
    </row>
    <row r="64" spans="1:13">
      <c r="A64" s="11">
        <v>10</v>
      </c>
      <c r="B64" s="11">
        <f t="shared" si="12"/>
        <v>76.800000000000011</v>
      </c>
      <c r="C64" s="11">
        <v>350</v>
      </c>
      <c r="D64" s="11">
        <f t="shared" si="24"/>
        <v>26880.000000000004</v>
      </c>
      <c r="E64" s="7" t="e">
        <f t="shared" si="25"/>
        <v>#NUM!</v>
      </c>
      <c r="F64" s="7" t="e">
        <f t="shared" si="26"/>
        <v>#NUM!</v>
      </c>
      <c r="G64" s="7" t="e">
        <f t="shared" si="23"/>
        <v>#NUM!</v>
      </c>
      <c r="H64" s="7" t="e">
        <f t="shared" si="27"/>
        <v>#NUM!</v>
      </c>
      <c r="I64" s="18" t="e">
        <f t="shared" si="28"/>
        <v>#NUM!</v>
      </c>
      <c r="J64" s="7" t="e">
        <f t="shared" si="29"/>
        <v>#NUM!</v>
      </c>
      <c r="K64" s="7" t="e">
        <f t="shared" si="30"/>
        <v>#NUM!</v>
      </c>
      <c r="L64" s="7" t="e">
        <f t="shared" si="31"/>
        <v>#NUM!</v>
      </c>
      <c r="M64" s="7" t="e">
        <f t="shared" si="32"/>
        <v>#NUM!</v>
      </c>
    </row>
    <row r="65" spans="1:13">
      <c r="A65" s="11">
        <v>10</v>
      </c>
      <c r="B65" s="11">
        <f t="shared" si="12"/>
        <v>76.800000000000011</v>
      </c>
      <c r="C65" s="11">
        <v>375</v>
      </c>
      <c r="D65" s="11">
        <f t="shared" si="24"/>
        <v>28800.000000000004</v>
      </c>
      <c r="E65" s="7" t="e">
        <f t="shared" si="25"/>
        <v>#NUM!</v>
      </c>
      <c r="F65" s="7" t="e">
        <f t="shared" si="26"/>
        <v>#NUM!</v>
      </c>
      <c r="G65" s="7" t="e">
        <f t="shared" si="23"/>
        <v>#NUM!</v>
      </c>
      <c r="H65" s="7" t="e">
        <f t="shared" si="27"/>
        <v>#NUM!</v>
      </c>
      <c r="I65" s="18" t="e">
        <f t="shared" si="28"/>
        <v>#NUM!</v>
      </c>
      <c r="J65" s="7" t="e">
        <f t="shared" si="29"/>
        <v>#NUM!</v>
      </c>
      <c r="K65" s="7" t="e">
        <f t="shared" si="30"/>
        <v>#NUM!</v>
      </c>
      <c r="L65" s="7" t="e">
        <f t="shared" si="31"/>
        <v>#NUM!</v>
      </c>
      <c r="M65" s="7" t="e">
        <f t="shared" si="32"/>
        <v>#NUM!</v>
      </c>
    </row>
    <row r="66" spans="1:13">
      <c r="A66" s="11">
        <v>10</v>
      </c>
      <c r="B66" s="11">
        <f t="shared" si="12"/>
        <v>76.800000000000011</v>
      </c>
      <c r="C66" s="11">
        <v>400</v>
      </c>
      <c r="D66" s="11">
        <f t="shared" si="24"/>
        <v>30720.000000000004</v>
      </c>
      <c r="E66" s="7" t="e">
        <f t="shared" si="25"/>
        <v>#NUM!</v>
      </c>
      <c r="F66" s="7" t="e">
        <f t="shared" si="26"/>
        <v>#NUM!</v>
      </c>
      <c r="G66" s="7" t="e">
        <f t="shared" si="23"/>
        <v>#NUM!</v>
      </c>
      <c r="H66" s="7" t="e">
        <f t="shared" si="27"/>
        <v>#NUM!</v>
      </c>
      <c r="I66" s="18" t="e">
        <f t="shared" si="28"/>
        <v>#NUM!</v>
      </c>
      <c r="J66" s="7" t="e">
        <f t="shared" si="29"/>
        <v>#NUM!</v>
      </c>
      <c r="K66" s="7" t="e">
        <f t="shared" si="30"/>
        <v>#NUM!</v>
      </c>
      <c r="L66" s="7" t="e">
        <f t="shared" si="31"/>
        <v>#NUM!</v>
      </c>
      <c r="M66" s="7" t="e">
        <f t="shared" si="32"/>
        <v>#NUM!</v>
      </c>
    </row>
    <row r="67" spans="1:13">
      <c r="A67" s="11">
        <v>10</v>
      </c>
      <c r="B67" s="11">
        <f t="shared" si="12"/>
        <v>76.800000000000011</v>
      </c>
      <c r="C67" s="11">
        <v>425</v>
      </c>
      <c r="D67" s="11">
        <f t="shared" si="24"/>
        <v>32640.000000000004</v>
      </c>
      <c r="E67" s="7" t="e">
        <f t="shared" si="25"/>
        <v>#NUM!</v>
      </c>
      <c r="F67" s="7" t="e">
        <f t="shared" si="26"/>
        <v>#NUM!</v>
      </c>
      <c r="G67" s="7" t="e">
        <f t="shared" si="23"/>
        <v>#NUM!</v>
      </c>
      <c r="H67" s="7" t="e">
        <f t="shared" si="27"/>
        <v>#NUM!</v>
      </c>
      <c r="I67" s="18" t="e">
        <f t="shared" si="28"/>
        <v>#NUM!</v>
      </c>
      <c r="J67" s="7" t="e">
        <f t="shared" si="29"/>
        <v>#NUM!</v>
      </c>
      <c r="K67" s="7" t="e">
        <f t="shared" si="30"/>
        <v>#NUM!</v>
      </c>
      <c r="L67" s="7" t="e">
        <f t="shared" si="31"/>
        <v>#NUM!</v>
      </c>
      <c r="M67" s="7" t="e">
        <f t="shared" si="32"/>
        <v>#NUM!</v>
      </c>
    </row>
    <row r="68" spans="1:13">
      <c r="A68" s="11">
        <v>10</v>
      </c>
      <c r="B68" s="11">
        <f t="shared" si="12"/>
        <v>76.800000000000011</v>
      </c>
      <c r="C68" s="11">
        <v>450</v>
      </c>
      <c r="D68" s="11">
        <f t="shared" si="24"/>
        <v>34560.000000000007</v>
      </c>
      <c r="E68" s="7" t="e">
        <f t="shared" si="25"/>
        <v>#NUM!</v>
      </c>
      <c r="F68" s="7" t="e">
        <f t="shared" si="26"/>
        <v>#NUM!</v>
      </c>
      <c r="G68" s="7" t="e">
        <f t="shared" si="23"/>
        <v>#NUM!</v>
      </c>
      <c r="H68" s="7" t="e">
        <f t="shared" si="27"/>
        <v>#NUM!</v>
      </c>
      <c r="I68" s="18" t="e">
        <f t="shared" si="28"/>
        <v>#NUM!</v>
      </c>
      <c r="J68" s="7" t="e">
        <f t="shared" si="29"/>
        <v>#NUM!</v>
      </c>
      <c r="K68" s="7" t="e">
        <f t="shared" si="30"/>
        <v>#NUM!</v>
      </c>
      <c r="L68" s="7" t="e">
        <f t="shared" si="31"/>
        <v>#NUM!</v>
      </c>
      <c r="M68" s="7" t="e">
        <f t="shared" si="32"/>
        <v>#NUM!</v>
      </c>
    </row>
    <row r="69" spans="1:13">
      <c r="A69" s="11">
        <v>10</v>
      </c>
      <c r="B69" s="11">
        <f t="shared" si="12"/>
        <v>76.800000000000011</v>
      </c>
      <c r="C69" s="11">
        <v>475</v>
      </c>
      <c r="D69" s="11">
        <f t="shared" si="24"/>
        <v>36480.000000000007</v>
      </c>
      <c r="E69" s="7" t="e">
        <f t="shared" si="25"/>
        <v>#NUM!</v>
      </c>
      <c r="F69" s="7" t="e">
        <f t="shared" si="26"/>
        <v>#NUM!</v>
      </c>
      <c r="G69" s="7" t="e">
        <f t="shared" si="23"/>
        <v>#NUM!</v>
      </c>
      <c r="H69" s="7" t="e">
        <f t="shared" si="27"/>
        <v>#NUM!</v>
      </c>
      <c r="I69" s="18" t="e">
        <f t="shared" si="28"/>
        <v>#NUM!</v>
      </c>
      <c r="J69" s="7" t="e">
        <f t="shared" si="29"/>
        <v>#NUM!</v>
      </c>
      <c r="K69" s="7" t="e">
        <f t="shared" si="30"/>
        <v>#NUM!</v>
      </c>
      <c r="L69" s="7" t="e">
        <f t="shared" si="31"/>
        <v>#NUM!</v>
      </c>
      <c r="M69" s="7" t="e">
        <f t="shared" si="32"/>
        <v>#NUM!</v>
      </c>
    </row>
    <row r="70" spans="1:13">
      <c r="A70" s="11">
        <v>10</v>
      </c>
      <c r="B70" s="11">
        <f t="shared" si="12"/>
        <v>76.800000000000011</v>
      </c>
      <c r="C70" s="11">
        <v>500</v>
      </c>
      <c r="D70" s="11">
        <f t="shared" si="24"/>
        <v>38400.000000000007</v>
      </c>
      <c r="E70" s="7" t="e">
        <f t="shared" si="25"/>
        <v>#NUM!</v>
      </c>
      <c r="F70" s="7" t="e">
        <f t="shared" si="26"/>
        <v>#NUM!</v>
      </c>
      <c r="G70" s="7" t="e">
        <f t="shared" si="23"/>
        <v>#NUM!</v>
      </c>
      <c r="H70" s="7" t="e">
        <f t="shared" si="27"/>
        <v>#NUM!</v>
      </c>
      <c r="I70" s="18" t="e">
        <f t="shared" si="28"/>
        <v>#NUM!</v>
      </c>
      <c r="J70" s="7" t="e">
        <f t="shared" si="29"/>
        <v>#NUM!</v>
      </c>
      <c r="K70" s="7" t="e">
        <f t="shared" si="30"/>
        <v>#NUM!</v>
      </c>
      <c r="L70" s="7" t="e">
        <f t="shared" si="31"/>
        <v>#NUM!</v>
      </c>
      <c r="M70" s="7" t="e">
        <f t="shared" si="32"/>
        <v>#NUM!</v>
      </c>
    </row>
    <row r="71" spans="1:13">
      <c r="A71" s="11">
        <v>15</v>
      </c>
      <c r="B71" s="11">
        <f>$C$22</f>
        <v>76.800000000000011</v>
      </c>
      <c r="C71" s="11">
        <v>0</v>
      </c>
      <c r="D71" s="11">
        <f>C71*B71</f>
        <v>0</v>
      </c>
      <c r="E71" s="7">
        <f>($C$23*B71*A71^2+$C$24*$C$25*B71^3-B71*(($C$24*($C$25*$C$24*B71^2+$C$23*A71^2)*($C$25*B71^2+$C$23*$C$24*A71^2-4*D71*$C$23*$C$25)))^0.5)/(2*($C$23^2*A71^2+$C$24*$C$25*$C$23*B71^2))</f>
        <v>13.354741710478185</v>
      </c>
      <c r="F71" s="7">
        <f>B71*E71-E71^2*C$23</f>
        <v>997.90096596305591</v>
      </c>
      <c r="G71" s="7">
        <f>D71-F71</f>
        <v>-997.90096596305591</v>
      </c>
      <c r="H71" s="7">
        <f>G71/C$24</f>
        <v>-1121.2370404079279</v>
      </c>
      <c r="I71" s="18">
        <f>(A71-(A71^2-4*C$25*H71)^0.5)/(2*C$25)</f>
        <v>-72.473116557017491</v>
      </c>
      <c r="J71" s="7">
        <f>E71^2*C$23</f>
        <v>27.743197401668905</v>
      </c>
      <c r="K71" s="7">
        <f>I71^2*C$25</f>
        <v>34.140292052665771</v>
      </c>
      <c r="L71" s="7">
        <f>H71-G71</f>
        <v>-123.336074444872</v>
      </c>
      <c r="M71" s="7">
        <f>SUM(J71:L71)</f>
        <v>-61.452584990537318</v>
      </c>
    </row>
    <row r="72" spans="1:13">
      <c r="A72" s="11">
        <v>15</v>
      </c>
      <c r="B72" s="11">
        <f t="shared" si="12"/>
        <v>76.800000000000011</v>
      </c>
      <c r="C72" s="11">
        <v>25</v>
      </c>
      <c r="D72" s="11">
        <f>C72*B72</f>
        <v>1920.0000000000002</v>
      </c>
      <c r="E72" s="7">
        <f>($C$23*B72*A72^2+$C$24*$C$25*B72^3-B72*(($C$24*($C$25*$C$24*B72^2+$C$23*A72^2)*($C$25*B72^2+$C$23*$C$24*A72^2-4*D72*$C$23*$C$25)))^0.5)/(2*($C$23^2*A72^2+$C$24*$C$25*$C$23*B72^2))</f>
        <v>26.78807418162085</v>
      </c>
      <c r="F72" s="7">
        <f>B72*E72-E72^2*C$23</f>
        <v>1945.6972876258114</v>
      </c>
      <c r="G72" s="7">
        <f t="shared" ref="G72:G91" si="33">D72-F72</f>
        <v>-25.697287625811214</v>
      </c>
      <c r="H72" s="7">
        <f>G72/C$24</f>
        <v>-28.873356882933948</v>
      </c>
      <c r="I72" s="18">
        <f>(A72-(A72^2-4*C$25*H72)^0.5)/(2*C$25)</f>
        <v>-1.9232875437061272</v>
      </c>
      <c r="J72" s="7">
        <f>E72^2*C$23</f>
        <v>111.62680952267002</v>
      </c>
      <c r="K72" s="7">
        <f>I72^2*C$25</f>
        <v>2.404372734253846E-2</v>
      </c>
      <c r="L72" s="7">
        <f>H72-G72</f>
        <v>-3.1760692571227338</v>
      </c>
      <c r="M72" s="7">
        <f>SUM(J72:L72)</f>
        <v>108.47478399288983</v>
      </c>
    </row>
    <row r="73" spans="1:13">
      <c r="A73" s="11">
        <v>15</v>
      </c>
      <c r="B73" s="11">
        <f t="shared" si="12"/>
        <v>76.800000000000011</v>
      </c>
      <c r="C73" s="11">
        <v>50</v>
      </c>
      <c r="D73" s="11">
        <f t="shared" ref="D73:D91" si="34">C73*B73</f>
        <v>3840.0000000000005</v>
      </c>
      <c r="E73" s="7">
        <f>($C$23*B73*A73^2+$C$24*$C$25*B73^3-B73*(($C$24*($C$25*$C$24*B73^2+$C$23*A73^2)*($C$25*B73^2+$C$23*$C$24*A73^2-4*D73*$C$23*$C$25)))^0.5)/(2*($C$23^2*A73^2+$C$24*$C$25*$C$23*B73^2))</f>
        <v>41.096557141206127</v>
      </c>
      <c r="F73" s="7">
        <f>B73*E73-E73^2*C$23</f>
        <v>2893.4936092885655</v>
      </c>
      <c r="G73" s="7">
        <f t="shared" si="33"/>
        <v>946.50639071143496</v>
      </c>
      <c r="H73" s="7">
        <f>G73/C$24</f>
        <v>1063.4903266420617</v>
      </c>
      <c r="I73" s="18">
        <f>(A73-(A73^2-4*C$25*H73)^0.5)/(2*C$25)</f>
        <v>73.222699381514204</v>
      </c>
      <c r="J73" s="7">
        <f>E73^2*C$23</f>
        <v>262.7219791560654</v>
      </c>
      <c r="K73" s="7">
        <f>I73^2*C$25</f>
        <v>34.850164080651403</v>
      </c>
      <c r="L73" s="7">
        <f>H73-G73</f>
        <v>116.98393593062679</v>
      </c>
      <c r="M73" s="7">
        <f>SUM(J73:L73)</f>
        <v>414.55607916734357</v>
      </c>
    </row>
    <row r="74" spans="1:13">
      <c r="A74" s="11">
        <v>15</v>
      </c>
      <c r="B74" s="11">
        <f t="shared" si="12"/>
        <v>76.800000000000011</v>
      </c>
      <c r="C74" s="11">
        <v>75</v>
      </c>
      <c r="D74" s="11">
        <f t="shared" si="34"/>
        <v>5760.0000000000009</v>
      </c>
      <c r="E74" s="7">
        <f>($C$23*B74*A74^2+$C$24*$C$25*B74^3-B74*(($C$24*($C$25*$C$24*B74^2+$C$23*A74^2)*($C$25*B74^2+$C$23*$C$24*A74^2-4*D74*$C$23*$C$25)))^0.5)/(2*($C$23^2*A74^2+$C$24*$C$25*$C$23*B74^2))</f>
        <v>56.477411056147076</v>
      </c>
      <c r="F74" s="7">
        <f>B74*E74-E74^2*C$23</f>
        <v>3841.2899309513177</v>
      </c>
      <c r="G74" s="7">
        <f t="shared" si="33"/>
        <v>1918.7100690486832</v>
      </c>
      <c r="H74" s="7">
        <f>G74/C$24</f>
        <v>2155.8540101670596</v>
      </c>
      <c r="I74" s="18">
        <f>(A74-(A74^2-4*C$25*H74)^0.5)/(2*C$25)</f>
        <v>154.00061626169622</v>
      </c>
      <c r="J74" s="7">
        <f>E74^2*C$23</f>
        <v>496.17523816077841</v>
      </c>
      <c r="K74" s="7">
        <f>I74^2*C$25</f>
        <v>154.15523375838438</v>
      </c>
      <c r="L74" s="7">
        <f>H74-G74</f>
        <v>237.14394111837646</v>
      </c>
      <c r="M74" s="7">
        <f>SUM(J74:L74)</f>
        <v>887.47441303753931</v>
      </c>
    </row>
    <row r="75" spans="1:13">
      <c r="A75" s="11">
        <v>15</v>
      </c>
      <c r="B75" s="11">
        <f t="shared" si="12"/>
        <v>76.800000000000011</v>
      </c>
      <c r="C75" s="11">
        <v>100</v>
      </c>
      <c r="D75" s="11">
        <f t="shared" si="34"/>
        <v>7680.0000000000009</v>
      </c>
      <c r="E75" s="7">
        <f>($C$23*B75*A75^2+$C$24*$C$25*B75^3-B75*(($C$24*($C$25*$C$24*B75^2+$C$23*A75^2)*($C$25*B75^2+$C$23*$C$24*A75^2-4*D75*$C$23*$C$25)))^0.5)/(2*($C$23^2*A75^2+$C$24*$C$25*$C$23*B75^2))</f>
        <v>73.2153681395571</v>
      </c>
      <c r="F75" s="7">
        <f>B75*E75-E75^2*C$23</f>
        <v>4789.0862526140727</v>
      </c>
      <c r="G75" s="7">
        <f t="shared" si="33"/>
        <v>2890.9137473859282</v>
      </c>
      <c r="H75" s="7">
        <f>G75/C$24</f>
        <v>3248.2176936920541</v>
      </c>
      <c r="I75" s="18">
        <f>(A75-(A75^2-4*C$25*H75)^0.5)/(2*C$25)</f>
        <v>241.9058335860968</v>
      </c>
      <c r="J75" s="7">
        <f>E75^2*C$23</f>
        <v>833.8540205039136</v>
      </c>
      <c r="K75" s="7">
        <f>I75^2*C$25</f>
        <v>380.36981009939831</v>
      </c>
      <c r="L75" s="7">
        <f>H75-G75</f>
        <v>357.30394630612591</v>
      </c>
      <c r="M75" s="7">
        <f>SUM(J75:L75)</f>
        <v>1571.5277769094378</v>
      </c>
    </row>
    <row r="76" spans="1:13">
      <c r="A76" s="11">
        <v>15</v>
      </c>
      <c r="B76" s="11">
        <f t="shared" si="12"/>
        <v>76.800000000000011</v>
      </c>
      <c r="C76" s="11">
        <v>125</v>
      </c>
      <c r="D76" s="11">
        <f t="shared" si="34"/>
        <v>9600.0000000000018</v>
      </c>
      <c r="E76" s="7">
        <f t="shared" ref="E76:E91" si="35">($C$23*B76*A76^2+$C$24*$C$25*B76^3-B76*(($C$24*($C$25*$C$24*B76^2+$C$23*A76^2)*($C$25*B76^2+$C$23*$C$24*A76^2-4*D76*$C$23*$C$25)))^0.5)/(2*($C$23^2*A76^2+$C$24*$C$25*$C$23*B76^2))</f>
        <v>91.749149595910382</v>
      </c>
      <c r="F76" s="7">
        <f t="shared" ref="F76:F91" si="36">B76*E76-E76^2*C$23</f>
        <v>5736.8825742768258</v>
      </c>
      <c r="G76" s="7">
        <f t="shared" si="33"/>
        <v>3863.117425723176</v>
      </c>
      <c r="H76" s="7">
        <f t="shared" ref="H76:H91" si="37">G76/C$24</f>
        <v>4340.5813772170513</v>
      </c>
      <c r="I76" s="18">
        <f t="shared" ref="I76:I91" si="38">(A76-(A76^2-4*C$25*H76)^0.5)/(2*C$25)</f>
        <v>339.2424487204791</v>
      </c>
      <c r="J76" s="7">
        <f t="shared" ref="J76:J91" si="39">E76^2*C$23</f>
        <v>1309.4521146890934</v>
      </c>
      <c r="K76" s="7">
        <f t="shared" ref="K76:K91" si="40">I76^2*C$25</f>
        <v>748.05535359013481</v>
      </c>
      <c r="L76" s="7">
        <f t="shared" ref="L76:L91" si="41">H76-G76</f>
        <v>477.46395149387536</v>
      </c>
      <c r="M76" s="7">
        <f t="shared" ref="M76:M91" si="42">SUM(J76:L76)</f>
        <v>2534.9714197731037</v>
      </c>
    </row>
    <row r="77" spans="1:13">
      <c r="A77" s="11">
        <v>15</v>
      </c>
      <c r="B77" s="11">
        <f t="shared" si="12"/>
        <v>76.800000000000011</v>
      </c>
      <c r="C77" s="11">
        <v>150</v>
      </c>
      <c r="D77" s="11">
        <f t="shared" si="34"/>
        <v>11520.000000000002</v>
      </c>
      <c r="E77" s="7">
        <f t="shared" si="35"/>
        <v>112.82165046807353</v>
      </c>
      <c r="F77" s="7">
        <f t="shared" si="36"/>
        <v>6684.6788959395799</v>
      </c>
      <c r="G77" s="7">
        <f t="shared" si="33"/>
        <v>4835.3211040604219</v>
      </c>
      <c r="H77" s="7">
        <f t="shared" si="37"/>
        <v>5432.9450607420467</v>
      </c>
      <c r="I77" s="18">
        <f t="shared" si="38"/>
        <v>449.9120339933516</v>
      </c>
      <c r="J77" s="7">
        <f t="shared" si="39"/>
        <v>1980.0238600084688</v>
      </c>
      <c r="K77" s="7">
        <f t="shared" si="40"/>
        <v>1315.7354491582259</v>
      </c>
      <c r="L77" s="7">
        <f t="shared" si="41"/>
        <v>597.6239566816248</v>
      </c>
      <c r="M77" s="7">
        <f t="shared" si="42"/>
        <v>3893.3832658483198</v>
      </c>
    </row>
    <row r="78" spans="1:13">
      <c r="A78" s="11">
        <v>15</v>
      </c>
      <c r="B78" s="11">
        <f t="shared" si="12"/>
        <v>76.800000000000011</v>
      </c>
      <c r="C78" s="11">
        <v>175</v>
      </c>
      <c r="D78" s="11">
        <f t="shared" si="34"/>
        <v>13440.000000000002</v>
      </c>
      <c r="E78" s="7">
        <f t="shared" si="35"/>
        <v>137.89597148663125</v>
      </c>
      <c r="F78" s="7">
        <f t="shared" si="36"/>
        <v>7632.4752176023312</v>
      </c>
      <c r="G78" s="7">
        <f t="shared" si="33"/>
        <v>5807.5247823976706</v>
      </c>
      <c r="H78" s="7">
        <f t="shared" si="37"/>
        <v>6525.3087442670458</v>
      </c>
      <c r="I78" s="18">
        <f t="shared" si="38"/>
        <v>581.59857300251122</v>
      </c>
      <c r="J78" s="7">
        <f t="shared" si="39"/>
        <v>2957.9353925709502</v>
      </c>
      <c r="K78" s="7">
        <f t="shared" si="40"/>
        <v>2198.6698507706228</v>
      </c>
      <c r="L78" s="7">
        <f t="shared" si="41"/>
        <v>717.78396186937516</v>
      </c>
      <c r="M78" s="7">
        <f t="shared" si="42"/>
        <v>5874.3892052109486</v>
      </c>
    </row>
    <row r="79" spans="1:13">
      <c r="A79" s="11">
        <v>15</v>
      </c>
      <c r="B79" s="11">
        <f t="shared" si="12"/>
        <v>76.800000000000011</v>
      </c>
      <c r="C79" s="11">
        <v>200</v>
      </c>
      <c r="D79" s="11">
        <f t="shared" si="34"/>
        <v>15360.000000000002</v>
      </c>
      <c r="E79" s="7">
        <f t="shared" si="35"/>
        <v>170.83372203903099</v>
      </c>
      <c r="F79" s="7">
        <f t="shared" si="36"/>
        <v>8580.2715392650862</v>
      </c>
      <c r="G79" s="7">
        <f t="shared" si="33"/>
        <v>6779.7284607349156</v>
      </c>
      <c r="H79" s="7">
        <f t="shared" si="37"/>
        <v>7617.6724277920403</v>
      </c>
      <c r="I79" s="18">
        <f t="shared" si="38"/>
        <v>754.58265379905015</v>
      </c>
      <c r="J79" s="7">
        <f t="shared" si="39"/>
        <v>4539.7583133324961</v>
      </c>
      <c r="K79" s="7">
        <f t="shared" si="40"/>
        <v>3701.0673791937115</v>
      </c>
      <c r="L79" s="7">
        <f t="shared" si="41"/>
        <v>837.94396705712461</v>
      </c>
      <c r="M79" s="7">
        <f t="shared" si="42"/>
        <v>9078.7696595833313</v>
      </c>
    </row>
    <row r="80" spans="1:13">
      <c r="A80" s="11">
        <v>15</v>
      </c>
      <c r="B80" s="11">
        <f t="shared" si="12"/>
        <v>76.800000000000011</v>
      </c>
      <c r="C80" s="11">
        <v>225</v>
      </c>
      <c r="D80" s="11">
        <f t="shared" si="34"/>
        <v>17280.000000000004</v>
      </c>
      <c r="E80" s="7" t="e">
        <f t="shared" si="35"/>
        <v>#NUM!</v>
      </c>
      <c r="F80" s="7" t="e">
        <f t="shared" si="36"/>
        <v>#NUM!</v>
      </c>
      <c r="G80" s="7" t="e">
        <f t="shared" si="33"/>
        <v>#NUM!</v>
      </c>
      <c r="H80" s="7" t="e">
        <f t="shared" si="37"/>
        <v>#NUM!</v>
      </c>
      <c r="I80" s="18" t="e">
        <f t="shared" si="38"/>
        <v>#NUM!</v>
      </c>
      <c r="J80" s="7" t="e">
        <f t="shared" si="39"/>
        <v>#NUM!</v>
      </c>
      <c r="K80" s="7" t="e">
        <f t="shared" si="40"/>
        <v>#NUM!</v>
      </c>
      <c r="L80" s="7" t="e">
        <f t="shared" si="41"/>
        <v>#NUM!</v>
      </c>
      <c r="M80" s="7" t="e">
        <f t="shared" si="42"/>
        <v>#NUM!</v>
      </c>
    </row>
    <row r="81" spans="1:13">
      <c r="A81" s="11">
        <v>15</v>
      </c>
      <c r="B81" s="11">
        <f t="shared" si="12"/>
        <v>76.800000000000011</v>
      </c>
      <c r="C81" s="11">
        <v>250</v>
      </c>
      <c r="D81" s="11">
        <f t="shared" si="34"/>
        <v>19200.000000000004</v>
      </c>
      <c r="E81" s="7" t="e">
        <f t="shared" si="35"/>
        <v>#NUM!</v>
      </c>
      <c r="F81" s="7" t="e">
        <f t="shared" si="36"/>
        <v>#NUM!</v>
      </c>
      <c r="G81" s="7" t="e">
        <f t="shared" si="33"/>
        <v>#NUM!</v>
      </c>
      <c r="H81" s="7" t="e">
        <f t="shared" si="37"/>
        <v>#NUM!</v>
      </c>
      <c r="I81" s="18" t="e">
        <f t="shared" si="38"/>
        <v>#NUM!</v>
      </c>
      <c r="J81" s="7" t="e">
        <f t="shared" si="39"/>
        <v>#NUM!</v>
      </c>
      <c r="K81" s="7" t="e">
        <f t="shared" si="40"/>
        <v>#NUM!</v>
      </c>
      <c r="L81" s="7" t="e">
        <f t="shared" si="41"/>
        <v>#NUM!</v>
      </c>
      <c r="M81" s="7" t="e">
        <f t="shared" si="42"/>
        <v>#NUM!</v>
      </c>
    </row>
    <row r="82" spans="1:13">
      <c r="A82" s="11">
        <v>15</v>
      </c>
      <c r="B82" s="11">
        <f t="shared" si="12"/>
        <v>76.800000000000011</v>
      </c>
      <c r="C82" s="11">
        <v>275</v>
      </c>
      <c r="D82" s="11">
        <f t="shared" si="34"/>
        <v>21120.000000000004</v>
      </c>
      <c r="E82" s="7" t="e">
        <f t="shared" si="35"/>
        <v>#NUM!</v>
      </c>
      <c r="F82" s="7" t="e">
        <f t="shared" si="36"/>
        <v>#NUM!</v>
      </c>
      <c r="G82" s="7" t="e">
        <f t="shared" si="33"/>
        <v>#NUM!</v>
      </c>
      <c r="H82" s="7" t="e">
        <f t="shared" si="37"/>
        <v>#NUM!</v>
      </c>
      <c r="I82" s="18" t="e">
        <f t="shared" si="38"/>
        <v>#NUM!</v>
      </c>
      <c r="J82" s="7" t="e">
        <f t="shared" si="39"/>
        <v>#NUM!</v>
      </c>
      <c r="K82" s="7" t="e">
        <f t="shared" si="40"/>
        <v>#NUM!</v>
      </c>
      <c r="L82" s="7" t="e">
        <f t="shared" si="41"/>
        <v>#NUM!</v>
      </c>
      <c r="M82" s="7" t="e">
        <f t="shared" si="42"/>
        <v>#NUM!</v>
      </c>
    </row>
    <row r="83" spans="1:13">
      <c r="A83" s="11">
        <v>15</v>
      </c>
      <c r="B83" s="11">
        <f t="shared" si="12"/>
        <v>76.800000000000011</v>
      </c>
      <c r="C83" s="11">
        <v>300</v>
      </c>
      <c r="D83" s="11">
        <f t="shared" si="34"/>
        <v>23040.000000000004</v>
      </c>
      <c r="E83" s="7" t="e">
        <f t="shared" si="35"/>
        <v>#NUM!</v>
      </c>
      <c r="F83" s="7" t="e">
        <f t="shared" si="36"/>
        <v>#NUM!</v>
      </c>
      <c r="G83" s="7" t="e">
        <f t="shared" si="33"/>
        <v>#NUM!</v>
      </c>
      <c r="H83" s="7" t="e">
        <f t="shared" si="37"/>
        <v>#NUM!</v>
      </c>
      <c r="I83" s="18" t="e">
        <f t="shared" si="38"/>
        <v>#NUM!</v>
      </c>
      <c r="J83" s="7" t="e">
        <f t="shared" si="39"/>
        <v>#NUM!</v>
      </c>
      <c r="K83" s="7" t="e">
        <f t="shared" si="40"/>
        <v>#NUM!</v>
      </c>
      <c r="L83" s="7" t="e">
        <f t="shared" si="41"/>
        <v>#NUM!</v>
      </c>
      <c r="M83" s="7" t="e">
        <f t="shared" si="42"/>
        <v>#NUM!</v>
      </c>
    </row>
    <row r="84" spans="1:13">
      <c r="A84" s="11">
        <v>15</v>
      </c>
      <c r="B84" s="11">
        <f t="shared" si="12"/>
        <v>76.800000000000011</v>
      </c>
      <c r="C84" s="11">
        <v>325</v>
      </c>
      <c r="D84" s="11">
        <f t="shared" si="34"/>
        <v>24960.000000000004</v>
      </c>
      <c r="E84" s="7" t="e">
        <f t="shared" si="35"/>
        <v>#NUM!</v>
      </c>
      <c r="F84" s="7" t="e">
        <f t="shared" si="36"/>
        <v>#NUM!</v>
      </c>
      <c r="G84" s="7" t="e">
        <f t="shared" si="33"/>
        <v>#NUM!</v>
      </c>
      <c r="H84" s="7" t="e">
        <f t="shared" si="37"/>
        <v>#NUM!</v>
      </c>
      <c r="I84" s="18" t="e">
        <f t="shared" si="38"/>
        <v>#NUM!</v>
      </c>
      <c r="J84" s="7" t="e">
        <f t="shared" si="39"/>
        <v>#NUM!</v>
      </c>
      <c r="K84" s="7" t="e">
        <f t="shared" si="40"/>
        <v>#NUM!</v>
      </c>
      <c r="L84" s="7" t="e">
        <f t="shared" si="41"/>
        <v>#NUM!</v>
      </c>
      <c r="M84" s="7" t="e">
        <f t="shared" si="42"/>
        <v>#NUM!</v>
      </c>
    </row>
    <row r="85" spans="1:13">
      <c r="A85" s="11">
        <v>15</v>
      </c>
      <c r="B85" s="11">
        <f t="shared" si="12"/>
        <v>76.800000000000011</v>
      </c>
      <c r="C85" s="11">
        <v>350</v>
      </c>
      <c r="D85" s="11">
        <f t="shared" si="34"/>
        <v>26880.000000000004</v>
      </c>
      <c r="E85" s="7" t="e">
        <f t="shared" si="35"/>
        <v>#NUM!</v>
      </c>
      <c r="F85" s="7" t="e">
        <f t="shared" si="36"/>
        <v>#NUM!</v>
      </c>
      <c r="G85" s="7" t="e">
        <f t="shared" si="33"/>
        <v>#NUM!</v>
      </c>
      <c r="H85" s="7" t="e">
        <f t="shared" si="37"/>
        <v>#NUM!</v>
      </c>
      <c r="I85" s="18" t="e">
        <f t="shared" si="38"/>
        <v>#NUM!</v>
      </c>
      <c r="J85" s="7" t="e">
        <f t="shared" si="39"/>
        <v>#NUM!</v>
      </c>
      <c r="K85" s="7" t="e">
        <f t="shared" si="40"/>
        <v>#NUM!</v>
      </c>
      <c r="L85" s="7" t="e">
        <f t="shared" si="41"/>
        <v>#NUM!</v>
      </c>
      <c r="M85" s="7" t="e">
        <f t="shared" si="42"/>
        <v>#NUM!</v>
      </c>
    </row>
    <row r="86" spans="1:13">
      <c r="A86" s="11">
        <v>15</v>
      </c>
      <c r="B86" s="11">
        <f t="shared" si="12"/>
        <v>76.800000000000011</v>
      </c>
      <c r="C86" s="11">
        <v>375</v>
      </c>
      <c r="D86" s="11">
        <f t="shared" si="34"/>
        <v>28800.000000000004</v>
      </c>
      <c r="E86" s="7" t="e">
        <f t="shared" si="35"/>
        <v>#NUM!</v>
      </c>
      <c r="F86" s="7" t="e">
        <f t="shared" si="36"/>
        <v>#NUM!</v>
      </c>
      <c r="G86" s="7" t="e">
        <f t="shared" si="33"/>
        <v>#NUM!</v>
      </c>
      <c r="H86" s="7" t="e">
        <f t="shared" si="37"/>
        <v>#NUM!</v>
      </c>
      <c r="I86" s="18" t="e">
        <f t="shared" si="38"/>
        <v>#NUM!</v>
      </c>
      <c r="J86" s="7" t="e">
        <f t="shared" si="39"/>
        <v>#NUM!</v>
      </c>
      <c r="K86" s="7" t="e">
        <f t="shared" si="40"/>
        <v>#NUM!</v>
      </c>
      <c r="L86" s="7" t="e">
        <f t="shared" si="41"/>
        <v>#NUM!</v>
      </c>
      <c r="M86" s="7" t="e">
        <f t="shared" si="42"/>
        <v>#NUM!</v>
      </c>
    </row>
    <row r="87" spans="1:13">
      <c r="A87" s="11">
        <v>15</v>
      </c>
      <c r="B87" s="11">
        <f t="shared" si="12"/>
        <v>76.800000000000011</v>
      </c>
      <c r="C87" s="11">
        <v>400</v>
      </c>
      <c r="D87" s="11">
        <f t="shared" si="34"/>
        <v>30720.000000000004</v>
      </c>
      <c r="E87" s="7" t="e">
        <f t="shared" si="35"/>
        <v>#NUM!</v>
      </c>
      <c r="F87" s="7" t="e">
        <f t="shared" si="36"/>
        <v>#NUM!</v>
      </c>
      <c r="G87" s="7" t="e">
        <f t="shared" si="33"/>
        <v>#NUM!</v>
      </c>
      <c r="H87" s="7" t="e">
        <f t="shared" si="37"/>
        <v>#NUM!</v>
      </c>
      <c r="I87" s="18" t="e">
        <f t="shared" si="38"/>
        <v>#NUM!</v>
      </c>
      <c r="J87" s="7" t="e">
        <f t="shared" si="39"/>
        <v>#NUM!</v>
      </c>
      <c r="K87" s="7" t="e">
        <f t="shared" si="40"/>
        <v>#NUM!</v>
      </c>
      <c r="L87" s="7" t="e">
        <f t="shared" si="41"/>
        <v>#NUM!</v>
      </c>
      <c r="M87" s="7" t="e">
        <f t="shared" si="42"/>
        <v>#NUM!</v>
      </c>
    </row>
    <row r="88" spans="1:13">
      <c r="A88" s="11">
        <v>15</v>
      </c>
      <c r="B88" s="11">
        <f t="shared" si="12"/>
        <v>76.800000000000011</v>
      </c>
      <c r="C88" s="11">
        <v>425</v>
      </c>
      <c r="D88" s="11">
        <f t="shared" si="34"/>
        <v>32640.000000000004</v>
      </c>
      <c r="E88" s="7" t="e">
        <f t="shared" si="35"/>
        <v>#NUM!</v>
      </c>
      <c r="F88" s="7" t="e">
        <f t="shared" si="36"/>
        <v>#NUM!</v>
      </c>
      <c r="G88" s="7" t="e">
        <f t="shared" si="33"/>
        <v>#NUM!</v>
      </c>
      <c r="H88" s="7" t="e">
        <f t="shared" si="37"/>
        <v>#NUM!</v>
      </c>
      <c r="I88" s="18" t="e">
        <f t="shared" si="38"/>
        <v>#NUM!</v>
      </c>
      <c r="J88" s="7" t="e">
        <f t="shared" si="39"/>
        <v>#NUM!</v>
      </c>
      <c r="K88" s="7" t="e">
        <f t="shared" si="40"/>
        <v>#NUM!</v>
      </c>
      <c r="L88" s="7" t="e">
        <f t="shared" si="41"/>
        <v>#NUM!</v>
      </c>
      <c r="M88" s="7" t="e">
        <f t="shared" si="42"/>
        <v>#NUM!</v>
      </c>
    </row>
    <row r="89" spans="1:13">
      <c r="A89" s="11">
        <v>15</v>
      </c>
      <c r="B89" s="11">
        <f t="shared" si="12"/>
        <v>76.800000000000011</v>
      </c>
      <c r="C89" s="11">
        <v>450</v>
      </c>
      <c r="D89" s="11">
        <f t="shared" si="34"/>
        <v>34560.000000000007</v>
      </c>
      <c r="E89" s="7" t="e">
        <f t="shared" si="35"/>
        <v>#NUM!</v>
      </c>
      <c r="F89" s="7" t="e">
        <f t="shared" si="36"/>
        <v>#NUM!</v>
      </c>
      <c r="G89" s="7" t="e">
        <f t="shared" si="33"/>
        <v>#NUM!</v>
      </c>
      <c r="H89" s="7" t="e">
        <f t="shared" si="37"/>
        <v>#NUM!</v>
      </c>
      <c r="I89" s="18" t="e">
        <f t="shared" si="38"/>
        <v>#NUM!</v>
      </c>
      <c r="J89" s="7" t="e">
        <f t="shared" si="39"/>
        <v>#NUM!</v>
      </c>
      <c r="K89" s="7" t="e">
        <f t="shared" si="40"/>
        <v>#NUM!</v>
      </c>
      <c r="L89" s="7" t="e">
        <f t="shared" si="41"/>
        <v>#NUM!</v>
      </c>
      <c r="M89" s="7" t="e">
        <f t="shared" si="42"/>
        <v>#NUM!</v>
      </c>
    </row>
    <row r="90" spans="1:13">
      <c r="A90" s="11">
        <v>15</v>
      </c>
      <c r="B90" s="11">
        <f t="shared" si="12"/>
        <v>76.800000000000011</v>
      </c>
      <c r="C90" s="11">
        <v>475</v>
      </c>
      <c r="D90" s="11">
        <f t="shared" si="34"/>
        <v>36480.000000000007</v>
      </c>
      <c r="E90" s="7" t="e">
        <f t="shared" si="35"/>
        <v>#NUM!</v>
      </c>
      <c r="F90" s="7" t="e">
        <f t="shared" si="36"/>
        <v>#NUM!</v>
      </c>
      <c r="G90" s="7" t="e">
        <f t="shared" si="33"/>
        <v>#NUM!</v>
      </c>
      <c r="H90" s="7" t="e">
        <f t="shared" si="37"/>
        <v>#NUM!</v>
      </c>
      <c r="I90" s="18" t="e">
        <f t="shared" si="38"/>
        <v>#NUM!</v>
      </c>
      <c r="J90" s="7" t="e">
        <f t="shared" si="39"/>
        <v>#NUM!</v>
      </c>
      <c r="K90" s="7" t="e">
        <f t="shared" si="40"/>
        <v>#NUM!</v>
      </c>
      <c r="L90" s="7" t="e">
        <f t="shared" si="41"/>
        <v>#NUM!</v>
      </c>
      <c r="M90" s="7" t="e">
        <f t="shared" si="42"/>
        <v>#NUM!</v>
      </c>
    </row>
    <row r="91" spans="1:13">
      <c r="A91" s="11">
        <v>15</v>
      </c>
      <c r="B91" s="11">
        <f t="shared" si="12"/>
        <v>76.800000000000011</v>
      </c>
      <c r="C91" s="11">
        <v>500</v>
      </c>
      <c r="D91" s="11">
        <f t="shared" si="34"/>
        <v>38400.000000000007</v>
      </c>
      <c r="E91" s="7" t="e">
        <f t="shared" si="35"/>
        <v>#NUM!</v>
      </c>
      <c r="F91" s="7" t="e">
        <f t="shared" si="36"/>
        <v>#NUM!</v>
      </c>
      <c r="G91" s="7" t="e">
        <f t="shared" si="33"/>
        <v>#NUM!</v>
      </c>
      <c r="H91" s="7" t="e">
        <f t="shared" si="37"/>
        <v>#NUM!</v>
      </c>
      <c r="I91" s="18" t="e">
        <f t="shared" si="38"/>
        <v>#NUM!</v>
      </c>
      <c r="J91" s="7" t="e">
        <f t="shared" si="39"/>
        <v>#NUM!</v>
      </c>
      <c r="K91" s="7" t="e">
        <f t="shared" si="40"/>
        <v>#NUM!</v>
      </c>
      <c r="L91" s="7" t="e">
        <f t="shared" si="41"/>
        <v>#NUM!</v>
      </c>
      <c r="M91" s="7" t="e">
        <f t="shared" si="42"/>
        <v>#NUM!</v>
      </c>
    </row>
    <row r="92" spans="1:13">
      <c r="A92" s="11">
        <v>20</v>
      </c>
      <c r="B92" s="11">
        <f>$C$22</f>
        <v>76.800000000000011</v>
      </c>
      <c r="C92" s="11">
        <v>0</v>
      </c>
      <c r="D92" s="11">
        <f>C92*B92</f>
        <v>0</v>
      </c>
      <c r="E92" s="7">
        <f>($C$23*B92*A92^2+$C$24*$C$25*B92^3-B92*(($C$24*($C$25*$C$24*B92^2+$C$23*A92^2)*($C$25*B92^2+$C$23*$C$24*A92^2-4*D92*$C$23*$C$25)))^0.5)/(2*($C$23^2*A92^2+$C$24*$C$25*$C$23*B92^2))</f>
        <v>17.16980474453311</v>
      </c>
      <c r="F92" s="7">
        <f>B92*E92-E92^2*C$23</f>
        <v>1272.7828851633042</v>
      </c>
      <c r="G92" s="7">
        <f>D92-F92</f>
        <v>-1272.7828851633042</v>
      </c>
      <c r="H92" s="7">
        <f>G92/C$24</f>
        <v>-1430.0931293969709</v>
      </c>
      <c r="I92" s="18">
        <f>(A92-(A92^2-4*C$25*H92)^0.5)/(2*C$25)</f>
        <v>-69.915977212247071</v>
      </c>
      <c r="J92" s="7">
        <f>E92^2*C$23</f>
        <v>45.858119216838702</v>
      </c>
      <c r="K92" s="7">
        <f>I92^2*C$25</f>
        <v>31.773585152032439</v>
      </c>
      <c r="L92" s="7">
        <f>H92-G92</f>
        <v>-157.31024423366671</v>
      </c>
      <c r="M92" s="7">
        <f>SUM(J92:L92)</f>
        <v>-79.678539864795567</v>
      </c>
    </row>
    <row r="93" spans="1:13">
      <c r="A93" s="11">
        <v>20</v>
      </c>
      <c r="B93" s="11">
        <f t="shared" si="12"/>
        <v>76.800000000000011</v>
      </c>
      <c r="C93" s="11">
        <v>25</v>
      </c>
      <c r="D93" s="11">
        <f>C93*B93</f>
        <v>1920.0000000000002</v>
      </c>
      <c r="E93" s="7">
        <f>($C$23*B93*A93^2+$C$24*$C$25*B93^3-B93*(($C$24*($C$25*$C$24*B93^2+$C$23*A93^2)*($C$25*B93^2+$C$23*$C$24*A93^2-4*D93*$C$23*$C$25)))^0.5)/(2*($C$23^2*A93^2+$C$24*$C$25*$C$23*B93^2))</f>
        <v>26.891486801565055</v>
      </c>
      <c r="F93" s="7">
        <f>B93*E93-E93^2*C$23</f>
        <v>1952.7758655426137</v>
      </c>
      <c r="G93" s="7">
        <f t="shared" ref="G93:G112" si="43">D93-F93</f>
        <v>-32.775865542613474</v>
      </c>
      <c r="H93" s="7">
        <f>G93/C$24</f>
        <v>-36.826815216419632</v>
      </c>
      <c r="I93" s="18">
        <f>(A93-(A93^2-4*C$25*H93)^0.5)/(2*C$25)</f>
        <v>-1.8402401535785575</v>
      </c>
      <c r="J93" s="7">
        <f>E93^2*C$23</f>
        <v>112.49032081758294</v>
      </c>
      <c r="K93" s="7">
        <f>I93^2*C$25</f>
        <v>2.2012144848478413E-2</v>
      </c>
      <c r="L93" s="7">
        <f>H93-G93</f>
        <v>-4.0509496738061586</v>
      </c>
      <c r="M93" s="7">
        <f>SUM(J93:L93)</f>
        <v>108.46138328862526</v>
      </c>
    </row>
    <row r="94" spans="1:13">
      <c r="A94" s="11">
        <v>20</v>
      </c>
      <c r="B94" s="11">
        <f t="shared" ref="B94:B112" si="44">$C$22</f>
        <v>76.800000000000011</v>
      </c>
      <c r="C94" s="11">
        <v>50</v>
      </c>
      <c r="D94" s="11">
        <f t="shared" ref="D94:D112" si="45">C94*B94</f>
        <v>3840.0000000000005</v>
      </c>
      <c r="E94" s="7">
        <f>($C$23*B94*A94^2+$C$24*$C$25*B94^3-B94*(($C$24*($C$25*$C$24*B94^2+$C$23*A94^2)*($C$25*B94^2+$C$23*$C$24*A94^2-4*D94*$C$23*$C$25)))^0.5)/(2*($C$23^2*A94^2+$C$24*$C$25*$C$23*B94^2))</f>
        <v>37.06318107877042</v>
      </c>
      <c r="F94" s="7">
        <f>B94*E94-E94^2*C$23</f>
        <v>2632.7688459219225</v>
      </c>
      <c r="G94" s="7">
        <f t="shared" si="43"/>
        <v>1207.2311540780779</v>
      </c>
      <c r="H94" s="7">
        <f>G94/C$24</f>
        <v>1356.4394989641326</v>
      </c>
      <c r="I94" s="18">
        <f>(A94-(A94^2-4*C$25*H94)^0.5)/(2*C$25)</f>
        <v>69.386691666860131</v>
      </c>
      <c r="J94" s="7">
        <f>E94^2*C$23</f>
        <v>213.68346092764619</v>
      </c>
      <c r="K94" s="7">
        <f>I94^2*C$25</f>
        <v>31.294334373067461</v>
      </c>
      <c r="L94" s="7">
        <f>H94-G94</f>
        <v>149.20834488605465</v>
      </c>
      <c r="M94" s="7">
        <f>SUM(J94:L94)</f>
        <v>394.18614018676828</v>
      </c>
    </row>
    <row r="95" spans="1:13">
      <c r="A95" s="11">
        <v>20</v>
      </c>
      <c r="B95" s="11">
        <f t="shared" si="44"/>
        <v>76.800000000000011</v>
      </c>
      <c r="C95" s="11">
        <v>75</v>
      </c>
      <c r="D95" s="11">
        <f t="shared" si="45"/>
        <v>5760.0000000000009</v>
      </c>
      <c r="E95" s="7">
        <f>($C$23*B95*A95^2+$C$24*$C$25*B95^3-B95*(($C$24*($C$25*$C$24*B95^2+$C$23*A95^2)*($C$25*B95^2+$C$23*$C$24*A95^2-4*D95*$C$23*$C$25)))^0.5)/(2*($C$23^2*A95^2+$C$24*$C$25*$C$23*B95^2))</f>
        <v>47.753845663526256</v>
      </c>
      <c r="F95" s="7">
        <f>B95*E95-E95^2*C$23</f>
        <v>3312.761826301235</v>
      </c>
      <c r="G95" s="7">
        <f t="shared" si="43"/>
        <v>2447.2381736987659</v>
      </c>
      <c r="H95" s="7">
        <f>G95/C$24</f>
        <v>2749.7058131446806</v>
      </c>
      <c r="I95" s="18">
        <f>(A95-(A95^2-4*C$25*H95)^0.5)/(2*C$25)</f>
        <v>144.247694833265</v>
      </c>
      <c r="J95" s="7">
        <f>E95^2*C$23</f>
        <v>354.73352065758218</v>
      </c>
      <c r="K95" s="7">
        <f>I95^2*C$25</f>
        <v>135.24808352061984</v>
      </c>
      <c r="L95" s="7">
        <f>H95-G95</f>
        <v>302.46763944591476</v>
      </c>
      <c r="M95" s="7">
        <f>SUM(J95:L95)</f>
        <v>792.44924362411678</v>
      </c>
    </row>
    <row r="96" spans="1:13">
      <c r="A96" s="11">
        <v>20</v>
      </c>
      <c r="B96" s="11">
        <f t="shared" si="44"/>
        <v>76.800000000000011</v>
      </c>
      <c r="C96" s="11">
        <v>100</v>
      </c>
      <c r="D96" s="11">
        <f t="shared" si="45"/>
        <v>7680.0000000000009</v>
      </c>
      <c r="E96" s="7">
        <f>($C$23*B96*A96^2+$C$24*$C$25*B96^3-B96*(($C$24*($C$25*$C$24*B96^2+$C$23*A96^2)*($C$25*B96^2+$C$23*$C$24*A96^2-4*D96*$C$23*$C$25)))^0.5)/(2*($C$23^2*A96^2+$C$24*$C$25*$C$23*B96^2))</f>
        <v>59.052085661991534</v>
      </c>
      <c r="F96" s="7">
        <f>B96*E96-E96^2*C$23</f>
        <v>3992.7548066805439</v>
      </c>
      <c r="G96" s="7">
        <f t="shared" si="43"/>
        <v>3687.245193319457</v>
      </c>
      <c r="H96" s="7">
        <f>G96/C$24</f>
        <v>4142.9721273252326</v>
      </c>
      <c r="I96" s="18">
        <f>(A96-(A96^2-4*C$25*H96)^0.5)/(2*C$25)</f>
        <v>223.36322348860887</v>
      </c>
      <c r="J96" s="7">
        <f>E96^2*C$23</f>
        <v>542.44537216040669</v>
      </c>
      <c r="K96" s="7">
        <f>I96^2*C$25</f>
        <v>324.29234244694447</v>
      </c>
      <c r="L96" s="7">
        <f>H96-G96</f>
        <v>455.72693400577555</v>
      </c>
      <c r="M96" s="7">
        <f>SUM(J96:L96)</f>
        <v>1322.4646486131267</v>
      </c>
    </row>
    <row r="97" spans="1:13">
      <c r="A97" s="11">
        <v>20</v>
      </c>
      <c r="B97" s="11">
        <f t="shared" si="44"/>
        <v>76.800000000000011</v>
      </c>
      <c r="C97" s="11">
        <v>125</v>
      </c>
      <c r="D97" s="11">
        <f t="shared" si="45"/>
        <v>9600.0000000000018</v>
      </c>
      <c r="E97" s="7">
        <f t="shared" ref="E97:E112" si="46">($C$23*B97*A97^2+$C$24*$C$25*B97^3-B97*(($C$24*($C$25*$C$24*B97^2+$C$23*A97^2)*($C$25*B97^2+$C$23*$C$24*A97^2-4*D97*$C$23*$C$25)))^0.5)/(2*($C$23^2*A97^2+$C$24*$C$25*$C$23*B97^2))</f>
        <v>71.075016169648023</v>
      </c>
      <c r="F97" s="7">
        <f t="shared" ref="F97:F112" si="47">B97*E97-E97^2*C$23</f>
        <v>4672.7477870598559</v>
      </c>
      <c r="G97" s="7">
        <f t="shared" si="43"/>
        <v>4927.2522129401459</v>
      </c>
      <c r="H97" s="7">
        <f t="shared" ref="H97:H112" si="48">G97/C$24</f>
        <v>5536.2384415057822</v>
      </c>
      <c r="I97" s="18">
        <f t="shared" ref="I97:I112" si="49">(A97-(A97^2-4*C$25*H97)^0.5)/(2*C$25)</f>
        <v>307.55337197447091</v>
      </c>
      <c r="J97" s="7">
        <f t="shared" ref="J97:J112" si="50">E97^2*C$23</f>
        <v>785.81345476911326</v>
      </c>
      <c r="K97" s="7">
        <f t="shared" ref="K97:K112" si="51">I97^2*C$25</f>
        <v>614.82899798363724</v>
      </c>
      <c r="L97" s="7">
        <f t="shared" ref="L97:L112" si="52">H97-G97</f>
        <v>608.98622856563634</v>
      </c>
      <c r="M97" s="7">
        <f t="shared" ref="M97:M112" si="53">SUM(J97:L97)</f>
        <v>2009.628681318387</v>
      </c>
    </row>
    <row r="98" spans="1:13">
      <c r="A98" s="11">
        <v>20</v>
      </c>
      <c r="B98" s="11">
        <f t="shared" si="44"/>
        <v>76.800000000000011</v>
      </c>
      <c r="C98" s="11">
        <v>150</v>
      </c>
      <c r="D98" s="11">
        <f t="shared" si="45"/>
        <v>11520.000000000002</v>
      </c>
      <c r="E98" s="7">
        <f t="shared" si="46"/>
        <v>83.983042345480968</v>
      </c>
      <c r="F98" s="7">
        <f t="shared" si="47"/>
        <v>5352.7407674391634</v>
      </c>
      <c r="G98" s="7">
        <f t="shared" si="43"/>
        <v>6167.2592325608384</v>
      </c>
      <c r="H98" s="7">
        <f t="shared" si="48"/>
        <v>6929.5047556863356</v>
      </c>
      <c r="I98" s="18">
        <f t="shared" si="49"/>
        <v>397.94137178123418</v>
      </c>
      <c r="J98" s="7">
        <f t="shared" si="50"/>
        <v>1097.1568846937766</v>
      </c>
      <c r="K98" s="7">
        <f t="shared" si="51"/>
        <v>1029.3226799383478</v>
      </c>
      <c r="L98" s="7">
        <f t="shared" si="52"/>
        <v>762.24552312549713</v>
      </c>
      <c r="M98" s="7">
        <f t="shared" si="53"/>
        <v>2888.7250877576216</v>
      </c>
    </row>
    <row r="99" spans="1:13">
      <c r="A99" s="11">
        <v>20</v>
      </c>
      <c r="B99" s="11">
        <f t="shared" si="44"/>
        <v>76.800000000000011</v>
      </c>
      <c r="C99" s="11">
        <v>175</v>
      </c>
      <c r="D99" s="11">
        <f t="shared" si="45"/>
        <v>13440.000000000002</v>
      </c>
      <c r="E99" s="7">
        <f t="shared" si="46"/>
        <v>98.006247084939417</v>
      </c>
      <c r="F99" s="7">
        <f t="shared" si="47"/>
        <v>6032.7337478184727</v>
      </c>
      <c r="G99" s="7">
        <f t="shared" si="43"/>
        <v>7407.2662521815291</v>
      </c>
      <c r="H99" s="7">
        <f t="shared" si="48"/>
        <v>8322.771069866887</v>
      </c>
      <c r="I99" s="18">
        <f t="shared" si="49"/>
        <v>496.13837030092219</v>
      </c>
      <c r="J99" s="7">
        <f t="shared" si="50"/>
        <v>1494.146028304875</v>
      </c>
      <c r="K99" s="7">
        <f t="shared" si="51"/>
        <v>1599.9963361515572</v>
      </c>
      <c r="L99" s="7">
        <f t="shared" si="52"/>
        <v>915.50481768535792</v>
      </c>
      <c r="M99" s="7">
        <f t="shared" si="53"/>
        <v>4009.6471821417899</v>
      </c>
    </row>
    <row r="100" spans="1:13">
      <c r="A100" s="11">
        <v>20</v>
      </c>
      <c r="B100" s="11">
        <f t="shared" si="44"/>
        <v>76.800000000000011</v>
      </c>
      <c r="C100" s="11">
        <v>200</v>
      </c>
      <c r="D100" s="11">
        <f t="shared" si="45"/>
        <v>15360.000000000002</v>
      </c>
      <c r="E100" s="7">
        <f t="shared" si="46"/>
        <v>113.49595762361319</v>
      </c>
      <c r="F100" s="7">
        <f t="shared" si="47"/>
        <v>6712.7267281977829</v>
      </c>
      <c r="G100" s="7">
        <f t="shared" si="43"/>
        <v>8647.2732718022198</v>
      </c>
      <c r="H100" s="7">
        <f t="shared" si="48"/>
        <v>9716.0373840474385</v>
      </c>
      <c r="I100" s="18">
        <f t="shared" si="49"/>
        <v>604.60452415779639</v>
      </c>
      <c r="J100" s="7">
        <f t="shared" si="50"/>
        <v>2003.7628172957113</v>
      </c>
      <c r="K100" s="7">
        <f t="shared" si="51"/>
        <v>2376.0530991084902</v>
      </c>
      <c r="L100" s="7">
        <f t="shared" si="52"/>
        <v>1068.7641122452187</v>
      </c>
      <c r="M100" s="7">
        <f t="shared" si="53"/>
        <v>5448.5800286494205</v>
      </c>
    </row>
    <row r="101" spans="1:13">
      <c r="A101" s="11">
        <v>20</v>
      </c>
      <c r="B101" s="11">
        <f t="shared" si="44"/>
        <v>76.800000000000011</v>
      </c>
      <c r="C101" s="11">
        <v>225</v>
      </c>
      <c r="D101" s="11">
        <f t="shared" si="45"/>
        <v>17280.000000000004</v>
      </c>
      <c r="E101" s="7">
        <f t="shared" si="46"/>
        <v>131.03908605425809</v>
      </c>
      <c r="F101" s="7">
        <f t="shared" si="47"/>
        <v>7392.7197085770931</v>
      </c>
      <c r="G101" s="7">
        <f t="shared" si="43"/>
        <v>9887.2802914229105</v>
      </c>
      <c r="H101" s="7">
        <f t="shared" si="48"/>
        <v>11109.30369822799</v>
      </c>
      <c r="I101" s="18">
        <f t="shared" si="49"/>
        <v>727.44966466176811</v>
      </c>
      <c r="J101" s="7">
        <f t="shared" si="50"/>
        <v>2671.0821003899287</v>
      </c>
      <c r="K101" s="7">
        <f t="shared" si="51"/>
        <v>3439.6895950073726</v>
      </c>
      <c r="L101" s="7">
        <f t="shared" si="52"/>
        <v>1222.0234068050795</v>
      </c>
      <c r="M101" s="7">
        <f t="shared" si="53"/>
        <v>7332.7951022023808</v>
      </c>
    </row>
    <row r="102" spans="1:13">
      <c r="A102" s="11">
        <v>20</v>
      </c>
      <c r="B102" s="11">
        <f t="shared" si="44"/>
        <v>76.800000000000011</v>
      </c>
      <c r="C102" s="11">
        <v>250</v>
      </c>
      <c r="D102" s="11">
        <f t="shared" si="45"/>
        <v>19200.000000000004</v>
      </c>
      <c r="E102" s="7">
        <f t="shared" si="46"/>
        <v>151.76540380321308</v>
      </c>
      <c r="F102" s="7">
        <f t="shared" si="47"/>
        <v>8072.7126889564061</v>
      </c>
      <c r="G102" s="7">
        <f t="shared" si="43"/>
        <v>11127.287311043598</v>
      </c>
      <c r="H102" s="7">
        <f t="shared" si="48"/>
        <v>12502.570012408536</v>
      </c>
      <c r="I102" s="18">
        <f t="shared" si="49"/>
        <v>872.5849765342316</v>
      </c>
      <c r="J102" s="7">
        <f t="shared" si="50"/>
        <v>3582.8703231303612</v>
      </c>
      <c r="K102" s="7">
        <f t="shared" si="51"/>
        <v>4949.129518276095</v>
      </c>
      <c r="L102" s="7">
        <f t="shared" si="52"/>
        <v>1375.2827013649385</v>
      </c>
      <c r="M102" s="7">
        <f t="shared" si="53"/>
        <v>9907.2825427713942</v>
      </c>
    </row>
    <row r="103" spans="1:13">
      <c r="A103" s="11">
        <v>20</v>
      </c>
      <c r="B103" s="11">
        <f t="shared" si="44"/>
        <v>76.800000000000011</v>
      </c>
      <c r="C103" s="11">
        <v>275</v>
      </c>
      <c r="D103" s="11">
        <f t="shared" si="45"/>
        <v>21120.000000000004</v>
      </c>
      <c r="E103" s="7">
        <f t="shared" si="46"/>
        <v>178.51202312643267</v>
      </c>
      <c r="F103" s="7">
        <f t="shared" si="47"/>
        <v>8752.7056693357154</v>
      </c>
      <c r="G103" s="7">
        <f t="shared" si="43"/>
        <v>12367.294330664288</v>
      </c>
      <c r="H103" s="7">
        <f t="shared" si="48"/>
        <v>13895.836326589088</v>
      </c>
      <c r="I103" s="18">
        <f t="shared" si="49"/>
        <v>1059.8772386730416</v>
      </c>
      <c r="J103" s="7">
        <f t="shared" si="50"/>
        <v>4957.0177067743161</v>
      </c>
      <c r="K103" s="7">
        <f t="shared" si="51"/>
        <v>7301.7084468717449</v>
      </c>
      <c r="L103" s="7">
        <f t="shared" si="52"/>
        <v>1528.5419959247993</v>
      </c>
      <c r="M103" s="7">
        <f t="shared" si="53"/>
        <v>13787.26814957086</v>
      </c>
    </row>
    <row r="104" spans="1:13">
      <c r="A104" s="11">
        <v>20</v>
      </c>
      <c r="B104" s="11">
        <f t="shared" si="44"/>
        <v>76.800000000000011</v>
      </c>
      <c r="C104" s="11">
        <v>300</v>
      </c>
      <c r="D104" s="11">
        <f t="shared" si="45"/>
        <v>23040.000000000004</v>
      </c>
      <c r="E104" s="7">
        <f t="shared" si="46"/>
        <v>229.5461074834412</v>
      </c>
      <c r="F104" s="7">
        <f t="shared" si="47"/>
        <v>9432.6986497150247</v>
      </c>
      <c r="G104" s="7">
        <f t="shared" si="43"/>
        <v>13607.301350284979</v>
      </c>
      <c r="H104" s="7">
        <f t="shared" si="48"/>
        <v>15289.102640769639</v>
      </c>
      <c r="I104" s="18">
        <f t="shared" si="49"/>
        <v>1417.2416214348355</v>
      </c>
      <c r="J104" s="7">
        <f t="shared" si="50"/>
        <v>8196.442405013262</v>
      </c>
      <c r="K104" s="7">
        <f t="shared" si="51"/>
        <v>13055.729787927068</v>
      </c>
      <c r="L104" s="7">
        <f t="shared" si="52"/>
        <v>1681.8012904846601</v>
      </c>
      <c r="M104" s="7">
        <f t="shared" si="53"/>
        <v>22933.97348342499</v>
      </c>
    </row>
    <row r="105" spans="1:13">
      <c r="A105" s="11">
        <v>20</v>
      </c>
      <c r="B105" s="11">
        <f t="shared" si="44"/>
        <v>76.800000000000011</v>
      </c>
      <c r="C105" s="11">
        <v>325</v>
      </c>
      <c r="D105" s="11">
        <f t="shared" si="45"/>
        <v>24960.000000000004</v>
      </c>
      <c r="E105" s="7" t="e">
        <f t="shared" si="46"/>
        <v>#NUM!</v>
      </c>
      <c r="F105" s="7" t="e">
        <f t="shared" si="47"/>
        <v>#NUM!</v>
      </c>
      <c r="G105" s="7" t="e">
        <f t="shared" si="43"/>
        <v>#NUM!</v>
      </c>
      <c r="H105" s="7" t="e">
        <f t="shared" si="48"/>
        <v>#NUM!</v>
      </c>
      <c r="I105" s="18" t="e">
        <f t="shared" si="49"/>
        <v>#NUM!</v>
      </c>
      <c r="J105" s="7" t="e">
        <f t="shared" si="50"/>
        <v>#NUM!</v>
      </c>
      <c r="K105" s="7" t="e">
        <f t="shared" si="51"/>
        <v>#NUM!</v>
      </c>
      <c r="L105" s="7" t="e">
        <f t="shared" si="52"/>
        <v>#NUM!</v>
      </c>
      <c r="M105" s="7" t="e">
        <f t="shared" si="53"/>
        <v>#NUM!</v>
      </c>
    </row>
    <row r="106" spans="1:13">
      <c r="A106" s="11">
        <v>20</v>
      </c>
      <c r="B106" s="11">
        <f t="shared" si="44"/>
        <v>76.800000000000011</v>
      </c>
      <c r="C106" s="11">
        <v>350</v>
      </c>
      <c r="D106" s="11">
        <f t="shared" si="45"/>
        <v>26880.000000000004</v>
      </c>
      <c r="E106" s="7" t="e">
        <f t="shared" si="46"/>
        <v>#NUM!</v>
      </c>
      <c r="F106" s="7" t="e">
        <f t="shared" si="47"/>
        <v>#NUM!</v>
      </c>
      <c r="G106" s="7" t="e">
        <f t="shared" si="43"/>
        <v>#NUM!</v>
      </c>
      <c r="H106" s="7" t="e">
        <f t="shared" si="48"/>
        <v>#NUM!</v>
      </c>
      <c r="I106" s="18" t="e">
        <f t="shared" si="49"/>
        <v>#NUM!</v>
      </c>
      <c r="J106" s="7" t="e">
        <f t="shared" si="50"/>
        <v>#NUM!</v>
      </c>
      <c r="K106" s="7" t="e">
        <f t="shared" si="51"/>
        <v>#NUM!</v>
      </c>
      <c r="L106" s="7" t="e">
        <f t="shared" si="52"/>
        <v>#NUM!</v>
      </c>
      <c r="M106" s="7" t="e">
        <f t="shared" si="53"/>
        <v>#NUM!</v>
      </c>
    </row>
    <row r="107" spans="1:13">
      <c r="A107" s="11">
        <v>20</v>
      </c>
      <c r="B107" s="11">
        <f t="shared" si="44"/>
        <v>76.800000000000011</v>
      </c>
      <c r="C107" s="11">
        <v>375</v>
      </c>
      <c r="D107" s="11">
        <f t="shared" si="45"/>
        <v>28800.000000000004</v>
      </c>
      <c r="E107" s="7" t="e">
        <f t="shared" si="46"/>
        <v>#NUM!</v>
      </c>
      <c r="F107" s="7" t="e">
        <f t="shared" si="47"/>
        <v>#NUM!</v>
      </c>
      <c r="G107" s="7" t="e">
        <f t="shared" si="43"/>
        <v>#NUM!</v>
      </c>
      <c r="H107" s="7" t="e">
        <f t="shared" si="48"/>
        <v>#NUM!</v>
      </c>
      <c r="I107" s="18" t="e">
        <f t="shared" si="49"/>
        <v>#NUM!</v>
      </c>
      <c r="J107" s="7" t="e">
        <f t="shared" si="50"/>
        <v>#NUM!</v>
      </c>
      <c r="K107" s="7" t="e">
        <f t="shared" si="51"/>
        <v>#NUM!</v>
      </c>
      <c r="L107" s="7" t="e">
        <f t="shared" si="52"/>
        <v>#NUM!</v>
      </c>
      <c r="M107" s="7" t="e">
        <f t="shared" si="53"/>
        <v>#NUM!</v>
      </c>
    </row>
    <row r="108" spans="1:13">
      <c r="A108" s="11">
        <v>20</v>
      </c>
      <c r="B108" s="11">
        <f t="shared" si="44"/>
        <v>76.800000000000011</v>
      </c>
      <c r="C108" s="11">
        <v>400</v>
      </c>
      <c r="D108" s="11">
        <f t="shared" si="45"/>
        <v>30720.000000000004</v>
      </c>
      <c r="E108" s="7" t="e">
        <f t="shared" si="46"/>
        <v>#NUM!</v>
      </c>
      <c r="F108" s="7" t="e">
        <f t="shared" si="47"/>
        <v>#NUM!</v>
      </c>
      <c r="G108" s="7" t="e">
        <f t="shared" si="43"/>
        <v>#NUM!</v>
      </c>
      <c r="H108" s="7" t="e">
        <f t="shared" si="48"/>
        <v>#NUM!</v>
      </c>
      <c r="I108" s="18" t="e">
        <f t="shared" si="49"/>
        <v>#NUM!</v>
      </c>
      <c r="J108" s="7" t="e">
        <f t="shared" si="50"/>
        <v>#NUM!</v>
      </c>
      <c r="K108" s="7" t="e">
        <f t="shared" si="51"/>
        <v>#NUM!</v>
      </c>
      <c r="L108" s="7" t="e">
        <f t="shared" si="52"/>
        <v>#NUM!</v>
      </c>
      <c r="M108" s="7" t="e">
        <f t="shared" si="53"/>
        <v>#NUM!</v>
      </c>
    </row>
    <row r="109" spans="1:13">
      <c r="A109" s="11">
        <v>20</v>
      </c>
      <c r="B109" s="11">
        <f t="shared" si="44"/>
        <v>76.800000000000011</v>
      </c>
      <c r="C109" s="11">
        <v>425</v>
      </c>
      <c r="D109" s="11">
        <f t="shared" si="45"/>
        <v>32640.000000000004</v>
      </c>
      <c r="E109" s="7" t="e">
        <f t="shared" si="46"/>
        <v>#NUM!</v>
      </c>
      <c r="F109" s="7" t="e">
        <f t="shared" si="47"/>
        <v>#NUM!</v>
      </c>
      <c r="G109" s="7" t="e">
        <f t="shared" si="43"/>
        <v>#NUM!</v>
      </c>
      <c r="H109" s="7" t="e">
        <f t="shared" si="48"/>
        <v>#NUM!</v>
      </c>
      <c r="I109" s="18" t="e">
        <f t="shared" si="49"/>
        <v>#NUM!</v>
      </c>
      <c r="J109" s="7" t="e">
        <f t="shared" si="50"/>
        <v>#NUM!</v>
      </c>
      <c r="K109" s="7" t="e">
        <f t="shared" si="51"/>
        <v>#NUM!</v>
      </c>
      <c r="L109" s="7" t="e">
        <f t="shared" si="52"/>
        <v>#NUM!</v>
      </c>
      <c r="M109" s="7" t="e">
        <f t="shared" si="53"/>
        <v>#NUM!</v>
      </c>
    </row>
    <row r="110" spans="1:13">
      <c r="A110" s="11">
        <v>20</v>
      </c>
      <c r="B110" s="11">
        <f t="shared" si="44"/>
        <v>76.800000000000011</v>
      </c>
      <c r="C110" s="11">
        <v>450</v>
      </c>
      <c r="D110" s="11">
        <f t="shared" si="45"/>
        <v>34560.000000000007</v>
      </c>
      <c r="E110" s="7" t="e">
        <f t="shared" si="46"/>
        <v>#NUM!</v>
      </c>
      <c r="F110" s="7" t="e">
        <f t="shared" si="47"/>
        <v>#NUM!</v>
      </c>
      <c r="G110" s="7" t="e">
        <f t="shared" si="43"/>
        <v>#NUM!</v>
      </c>
      <c r="H110" s="7" t="e">
        <f t="shared" si="48"/>
        <v>#NUM!</v>
      </c>
      <c r="I110" s="18" t="e">
        <f t="shared" si="49"/>
        <v>#NUM!</v>
      </c>
      <c r="J110" s="7" t="e">
        <f t="shared" si="50"/>
        <v>#NUM!</v>
      </c>
      <c r="K110" s="7" t="e">
        <f t="shared" si="51"/>
        <v>#NUM!</v>
      </c>
      <c r="L110" s="7" t="e">
        <f t="shared" si="52"/>
        <v>#NUM!</v>
      </c>
      <c r="M110" s="7" t="e">
        <f t="shared" si="53"/>
        <v>#NUM!</v>
      </c>
    </row>
    <row r="111" spans="1:13">
      <c r="A111" s="11">
        <v>20</v>
      </c>
      <c r="B111" s="11">
        <f t="shared" si="44"/>
        <v>76.800000000000011</v>
      </c>
      <c r="C111" s="11">
        <v>475</v>
      </c>
      <c r="D111" s="11">
        <f t="shared" si="45"/>
        <v>36480.000000000007</v>
      </c>
      <c r="E111" s="7" t="e">
        <f t="shared" si="46"/>
        <v>#NUM!</v>
      </c>
      <c r="F111" s="7" t="e">
        <f t="shared" si="47"/>
        <v>#NUM!</v>
      </c>
      <c r="G111" s="7" t="e">
        <f t="shared" si="43"/>
        <v>#NUM!</v>
      </c>
      <c r="H111" s="7" t="e">
        <f t="shared" si="48"/>
        <v>#NUM!</v>
      </c>
      <c r="I111" s="18" t="e">
        <f t="shared" si="49"/>
        <v>#NUM!</v>
      </c>
      <c r="J111" s="7" t="e">
        <f t="shared" si="50"/>
        <v>#NUM!</v>
      </c>
      <c r="K111" s="7" t="e">
        <f t="shared" si="51"/>
        <v>#NUM!</v>
      </c>
      <c r="L111" s="7" t="e">
        <f t="shared" si="52"/>
        <v>#NUM!</v>
      </c>
      <c r="M111" s="7" t="e">
        <f t="shared" si="53"/>
        <v>#NUM!</v>
      </c>
    </row>
    <row r="112" spans="1:13">
      <c r="A112" s="11">
        <v>20</v>
      </c>
      <c r="B112" s="11">
        <f t="shared" si="44"/>
        <v>76.800000000000011</v>
      </c>
      <c r="C112" s="11">
        <v>500</v>
      </c>
      <c r="D112" s="11">
        <f t="shared" si="45"/>
        <v>38400.000000000007</v>
      </c>
      <c r="E112" s="7" t="e">
        <f t="shared" si="46"/>
        <v>#NUM!</v>
      </c>
      <c r="F112" s="7" t="e">
        <f t="shared" si="47"/>
        <v>#NUM!</v>
      </c>
      <c r="G112" s="7" t="e">
        <f t="shared" si="43"/>
        <v>#NUM!</v>
      </c>
      <c r="H112" s="7" t="e">
        <f t="shared" si="48"/>
        <v>#NUM!</v>
      </c>
      <c r="I112" s="18" t="e">
        <f t="shared" si="49"/>
        <v>#NUM!</v>
      </c>
      <c r="J112" s="7" t="e">
        <f t="shared" si="50"/>
        <v>#NUM!</v>
      </c>
      <c r="K112" s="7" t="e">
        <f t="shared" si="51"/>
        <v>#NUM!</v>
      </c>
      <c r="L112" s="7" t="e">
        <f t="shared" si="52"/>
        <v>#NUM!</v>
      </c>
      <c r="M112" s="7" t="e">
        <f t="shared" si="53"/>
        <v>#NUM!</v>
      </c>
    </row>
    <row r="113" spans="1:13">
      <c r="A113" s="11">
        <v>25</v>
      </c>
      <c r="B113" s="11">
        <f>$C$22</f>
        <v>76.800000000000011</v>
      </c>
      <c r="C113" s="11">
        <v>0</v>
      </c>
      <c r="D113" s="11">
        <f>C113*B113</f>
        <v>0</v>
      </c>
      <c r="E113" s="7">
        <f>($C$23*B113*A113^2+$C$24*$C$25*B113^3-B113*(($C$24*($C$25*$C$24*B113^2+$C$23*A113^2)*($C$25*B113^2+$C$23*$C$24*A113^2-4*D113*$C$23*$C$25)))^0.5)/(2*($C$23^2*A113^2+$C$24*$C$25*$C$23*B113^2))</f>
        <v>19.787525047725534</v>
      </c>
      <c r="F113" s="7">
        <f>B113*E113-E113^2*C$23</f>
        <v>1458.7747451630864</v>
      </c>
      <c r="G113" s="7">
        <f>D113-F113</f>
        <v>-1458.7747451630864</v>
      </c>
      <c r="H113" s="7">
        <f>G113/C$24</f>
        <v>-1639.0727473742545</v>
      </c>
      <c r="I113" s="18">
        <f>(A113-(A113^2-4*C$25*H113)^0.5)/(2*C$25)</f>
        <v>-64.481853444813623</v>
      </c>
      <c r="J113" s="7">
        <f>E113^2*C$23</f>
        <v>60.907178502234622</v>
      </c>
      <c r="K113" s="7">
        <f>I113^2*C$25</f>
        <v>27.026411253909743</v>
      </c>
      <c r="L113" s="7">
        <f>H113-G113</f>
        <v>-180.29800221116807</v>
      </c>
      <c r="M113" s="7">
        <f>SUM(J113:L113)</f>
        <v>-92.364412455023711</v>
      </c>
    </row>
    <row r="114" spans="1:13">
      <c r="A114" s="11">
        <v>25</v>
      </c>
      <c r="B114" s="11">
        <f t="shared" ref="B114:B177" si="54">$C$22</f>
        <v>76.800000000000011</v>
      </c>
      <c r="C114" s="11">
        <v>25</v>
      </c>
      <c r="D114" s="11">
        <f>C114*B114</f>
        <v>1920.0000000000002</v>
      </c>
      <c r="E114" s="7">
        <f>($C$23*B114*A114^2+$C$24*$C$25*B114^3-B114*(($C$24*($C$25*$C$24*B114^2+$C$23*A114^2)*($C$25*B114^2+$C$23*$C$24*A114^2-4*D114*$C$23*$C$25)))^0.5)/(2*($C$23^2*A114^2+$C$24*$C$25*$C$23*B114^2))</f>
        <v>26.96148590662369</v>
      </c>
      <c r="F114" s="7">
        <f>B114*E114-E114^2*C$23</f>
        <v>1957.5654052719999</v>
      </c>
      <c r="G114" s="7">
        <f t="shared" ref="G114:G133" si="55">D114-F114</f>
        <v>-37.56540527199968</v>
      </c>
      <c r="H114" s="7">
        <f>G114/C$24</f>
        <v>-42.208320530336721</v>
      </c>
      <c r="I114" s="18">
        <f>(A114-(A114^2-4*C$25*H114)^0.5)/(2*C$25)</f>
        <v>-1.6875923495495417</v>
      </c>
      <c r="J114" s="7">
        <f>E114^2*C$23</f>
        <v>113.07671235669945</v>
      </c>
      <c r="K114" s="7">
        <f>I114^2*C$25</f>
        <v>1.8511791598677926E-2</v>
      </c>
      <c r="L114" s="7">
        <f>H114-G114</f>
        <v>-4.642915258337041</v>
      </c>
      <c r="M114" s="7">
        <f>SUM(J114:L114)</f>
        <v>108.45230888996109</v>
      </c>
    </row>
    <row r="115" spans="1:13">
      <c r="A115" s="11">
        <v>25</v>
      </c>
      <c r="B115" s="11">
        <f t="shared" si="54"/>
        <v>76.800000000000011</v>
      </c>
      <c r="C115" s="11">
        <v>50</v>
      </c>
      <c r="D115" s="11">
        <f t="shared" ref="D115:D133" si="56">C115*B115</f>
        <v>3840.0000000000005</v>
      </c>
      <c r="E115" s="7">
        <f>($C$23*B115*A115^2+$C$24*$C$25*B115^3-B115*(($C$24*($C$25*$C$24*B115^2+$C$23*A115^2)*($C$25*B115^2+$C$23*$C$24*A115^2-4*D115*$C$23*$C$25)))^0.5)/(2*($C$23^2*A115^2+$C$24*$C$25*$C$23*B115^2))</f>
        <v>34.377523695007746</v>
      </c>
      <c r="F115" s="7">
        <f>B115*E115-E115^2*C$23</f>
        <v>2456.3560653809122</v>
      </c>
      <c r="G115" s="7">
        <f t="shared" si="55"/>
        <v>1383.6439346190882</v>
      </c>
      <c r="H115" s="7">
        <f>G115/C$24</f>
        <v>1554.6561063135823</v>
      </c>
      <c r="I115" s="18">
        <f>(A115-(A115^2-4*C$25*H115)^0.5)/(2*C$25)</f>
        <v>63.225587738201924</v>
      </c>
      <c r="J115" s="7">
        <f>E115^2*C$23</f>
        <v>183.83775439568294</v>
      </c>
      <c r="K115" s="7">
        <f>I115^2*C$25</f>
        <v>25.983587141466948</v>
      </c>
      <c r="L115" s="7">
        <f>H115-G115</f>
        <v>171.0121716944941</v>
      </c>
      <c r="M115" s="7">
        <f>SUM(J115:L115)</f>
        <v>380.83351323164402</v>
      </c>
    </row>
    <row r="116" spans="1:13">
      <c r="A116" s="11">
        <v>25</v>
      </c>
      <c r="B116" s="11">
        <f t="shared" si="54"/>
        <v>76.800000000000011</v>
      </c>
      <c r="C116" s="11">
        <v>75</v>
      </c>
      <c r="D116" s="11">
        <f t="shared" si="56"/>
        <v>5760.0000000000009</v>
      </c>
      <c r="E116" s="7">
        <f>($C$23*B116*A116^2+$C$24*$C$25*B116^3-B116*(($C$24*($C$25*$C$24*B116^2+$C$23*A116^2)*($C$25*B116^2+$C$23*$C$24*A116^2-4*D116*$C$23*$C$25)))^0.5)/(2*($C$23^2*A116^2+$C$24*$C$25*$C$23*B116^2))</f>
        <v>42.061934971627288</v>
      </c>
      <c r="F116" s="7">
        <f>B116*E116-E116^2*C$23</f>
        <v>2955.1467254898248</v>
      </c>
      <c r="G116" s="7">
        <f t="shared" si="55"/>
        <v>2804.8532745101761</v>
      </c>
      <c r="H116" s="7">
        <f>G116/C$24</f>
        <v>3151.5205331575012</v>
      </c>
      <c r="I116" s="18">
        <f>(A116-(A116^2-4*C$25*H116)^0.5)/(2*C$25)</f>
        <v>130.48786272941999</v>
      </c>
      <c r="J116" s="7">
        <f>E116^2*C$23</f>
        <v>275.20988033115151</v>
      </c>
      <c r="K116" s="7">
        <f>I116^2*C$25</f>
        <v>110.67603507799771</v>
      </c>
      <c r="L116" s="7">
        <f>H116-G116</f>
        <v>346.66725864732507</v>
      </c>
      <c r="M116" s="7">
        <f>SUM(J116:L116)</f>
        <v>732.55317405647429</v>
      </c>
    </row>
    <row r="117" spans="1:13">
      <c r="A117" s="11">
        <v>25</v>
      </c>
      <c r="B117" s="11">
        <f t="shared" si="54"/>
        <v>76.800000000000011</v>
      </c>
      <c r="C117" s="11">
        <v>100</v>
      </c>
      <c r="D117" s="11">
        <f t="shared" si="56"/>
        <v>7680.0000000000009</v>
      </c>
      <c r="E117" s="7">
        <f>($C$23*B117*A117^2+$C$24*$C$25*B117^3-B117*(($C$24*($C$25*$C$24*B117^2+$C$23*A117^2)*($C$25*B117^2+$C$23*$C$24*A117^2-4*D117*$C$23*$C$25)))^0.5)/(2*($C$23^2*A117^2+$C$24*$C$25*$C$23*B117^2))</f>
        <v>50.046152852882422</v>
      </c>
      <c r="F117" s="7">
        <f>B117*E117-E117^2*C$23</f>
        <v>3453.9373855987369</v>
      </c>
      <c r="G117" s="7">
        <f t="shared" si="55"/>
        <v>4226.062614401264</v>
      </c>
      <c r="H117" s="7">
        <f>G117/C$24</f>
        <v>4748.38496000142</v>
      </c>
      <c r="I117" s="18">
        <f>(A117-(A117^2-4*C$25*H117)^0.5)/(2*C$25)</f>
        <v>200.37436924069442</v>
      </c>
      <c r="J117" s="7">
        <f>E117^2*C$23</f>
        <v>389.60715350263331</v>
      </c>
      <c r="K117" s="7">
        <f>I117^2*C$25</f>
        <v>260.97427101593991</v>
      </c>
      <c r="L117" s="7">
        <f>H117-G117</f>
        <v>522.32234560015604</v>
      </c>
      <c r="M117" s="7">
        <f>SUM(J117:L117)</f>
        <v>1172.9037701187292</v>
      </c>
    </row>
    <row r="118" spans="1:13">
      <c r="A118" s="11">
        <v>25</v>
      </c>
      <c r="B118" s="11">
        <f t="shared" si="54"/>
        <v>76.800000000000011</v>
      </c>
      <c r="C118" s="11">
        <v>125</v>
      </c>
      <c r="D118" s="11">
        <f t="shared" si="56"/>
        <v>9600.0000000000018</v>
      </c>
      <c r="E118" s="7">
        <f t="shared" ref="E118:E133" si="57">($C$23*B118*A118^2+$C$24*$C$25*B118^3-B118*(($C$24*($C$25*$C$24*B118^2+$C$23*A118^2)*($C$25*B118^2+$C$23*$C$24*A118^2-4*D118*$C$23*$C$25)))^0.5)/(2*($C$23^2*A118^2+$C$24*$C$25*$C$23*B118^2))</f>
        <v>58.368272098037679</v>
      </c>
      <c r="F118" s="7">
        <f t="shared" ref="F118:F133" si="58">B118*E118-E118^2*C$23</f>
        <v>3952.7280457076508</v>
      </c>
      <c r="G118" s="7">
        <f t="shared" si="55"/>
        <v>5647.2719542923514</v>
      </c>
      <c r="H118" s="7">
        <f t="shared" ref="H118:H133" si="59">G118/C$24</f>
        <v>6345.2493868453384</v>
      </c>
      <c r="I118" s="18">
        <f t="shared" ref="I118:I133" si="60">(A118-(A118^2-4*C$25*H118)^0.5)/(2*C$25)</f>
        <v>273.21855378876376</v>
      </c>
      <c r="J118" s="7">
        <f t="shared" ref="J118:J133" si="61">E118^2*C$23</f>
        <v>529.95525142164331</v>
      </c>
      <c r="K118" s="7">
        <f t="shared" ref="K118:K133" si="62">I118^2*C$25</f>
        <v>485.2144578737533</v>
      </c>
      <c r="L118" s="7">
        <f t="shared" ref="L118:L133" si="63">H118-G118</f>
        <v>697.97743255298701</v>
      </c>
      <c r="M118" s="7">
        <f t="shared" ref="M118:M133" si="64">SUM(J118:L118)</f>
        <v>1713.1471418483836</v>
      </c>
    </row>
    <row r="119" spans="1:13">
      <c r="A119" s="11">
        <v>25</v>
      </c>
      <c r="B119" s="11">
        <f t="shared" si="54"/>
        <v>76.800000000000011</v>
      </c>
      <c r="C119" s="11">
        <v>150</v>
      </c>
      <c r="D119" s="11">
        <f t="shared" si="56"/>
        <v>11520.000000000002</v>
      </c>
      <c r="E119" s="7">
        <f t="shared" si="57"/>
        <v>67.075211024079564</v>
      </c>
      <c r="F119" s="7">
        <f t="shared" si="58"/>
        <v>4451.5187058165639</v>
      </c>
      <c r="G119" s="7">
        <f t="shared" si="55"/>
        <v>7068.481294183438</v>
      </c>
      <c r="H119" s="7">
        <f t="shared" si="59"/>
        <v>7942.1138136892559</v>
      </c>
      <c r="I119" s="18">
        <f t="shared" si="60"/>
        <v>349.43109620656105</v>
      </c>
      <c r="J119" s="7">
        <f t="shared" si="61"/>
        <v>699.85750083274741</v>
      </c>
      <c r="K119" s="7">
        <f t="shared" si="62"/>
        <v>793.66359147477306</v>
      </c>
      <c r="L119" s="7">
        <f t="shared" si="63"/>
        <v>873.63251950581798</v>
      </c>
      <c r="M119" s="7">
        <f t="shared" si="64"/>
        <v>2367.1536118133386</v>
      </c>
    </row>
    <row r="120" spans="1:13">
      <c r="A120" s="11">
        <v>25</v>
      </c>
      <c r="B120" s="11">
        <f t="shared" si="54"/>
        <v>76.800000000000011</v>
      </c>
      <c r="C120" s="11">
        <v>175</v>
      </c>
      <c r="D120" s="11">
        <f t="shared" si="56"/>
        <v>13440.000000000002</v>
      </c>
      <c r="E120" s="7">
        <f t="shared" si="57"/>
        <v>76.22586897332701</v>
      </c>
      <c r="F120" s="7">
        <f t="shared" si="58"/>
        <v>4950.3093659254773</v>
      </c>
      <c r="G120" s="7">
        <f t="shared" si="55"/>
        <v>8489.6906340745245</v>
      </c>
      <c r="H120" s="7">
        <f t="shared" si="59"/>
        <v>9538.9782405331734</v>
      </c>
      <c r="I120" s="18">
        <f t="shared" si="60"/>
        <v>429.52754721323043</v>
      </c>
      <c r="J120" s="7">
        <f t="shared" si="61"/>
        <v>903.83737122603827</v>
      </c>
      <c r="K120" s="7">
        <f t="shared" si="62"/>
        <v>1199.2104397975902</v>
      </c>
      <c r="L120" s="7">
        <f t="shared" si="63"/>
        <v>1049.287606458649</v>
      </c>
      <c r="M120" s="7">
        <f t="shared" si="64"/>
        <v>3152.3354174822775</v>
      </c>
    </row>
    <row r="121" spans="1:13">
      <c r="A121" s="11">
        <v>25</v>
      </c>
      <c r="B121" s="11">
        <f t="shared" si="54"/>
        <v>76.800000000000011</v>
      </c>
      <c r="C121" s="11">
        <v>200</v>
      </c>
      <c r="D121" s="11">
        <f t="shared" si="56"/>
        <v>15360.000000000002</v>
      </c>
      <c r="E121" s="7">
        <f t="shared" si="57"/>
        <v>85.895904539343661</v>
      </c>
      <c r="F121" s="7">
        <f t="shared" si="58"/>
        <v>5449.1000260343881</v>
      </c>
      <c r="G121" s="7">
        <f t="shared" si="55"/>
        <v>9910.8999739656138</v>
      </c>
      <c r="H121" s="7">
        <f t="shared" si="59"/>
        <v>11135.842667377094</v>
      </c>
      <c r="I121" s="18">
        <f t="shared" si="60"/>
        <v>514.17015261297729</v>
      </c>
      <c r="J121" s="7">
        <f t="shared" si="61"/>
        <v>1147.7054425872061</v>
      </c>
      <c r="K121" s="7">
        <f t="shared" si="62"/>
        <v>1718.4111479473404</v>
      </c>
      <c r="L121" s="7">
        <f t="shared" si="63"/>
        <v>1224.9426934114799</v>
      </c>
      <c r="M121" s="7">
        <f t="shared" si="64"/>
        <v>4091.0592839460264</v>
      </c>
    </row>
    <row r="122" spans="1:13">
      <c r="A122" s="11">
        <v>25</v>
      </c>
      <c r="B122" s="11">
        <f t="shared" si="54"/>
        <v>76.800000000000011</v>
      </c>
      <c r="C122" s="11">
        <v>225</v>
      </c>
      <c r="D122" s="11">
        <f t="shared" si="56"/>
        <v>17280.000000000004</v>
      </c>
      <c r="E122" s="7">
        <f t="shared" si="57"/>
        <v>96.185284654010246</v>
      </c>
      <c r="F122" s="7">
        <f t="shared" si="58"/>
        <v>5947.8906861433024</v>
      </c>
      <c r="G122" s="7">
        <f t="shared" si="55"/>
        <v>11332.109313856701</v>
      </c>
      <c r="H122" s="7">
        <f t="shared" si="59"/>
        <v>12732.707094221012</v>
      </c>
      <c r="I122" s="18">
        <f t="shared" si="60"/>
        <v>604.23393106632523</v>
      </c>
      <c r="J122" s="7">
        <f t="shared" si="61"/>
        <v>1439.1391752846857</v>
      </c>
      <c r="K122" s="7">
        <f t="shared" si="62"/>
        <v>2373.1411824371203</v>
      </c>
      <c r="L122" s="7">
        <f t="shared" si="63"/>
        <v>1400.5977803643109</v>
      </c>
      <c r="M122" s="7">
        <f t="shared" si="64"/>
        <v>5212.8781380861165</v>
      </c>
    </row>
    <row r="123" spans="1:13">
      <c r="A123" s="11">
        <v>25</v>
      </c>
      <c r="B123" s="11">
        <f t="shared" si="54"/>
        <v>76.800000000000011</v>
      </c>
      <c r="C123" s="11">
        <v>250</v>
      </c>
      <c r="D123" s="11">
        <f t="shared" si="56"/>
        <v>19200.000000000004</v>
      </c>
      <c r="E123" s="7">
        <f t="shared" si="57"/>
        <v>107.23086500096544</v>
      </c>
      <c r="F123" s="7">
        <f t="shared" si="58"/>
        <v>6446.681346252215</v>
      </c>
      <c r="G123" s="7">
        <f t="shared" si="55"/>
        <v>12753.318653747789</v>
      </c>
      <c r="H123" s="7">
        <f t="shared" si="59"/>
        <v>14329.57152106493</v>
      </c>
      <c r="I123" s="18">
        <f t="shared" si="60"/>
        <v>700.91679146904494</v>
      </c>
      <c r="J123" s="7">
        <f t="shared" si="61"/>
        <v>1788.6490858219317</v>
      </c>
      <c r="K123" s="7">
        <f t="shared" si="62"/>
        <v>3193.3482656611941</v>
      </c>
      <c r="L123" s="7">
        <f t="shared" si="63"/>
        <v>1576.2528673171419</v>
      </c>
      <c r="M123" s="7">
        <f t="shared" si="64"/>
        <v>6558.2502188002672</v>
      </c>
    </row>
    <row r="124" spans="1:13">
      <c r="A124" s="11">
        <v>25</v>
      </c>
      <c r="B124" s="11">
        <f t="shared" si="54"/>
        <v>76.800000000000011</v>
      </c>
      <c r="C124" s="11">
        <v>275</v>
      </c>
      <c r="D124" s="11">
        <f t="shared" si="56"/>
        <v>21120.000000000004</v>
      </c>
      <c r="E124" s="7">
        <f t="shared" si="57"/>
        <v>119.22883063153976</v>
      </c>
      <c r="F124" s="7">
        <f t="shared" si="58"/>
        <v>6945.4720063611267</v>
      </c>
      <c r="G124" s="7">
        <f t="shared" si="55"/>
        <v>14174.527993638876</v>
      </c>
      <c r="H124" s="7">
        <f t="shared" si="59"/>
        <v>15926.435947908849</v>
      </c>
      <c r="I124" s="18">
        <f t="shared" si="60"/>
        <v>805.93595748300754</v>
      </c>
      <c r="J124" s="7">
        <f t="shared" si="61"/>
        <v>2211.302186141128</v>
      </c>
      <c r="K124" s="7">
        <f t="shared" si="62"/>
        <v>4221.962989166339</v>
      </c>
      <c r="L124" s="7">
        <f t="shared" si="63"/>
        <v>1751.9079542699728</v>
      </c>
      <c r="M124" s="7">
        <f t="shared" si="64"/>
        <v>8185.1731295774398</v>
      </c>
    </row>
    <row r="125" spans="1:13">
      <c r="A125" s="11">
        <v>25</v>
      </c>
      <c r="B125" s="11">
        <f t="shared" si="54"/>
        <v>76.800000000000011</v>
      </c>
      <c r="C125" s="11">
        <v>300</v>
      </c>
      <c r="D125" s="11">
        <f t="shared" si="56"/>
        <v>23040.000000000004</v>
      </c>
      <c r="E125" s="7">
        <f t="shared" si="57"/>
        <v>132.47849670699125</v>
      </c>
      <c r="F125" s="7">
        <f t="shared" si="58"/>
        <v>7444.2626664700401</v>
      </c>
      <c r="G125" s="7">
        <f t="shared" si="55"/>
        <v>15595.737333529964</v>
      </c>
      <c r="H125" s="7">
        <f t="shared" si="59"/>
        <v>17523.300374752769</v>
      </c>
      <c r="I125" s="18">
        <f t="shared" si="60"/>
        <v>921.91135898453672</v>
      </c>
      <c r="J125" s="7">
        <f t="shared" si="61"/>
        <v>2730.0858806268898</v>
      </c>
      <c r="K125" s="7">
        <f t="shared" si="62"/>
        <v>5524.4835998606495</v>
      </c>
      <c r="L125" s="7">
        <f t="shared" si="63"/>
        <v>1927.5630412228056</v>
      </c>
      <c r="M125" s="7">
        <f t="shared" si="64"/>
        <v>10182.132521710344</v>
      </c>
    </row>
    <row r="126" spans="1:13">
      <c r="A126" s="11">
        <v>25</v>
      </c>
      <c r="B126" s="11">
        <f t="shared" si="54"/>
        <v>76.800000000000011</v>
      </c>
      <c r="C126" s="11">
        <v>325</v>
      </c>
      <c r="D126" s="11">
        <f t="shared" si="56"/>
        <v>24960.000000000004</v>
      </c>
      <c r="E126" s="7">
        <f t="shared" si="57"/>
        <v>147.47926147135789</v>
      </c>
      <c r="F126" s="7">
        <f t="shared" si="58"/>
        <v>7943.0533265789527</v>
      </c>
      <c r="G126" s="7">
        <f t="shared" si="55"/>
        <v>17016.946673421051</v>
      </c>
      <c r="H126" s="7">
        <f t="shared" si="59"/>
        <v>19120.164801596686</v>
      </c>
      <c r="I126" s="18">
        <f t="shared" si="60"/>
        <v>1053.2142692971747</v>
      </c>
      <c r="J126" s="7">
        <f t="shared" si="61"/>
        <v>3383.353954421334</v>
      </c>
      <c r="K126" s="7">
        <f t="shared" si="62"/>
        <v>7210.1919308326815</v>
      </c>
      <c r="L126" s="7">
        <f t="shared" si="63"/>
        <v>2103.2181281756348</v>
      </c>
      <c r="M126" s="7">
        <f t="shared" si="64"/>
        <v>12696.764013429651</v>
      </c>
    </row>
    <row r="127" spans="1:13">
      <c r="A127" s="11">
        <v>25</v>
      </c>
      <c r="B127" s="11">
        <f t="shared" si="54"/>
        <v>76.800000000000011</v>
      </c>
      <c r="C127" s="11">
        <v>350</v>
      </c>
      <c r="D127" s="11">
        <f t="shared" si="56"/>
        <v>26880.000000000004</v>
      </c>
      <c r="E127" s="7">
        <f t="shared" si="57"/>
        <v>165.19043040762207</v>
      </c>
      <c r="F127" s="7">
        <f t="shared" si="58"/>
        <v>8441.8439866878653</v>
      </c>
      <c r="G127" s="7">
        <f t="shared" si="55"/>
        <v>18438.156013312138</v>
      </c>
      <c r="H127" s="7">
        <f t="shared" si="59"/>
        <v>20717.029228440606</v>
      </c>
      <c r="I127" s="18">
        <f t="shared" si="60"/>
        <v>1208.2415670983125</v>
      </c>
      <c r="J127" s="7">
        <f t="shared" si="61"/>
        <v>4244.7810686175117</v>
      </c>
      <c r="K127" s="7">
        <f t="shared" si="62"/>
        <v>9489.0099490172106</v>
      </c>
      <c r="L127" s="7">
        <f t="shared" si="63"/>
        <v>2278.8732151284676</v>
      </c>
      <c r="M127" s="7">
        <f t="shared" si="64"/>
        <v>16012.664232763189</v>
      </c>
    </row>
    <row r="128" spans="1:13">
      <c r="A128" s="11">
        <v>25</v>
      </c>
      <c r="B128" s="11">
        <f t="shared" si="54"/>
        <v>76.800000000000011</v>
      </c>
      <c r="C128" s="11">
        <v>375</v>
      </c>
      <c r="D128" s="11">
        <f t="shared" si="56"/>
        <v>28800.000000000004</v>
      </c>
      <c r="E128" s="7">
        <f t="shared" si="57"/>
        <v>188.01038818113486</v>
      </c>
      <c r="F128" s="7">
        <f t="shared" si="58"/>
        <v>8940.6346467967778</v>
      </c>
      <c r="G128" s="7">
        <f t="shared" si="55"/>
        <v>19859.365353203226</v>
      </c>
      <c r="H128" s="7">
        <f t="shared" si="59"/>
        <v>22313.893655284523</v>
      </c>
      <c r="I128" s="18">
        <f t="shared" si="60"/>
        <v>1407.9865078356886</v>
      </c>
      <c r="J128" s="7">
        <f t="shared" si="61"/>
        <v>5498.5631655143807</v>
      </c>
      <c r="K128" s="7">
        <f t="shared" si="62"/>
        <v>12885.769040607694</v>
      </c>
      <c r="L128" s="7">
        <f t="shared" si="63"/>
        <v>2454.5283020812967</v>
      </c>
      <c r="M128" s="7">
        <f t="shared" si="64"/>
        <v>20838.860508203372</v>
      </c>
    </row>
    <row r="129" spans="1:13">
      <c r="A129" s="11">
        <v>25</v>
      </c>
      <c r="B129" s="11">
        <f t="shared" si="54"/>
        <v>76.800000000000011</v>
      </c>
      <c r="C129" s="11">
        <v>400</v>
      </c>
      <c r="D129" s="11">
        <f t="shared" si="56"/>
        <v>30720.000000000004</v>
      </c>
      <c r="E129" s="7">
        <f t="shared" si="57"/>
        <v>230.84373755146734</v>
      </c>
      <c r="F129" s="7">
        <f t="shared" si="58"/>
        <v>9439.4253069056922</v>
      </c>
      <c r="G129" s="7">
        <f t="shared" si="55"/>
        <v>21280.574693094313</v>
      </c>
      <c r="H129" s="7">
        <f t="shared" si="59"/>
        <v>23910.758082128443</v>
      </c>
      <c r="I129" s="18">
        <f t="shared" si="60"/>
        <v>1782.9102879967193</v>
      </c>
      <c r="J129" s="7">
        <f t="shared" si="61"/>
        <v>8289.3737370470026</v>
      </c>
      <c r="K129" s="7">
        <f t="shared" si="62"/>
        <v>20661.999117789539</v>
      </c>
      <c r="L129" s="7">
        <f t="shared" si="63"/>
        <v>2630.1833890341295</v>
      </c>
      <c r="M129" s="7">
        <f t="shared" si="64"/>
        <v>31581.556243870669</v>
      </c>
    </row>
    <row r="130" spans="1:13">
      <c r="A130" s="11">
        <v>25</v>
      </c>
      <c r="B130" s="11">
        <f t="shared" si="54"/>
        <v>76.800000000000011</v>
      </c>
      <c r="C130" s="11">
        <v>425</v>
      </c>
      <c r="D130" s="11">
        <f t="shared" si="56"/>
        <v>32640.000000000004</v>
      </c>
      <c r="E130" s="7" t="e">
        <f t="shared" si="57"/>
        <v>#NUM!</v>
      </c>
      <c r="F130" s="7" t="e">
        <f t="shared" si="58"/>
        <v>#NUM!</v>
      </c>
      <c r="G130" s="7" t="e">
        <f t="shared" si="55"/>
        <v>#NUM!</v>
      </c>
      <c r="H130" s="7" t="e">
        <f t="shared" si="59"/>
        <v>#NUM!</v>
      </c>
      <c r="I130" s="18" t="e">
        <f t="shared" si="60"/>
        <v>#NUM!</v>
      </c>
      <c r="J130" s="7" t="e">
        <f t="shared" si="61"/>
        <v>#NUM!</v>
      </c>
      <c r="K130" s="7" t="e">
        <f t="shared" si="62"/>
        <v>#NUM!</v>
      </c>
      <c r="L130" s="7" t="e">
        <f t="shared" si="63"/>
        <v>#NUM!</v>
      </c>
      <c r="M130" s="7" t="e">
        <f t="shared" si="64"/>
        <v>#NUM!</v>
      </c>
    </row>
    <row r="131" spans="1:13">
      <c r="A131" s="11">
        <v>25</v>
      </c>
      <c r="B131" s="11">
        <f t="shared" si="54"/>
        <v>76.800000000000011</v>
      </c>
      <c r="C131" s="11">
        <v>450</v>
      </c>
      <c r="D131" s="11">
        <f t="shared" si="56"/>
        <v>34560.000000000007</v>
      </c>
      <c r="E131" s="7" t="e">
        <f t="shared" si="57"/>
        <v>#NUM!</v>
      </c>
      <c r="F131" s="7" t="e">
        <f t="shared" si="58"/>
        <v>#NUM!</v>
      </c>
      <c r="G131" s="7" t="e">
        <f t="shared" si="55"/>
        <v>#NUM!</v>
      </c>
      <c r="H131" s="7" t="e">
        <f t="shared" si="59"/>
        <v>#NUM!</v>
      </c>
      <c r="I131" s="18" t="e">
        <f t="shared" si="60"/>
        <v>#NUM!</v>
      </c>
      <c r="J131" s="7" t="e">
        <f t="shared" si="61"/>
        <v>#NUM!</v>
      </c>
      <c r="K131" s="7" t="e">
        <f t="shared" si="62"/>
        <v>#NUM!</v>
      </c>
      <c r="L131" s="7" t="e">
        <f t="shared" si="63"/>
        <v>#NUM!</v>
      </c>
      <c r="M131" s="7" t="e">
        <f t="shared" si="64"/>
        <v>#NUM!</v>
      </c>
    </row>
    <row r="132" spans="1:13">
      <c r="A132" s="11">
        <v>25</v>
      </c>
      <c r="B132" s="11">
        <f t="shared" si="54"/>
        <v>76.800000000000011</v>
      </c>
      <c r="C132" s="11">
        <v>475</v>
      </c>
      <c r="D132" s="11">
        <f t="shared" si="56"/>
        <v>36480.000000000007</v>
      </c>
      <c r="E132" s="7" t="e">
        <f t="shared" si="57"/>
        <v>#NUM!</v>
      </c>
      <c r="F132" s="7" t="e">
        <f t="shared" si="58"/>
        <v>#NUM!</v>
      </c>
      <c r="G132" s="7" t="e">
        <f t="shared" si="55"/>
        <v>#NUM!</v>
      </c>
      <c r="H132" s="7" t="e">
        <f t="shared" si="59"/>
        <v>#NUM!</v>
      </c>
      <c r="I132" s="18" t="e">
        <f t="shared" si="60"/>
        <v>#NUM!</v>
      </c>
      <c r="J132" s="7" t="e">
        <f t="shared" si="61"/>
        <v>#NUM!</v>
      </c>
      <c r="K132" s="7" t="e">
        <f t="shared" si="62"/>
        <v>#NUM!</v>
      </c>
      <c r="L132" s="7" t="e">
        <f t="shared" si="63"/>
        <v>#NUM!</v>
      </c>
      <c r="M132" s="7" t="e">
        <f t="shared" si="64"/>
        <v>#NUM!</v>
      </c>
    </row>
    <row r="133" spans="1:13">
      <c r="A133" s="11">
        <v>25</v>
      </c>
      <c r="B133" s="11">
        <f t="shared" si="54"/>
        <v>76.800000000000011</v>
      </c>
      <c r="C133" s="11">
        <v>500</v>
      </c>
      <c r="D133" s="11">
        <f t="shared" si="56"/>
        <v>38400.000000000007</v>
      </c>
      <c r="E133" s="7" t="e">
        <f t="shared" si="57"/>
        <v>#NUM!</v>
      </c>
      <c r="F133" s="7" t="e">
        <f t="shared" si="58"/>
        <v>#NUM!</v>
      </c>
      <c r="G133" s="7" t="e">
        <f t="shared" si="55"/>
        <v>#NUM!</v>
      </c>
      <c r="H133" s="7" t="e">
        <f t="shared" si="59"/>
        <v>#NUM!</v>
      </c>
      <c r="I133" s="18" t="e">
        <f t="shared" si="60"/>
        <v>#NUM!</v>
      </c>
      <c r="J133" s="7" t="e">
        <f t="shared" si="61"/>
        <v>#NUM!</v>
      </c>
      <c r="K133" s="7" t="e">
        <f t="shared" si="62"/>
        <v>#NUM!</v>
      </c>
      <c r="L133" s="7" t="e">
        <f t="shared" si="63"/>
        <v>#NUM!</v>
      </c>
      <c r="M133" s="7" t="e">
        <f t="shared" si="64"/>
        <v>#NUM!</v>
      </c>
    </row>
    <row r="134" spans="1:13">
      <c r="A134" s="11">
        <v>30</v>
      </c>
      <c r="B134" s="11">
        <f>$C$22</f>
        <v>76.800000000000011</v>
      </c>
      <c r="C134" s="11">
        <v>0</v>
      </c>
      <c r="D134" s="11">
        <f>C134*B134</f>
        <v>0</v>
      </c>
      <c r="E134" s="7">
        <f>($C$23*B134*A134^2+$C$24*$C$25*B134^3-B134*(($C$24*($C$25*$C$24*B134^2+$C$23*A134^2)*($C$25*B134^2+$C$23*$C$24*A134^2-4*D134*$C$23*$C$25)))^0.5)/(2*($C$23^2*A134^2+$C$24*$C$25*$C$23*B134^2))</f>
        <v>21.575053689543985</v>
      </c>
      <c r="F134" s="7">
        <f>B134*E134-E134^2*C$23</f>
        <v>1584.5556657581574</v>
      </c>
      <c r="G134" s="7">
        <f>D134-F134</f>
        <v>-1584.5556657581574</v>
      </c>
      <c r="H134" s="7">
        <f>G134/C$24</f>
        <v>-1780.3996244473678</v>
      </c>
      <c r="I134" s="18">
        <f>(A134-(A134^2-4*C$25*H134)^0.5)/(2*C$25)</f>
        <v>-58.6025643624439</v>
      </c>
      <c r="J134" s="7">
        <f>E134^2*C$23</f>
        <v>72.40845759882086</v>
      </c>
      <c r="K134" s="7">
        <f>I134^2*C$25</f>
        <v>22.322693574053467</v>
      </c>
      <c r="L134" s="7">
        <f>H134-G134</f>
        <v>-195.84395868921047</v>
      </c>
      <c r="M134" s="7">
        <f>SUM(J134:L134)</f>
        <v>-101.11280751633615</v>
      </c>
    </row>
    <row r="135" spans="1:13">
      <c r="A135" s="11">
        <v>30</v>
      </c>
      <c r="B135" s="11">
        <f t="shared" si="54"/>
        <v>76.800000000000011</v>
      </c>
      <c r="C135" s="11">
        <v>25</v>
      </c>
      <c r="D135" s="11">
        <f>C135*B135</f>
        <v>1920.0000000000002</v>
      </c>
      <c r="E135" s="7">
        <f>($C$23*B135*A135^2+$C$24*$C$25*B135^3-B135*(($C$24*($C$25*$C$24*B135^2+$C$23*A135^2)*($C$25*B135^2+$C$23*$C$24*A135^2-4*D135*$C$23*$C$25)))^0.5)/(2*($C$23^2*A135^2+$C$24*$C$25*$C$23*B135^2))</f>
        <v>27.008836911439452</v>
      </c>
      <c r="F135" s="7">
        <f>B135*E135-E135^2*C$23</f>
        <v>1960.8044325949693</v>
      </c>
      <c r="G135" s="7">
        <f t="shared" ref="G135:G154" si="65">D135-F135</f>
        <v>-40.804432594969057</v>
      </c>
      <c r="H135" s="7">
        <f>G135/C$24</f>
        <v>-45.847677072998941</v>
      </c>
      <c r="I135" s="18">
        <f>(A135-(A135^2-4*C$25*H135)^0.5)/(2*C$25)</f>
        <v>-1.5277501979555226</v>
      </c>
      <c r="J135" s="7">
        <f>E135^2*C$23</f>
        <v>113.47424220358087</v>
      </c>
      <c r="K135" s="7">
        <f>I135^2*C$25</f>
        <v>1.5171134337795399E-2</v>
      </c>
      <c r="L135" s="7">
        <f>H135-G135</f>
        <v>-5.0432444780298837</v>
      </c>
      <c r="M135" s="7">
        <f>SUM(J135:L135)</f>
        <v>108.44616885988879</v>
      </c>
    </row>
    <row r="136" spans="1:13">
      <c r="A136" s="11">
        <v>30</v>
      </c>
      <c r="B136" s="11">
        <f t="shared" si="54"/>
        <v>76.800000000000011</v>
      </c>
      <c r="C136" s="11">
        <v>50</v>
      </c>
      <c r="D136" s="11">
        <f t="shared" ref="D136:D154" si="66">C136*B136</f>
        <v>3840.0000000000005</v>
      </c>
      <c r="E136" s="7">
        <f>($C$23*B136*A136^2+$C$24*$C$25*B136^3-B136*(($C$24*($C$25*$C$24*B136^2+$C$23*A136^2)*($C$25*B136^2+$C$23*$C$24*A136^2-4*D136*$C$23*$C$25)))^0.5)/(2*($C$23^2*A136^2+$C$24*$C$25*$C$23*B136^2))</f>
        <v>32.580369606579723</v>
      </c>
      <c r="F136" s="7">
        <f>B136*E136-E136^2*C$23</f>
        <v>2337.0531994317807</v>
      </c>
      <c r="G136" s="7">
        <f t="shared" si="65"/>
        <v>1502.9468005682197</v>
      </c>
      <c r="H136" s="7">
        <f>G136/C$24</f>
        <v>1688.7042703013703</v>
      </c>
      <c r="I136" s="18">
        <f>(A136-(A136^2-4*C$25*H136)^0.5)/(2*C$25)</f>
        <v>56.993942736930869</v>
      </c>
      <c r="J136" s="7">
        <f>E136^2*C$23</f>
        <v>165.11918635354235</v>
      </c>
      <c r="K136" s="7">
        <f>I136^2*C$25</f>
        <v>21.114011806553606</v>
      </c>
      <c r="L136" s="7">
        <f>H136-G136</f>
        <v>185.75746973315063</v>
      </c>
      <c r="M136" s="7">
        <f>SUM(J136:L136)</f>
        <v>371.99066789324661</v>
      </c>
    </row>
    <row r="137" spans="1:13">
      <c r="A137" s="11">
        <v>30</v>
      </c>
      <c r="B137" s="11">
        <f t="shared" si="54"/>
        <v>76.800000000000011</v>
      </c>
      <c r="C137" s="11">
        <v>75</v>
      </c>
      <c r="D137" s="11">
        <f t="shared" si="66"/>
        <v>5760.0000000000009</v>
      </c>
      <c r="E137" s="7">
        <f>($C$23*B137*A137^2+$C$24*$C$25*B137^3-B137*(($C$24*($C$25*$C$24*B137^2+$C$23*A137^2)*($C$25*B137^2+$C$23*$C$24*A137^2-4*D137*$C$23*$C$25)))^0.5)/(2*($C$23^2*A137^2+$C$24*$C$25*$C$23*B137^2))</f>
        <v>38.300691309484222</v>
      </c>
      <c r="F137" s="7">
        <f>B137*E137-E137^2*C$23</f>
        <v>2713.3019662685933</v>
      </c>
      <c r="G137" s="7">
        <f t="shared" si="65"/>
        <v>3046.6980337314076</v>
      </c>
      <c r="H137" s="7">
        <f>G137/C$24</f>
        <v>3423.2562176757388</v>
      </c>
      <c r="I137" s="18">
        <f>(A137-(A137^2-4*C$25*H137)^0.5)/(2*C$25)</f>
        <v>117.07847037115553</v>
      </c>
      <c r="J137" s="7">
        <f>E137^2*C$23</f>
        <v>228.1911262997956</v>
      </c>
      <c r="K137" s="7">
        <f>I137^2*C$25</f>
        <v>89.09789345892203</v>
      </c>
      <c r="L137" s="7">
        <f>H137-G137</f>
        <v>376.55818394433118</v>
      </c>
      <c r="M137" s="7">
        <f>SUM(J137:L137)</f>
        <v>693.84720370304876</v>
      </c>
    </row>
    <row r="138" spans="1:13">
      <c r="A138" s="11">
        <v>30</v>
      </c>
      <c r="B138" s="11">
        <f t="shared" si="54"/>
        <v>76.800000000000011</v>
      </c>
      <c r="C138" s="11">
        <v>100</v>
      </c>
      <c r="D138" s="11">
        <f t="shared" si="66"/>
        <v>7680.0000000000009</v>
      </c>
      <c r="E138" s="7">
        <f>($C$23*B138*A138^2+$C$24*$C$25*B138^3-B138*(($C$24*($C$25*$C$24*B138^2+$C$23*A138^2)*($C$25*B138^2+$C$23*$C$24*A138^2-4*D138*$C$23*$C$25)))^0.5)/(2*($C$23^2*A138^2+$C$24*$C$25*$C$23*B138^2))</f>
        <v>44.182399957025872</v>
      </c>
      <c r="F138" s="7">
        <f>B138*E138-E138^2*C$23</f>
        <v>3089.5507331054055</v>
      </c>
      <c r="G138" s="7">
        <f t="shared" si="65"/>
        <v>4590.449266894595</v>
      </c>
      <c r="H138" s="7">
        <f>G138/C$24</f>
        <v>5157.8081650501063</v>
      </c>
      <c r="I138" s="18">
        <f>(A138-(A138^2-4*C$25*H138)^0.5)/(2*C$25)</f>
        <v>178.85815762025433</v>
      </c>
      <c r="J138" s="7">
        <f>E138^2*C$23</f>
        <v>303.6575835941822</v>
      </c>
      <c r="K138" s="7">
        <f>I138^2*C$25</f>
        <v>207.93656355752631</v>
      </c>
      <c r="L138" s="7">
        <f>H138-G138</f>
        <v>567.35889815551127</v>
      </c>
      <c r="M138" s="7">
        <f>SUM(J138:L138)</f>
        <v>1078.9530453072198</v>
      </c>
    </row>
    <row r="139" spans="1:13">
      <c r="A139" s="11">
        <v>30</v>
      </c>
      <c r="B139" s="11">
        <f t="shared" si="54"/>
        <v>76.800000000000011</v>
      </c>
      <c r="C139" s="11">
        <v>125</v>
      </c>
      <c r="D139" s="11">
        <f t="shared" si="66"/>
        <v>9600.0000000000018</v>
      </c>
      <c r="E139" s="7">
        <f t="shared" ref="E139:E154" si="67">($C$23*B139*A139^2+$C$24*$C$25*B139^3-B139*(($C$24*($C$25*$C$24*B139^2+$C$23*A139^2)*($C$25*B139^2+$C$23*$C$24*A139^2-4*D139*$C$23*$C$25)))^0.5)/(2*($C$23^2*A139^2+$C$24*$C$25*$C$23*B139^2))</f>
        <v>50.23997845610144</v>
      </c>
      <c r="F139" s="7">
        <f t="shared" ref="F139:F154" si="68">B139*E139-E139^2*C$23</f>
        <v>3465.7994999422185</v>
      </c>
      <c r="G139" s="7">
        <f t="shared" si="65"/>
        <v>6134.2005000577828</v>
      </c>
      <c r="H139" s="7">
        <f t="shared" ref="H139:H154" si="69">G139/C$24</f>
        <v>6892.3601124244751</v>
      </c>
      <c r="I139" s="18">
        <f t="shared" ref="I139:I154" si="70">(A139-(A139^2-4*C$25*H139)^0.5)/(2*C$25)</f>
        <v>242.48512855431662</v>
      </c>
      <c r="J139" s="7">
        <f t="shared" ref="J139:J154" si="71">E139^2*C$23</f>
        <v>392.63084548637238</v>
      </c>
      <c r="K139" s="7">
        <f t="shared" ref="K139:K154" si="72">I139^2*C$25</f>
        <v>382.19374420502243</v>
      </c>
      <c r="L139" s="7">
        <f t="shared" ref="L139:L154" si="73">H139-G139</f>
        <v>758.15961236669227</v>
      </c>
      <c r="M139" s="7">
        <f t="shared" ref="M139:M154" si="74">SUM(J139:L139)</f>
        <v>1532.984202058087</v>
      </c>
    </row>
    <row r="140" spans="1:13">
      <c r="A140" s="11">
        <v>30</v>
      </c>
      <c r="B140" s="11">
        <f t="shared" si="54"/>
        <v>76.800000000000011</v>
      </c>
      <c r="C140" s="11">
        <v>150</v>
      </c>
      <c r="D140" s="11">
        <f t="shared" si="66"/>
        <v>11520.000000000002</v>
      </c>
      <c r="E140" s="7">
        <f t="shared" si="67"/>
        <v>56.490214887540496</v>
      </c>
      <c r="F140" s="7">
        <f t="shared" si="68"/>
        <v>3842.0482667790329</v>
      </c>
      <c r="G140" s="7">
        <f t="shared" si="65"/>
        <v>7677.9517332209689</v>
      </c>
      <c r="H140" s="7">
        <f t="shared" si="69"/>
        <v>8626.9120597988422</v>
      </c>
      <c r="I140" s="18">
        <f t="shared" si="70"/>
        <v>308.13572009264772</v>
      </c>
      <c r="J140" s="7">
        <f t="shared" si="71"/>
        <v>496.40023658407813</v>
      </c>
      <c r="K140" s="7">
        <f t="shared" si="72"/>
        <v>617.15954298059455</v>
      </c>
      <c r="L140" s="7">
        <f t="shared" si="73"/>
        <v>948.96032657787327</v>
      </c>
      <c r="M140" s="7">
        <f t="shared" si="74"/>
        <v>2062.520106142546</v>
      </c>
    </row>
    <row r="141" spans="1:13">
      <c r="A141" s="11">
        <v>30</v>
      </c>
      <c r="B141" s="11">
        <f t="shared" si="54"/>
        <v>76.800000000000011</v>
      </c>
      <c r="C141" s="11">
        <v>175</v>
      </c>
      <c r="D141" s="11">
        <f t="shared" si="66"/>
        <v>13440.000000000002</v>
      </c>
      <c r="E141" s="7">
        <f t="shared" si="67"/>
        <v>62.952751414030729</v>
      </c>
      <c r="F141" s="7">
        <f t="shared" si="68"/>
        <v>4218.2970336158451</v>
      </c>
      <c r="G141" s="7">
        <f t="shared" si="65"/>
        <v>9221.7029663841568</v>
      </c>
      <c r="H141" s="7">
        <f t="shared" si="69"/>
        <v>10361.46400717321</v>
      </c>
      <c r="I141" s="18">
        <f t="shared" si="70"/>
        <v>376.0162475664664</v>
      </c>
      <c r="J141" s="7">
        <f t="shared" si="71"/>
        <v>616.47427498171635</v>
      </c>
      <c r="K141" s="7">
        <f t="shared" si="72"/>
        <v>919.02341982077996</v>
      </c>
      <c r="L141" s="7">
        <f t="shared" si="73"/>
        <v>1139.7610407890534</v>
      </c>
      <c r="M141" s="7">
        <f t="shared" si="74"/>
        <v>2675.2587355915498</v>
      </c>
    </row>
    <row r="142" spans="1:13">
      <c r="A142" s="11">
        <v>30</v>
      </c>
      <c r="B142" s="11">
        <f t="shared" si="54"/>
        <v>76.800000000000011</v>
      </c>
      <c r="C142" s="11">
        <v>200</v>
      </c>
      <c r="D142" s="11">
        <f t="shared" si="66"/>
        <v>15360.000000000002</v>
      </c>
      <c r="E142" s="7">
        <f t="shared" si="67"/>
        <v>69.650813626104835</v>
      </c>
      <c r="F142" s="7">
        <f t="shared" si="68"/>
        <v>4594.5458004526581</v>
      </c>
      <c r="G142" s="7">
        <f t="shared" si="65"/>
        <v>10765.454199547345</v>
      </c>
      <c r="H142" s="7">
        <f t="shared" si="69"/>
        <v>12096.015954547578</v>
      </c>
      <c r="I142" s="18">
        <f t="shared" si="70"/>
        <v>446.37066554837412</v>
      </c>
      <c r="J142" s="7">
        <f t="shared" si="71"/>
        <v>754.63668603219412</v>
      </c>
      <c r="K142" s="7">
        <f t="shared" si="72"/>
        <v>1295.10401190364</v>
      </c>
      <c r="L142" s="7">
        <f t="shared" si="73"/>
        <v>1330.5617550002335</v>
      </c>
      <c r="M142" s="7">
        <f t="shared" si="74"/>
        <v>3380.3024529360673</v>
      </c>
    </row>
    <row r="143" spans="1:13">
      <c r="A143" s="11">
        <v>30</v>
      </c>
      <c r="B143" s="11">
        <f t="shared" si="54"/>
        <v>76.800000000000011</v>
      </c>
      <c r="C143" s="11">
        <v>225</v>
      </c>
      <c r="D143" s="11">
        <f t="shared" si="66"/>
        <v>17280.000000000004</v>
      </c>
      <c r="E143" s="7">
        <f t="shared" si="67"/>
        <v>76.61219859442275</v>
      </c>
      <c r="F143" s="7">
        <f t="shared" si="68"/>
        <v>4970.7945672894703</v>
      </c>
      <c r="G143" s="7">
        <f t="shared" si="65"/>
        <v>12309.205432710532</v>
      </c>
      <c r="H143" s="7">
        <f t="shared" si="69"/>
        <v>13830.567901921946</v>
      </c>
      <c r="I143" s="18">
        <f t="shared" si="70"/>
        <v>519.49094605445009</v>
      </c>
      <c r="J143" s="7">
        <f t="shared" si="71"/>
        <v>913.02228476219773</v>
      </c>
      <c r="K143" s="7">
        <f t="shared" si="72"/>
        <v>1754.160479711559</v>
      </c>
      <c r="L143" s="7">
        <f t="shared" si="73"/>
        <v>1521.3624692114136</v>
      </c>
      <c r="M143" s="7">
        <f t="shared" si="74"/>
        <v>4188.5452336851704</v>
      </c>
    </row>
    <row r="144" spans="1:13">
      <c r="A144" s="11">
        <v>30</v>
      </c>
      <c r="B144" s="11">
        <f t="shared" si="54"/>
        <v>76.800000000000011</v>
      </c>
      <c r="C144" s="11">
        <v>250</v>
      </c>
      <c r="D144" s="11">
        <f t="shared" si="66"/>
        <v>19200.000000000004</v>
      </c>
      <c r="E144" s="7">
        <f t="shared" si="67"/>
        <v>83.870643494483048</v>
      </c>
      <c r="F144" s="7">
        <f t="shared" si="68"/>
        <v>5347.0433341262833</v>
      </c>
      <c r="G144" s="7">
        <f t="shared" si="65"/>
        <v>13852.95666587372</v>
      </c>
      <c r="H144" s="7">
        <f t="shared" si="69"/>
        <v>15565.119849296314</v>
      </c>
      <c r="I144" s="18">
        <f t="shared" si="70"/>
        <v>595.73145416393777</v>
      </c>
      <c r="J144" s="7">
        <f t="shared" si="71"/>
        <v>1094.2220862500155</v>
      </c>
      <c r="K144" s="7">
        <f t="shared" si="72"/>
        <v>2306.8237756218191</v>
      </c>
      <c r="L144" s="7">
        <f t="shared" si="73"/>
        <v>1712.1631834225936</v>
      </c>
      <c r="M144" s="7">
        <f t="shared" si="74"/>
        <v>5113.2090452944285</v>
      </c>
    </row>
    <row r="145" spans="1:13">
      <c r="A145" s="11">
        <v>30</v>
      </c>
      <c r="B145" s="11">
        <f t="shared" si="54"/>
        <v>76.800000000000011</v>
      </c>
      <c r="C145" s="11">
        <v>275</v>
      </c>
      <c r="D145" s="11">
        <f t="shared" si="66"/>
        <v>21120.000000000004</v>
      </c>
      <c r="E145" s="7">
        <f t="shared" si="67"/>
        <v>91.46777094911323</v>
      </c>
      <c r="F145" s="7">
        <f t="shared" si="68"/>
        <v>5723.2921009630945</v>
      </c>
      <c r="G145" s="7">
        <f t="shared" si="65"/>
        <v>15396.707899036908</v>
      </c>
      <c r="H145" s="7">
        <f t="shared" si="69"/>
        <v>17299.671796670682</v>
      </c>
      <c r="I145" s="18">
        <f t="shared" si="70"/>
        <v>675.5293813079096</v>
      </c>
      <c r="J145" s="7">
        <f t="shared" si="71"/>
        <v>1301.4327079288021</v>
      </c>
      <c r="K145" s="7">
        <f t="shared" si="72"/>
        <v>2966.2096425666059</v>
      </c>
      <c r="L145" s="7">
        <f t="shared" si="73"/>
        <v>1902.9638976337737</v>
      </c>
      <c r="M145" s="7">
        <f t="shared" si="74"/>
        <v>6170.6062481291819</v>
      </c>
    </row>
    <row r="146" spans="1:13">
      <c r="A146" s="11">
        <v>30</v>
      </c>
      <c r="B146" s="11">
        <f t="shared" si="54"/>
        <v>76.800000000000011</v>
      </c>
      <c r="C146" s="11">
        <v>300</v>
      </c>
      <c r="D146" s="11">
        <f t="shared" si="66"/>
        <v>23040.000000000004</v>
      </c>
      <c r="E146" s="7">
        <f t="shared" si="67"/>
        <v>99.455939234344811</v>
      </c>
      <c r="F146" s="7">
        <f t="shared" si="68"/>
        <v>6099.5408677999085</v>
      </c>
      <c r="G146" s="7">
        <f t="shared" si="65"/>
        <v>16940.459132200096</v>
      </c>
      <c r="H146" s="7">
        <f t="shared" si="69"/>
        <v>19034.223744045052</v>
      </c>
      <c r="I146" s="18">
        <f t="shared" si="70"/>
        <v>759.43468296902574</v>
      </c>
      <c r="J146" s="7">
        <f t="shared" si="71"/>
        <v>1538.6752653977737</v>
      </c>
      <c r="K146" s="7">
        <f t="shared" si="72"/>
        <v>3748.8167450257201</v>
      </c>
      <c r="L146" s="7">
        <f t="shared" si="73"/>
        <v>2093.7646118449557</v>
      </c>
      <c r="M146" s="7">
        <f t="shared" si="74"/>
        <v>7381.2566222684491</v>
      </c>
    </row>
    <row r="147" spans="1:13">
      <c r="A147" s="11">
        <v>30</v>
      </c>
      <c r="B147" s="11">
        <f t="shared" si="54"/>
        <v>76.800000000000011</v>
      </c>
      <c r="C147" s="11">
        <v>325</v>
      </c>
      <c r="D147" s="11">
        <f t="shared" si="66"/>
        <v>24960.000000000004</v>
      </c>
      <c r="E147" s="7">
        <f t="shared" si="67"/>
        <v>107.90257201858711</v>
      </c>
      <c r="F147" s="7">
        <f t="shared" si="68"/>
        <v>6475.7896346367215</v>
      </c>
      <c r="G147" s="7">
        <f t="shared" si="65"/>
        <v>18484.21036536328</v>
      </c>
      <c r="H147" s="7">
        <f t="shared" si="69"/>
        <v>20768.775691419414</v>
      </c>
      <c r="I147" s="18">
        <f t="shared" si="70"/>
        <v>848.15555695121145</v>
      </c>
      <c r="J147" s="7">
        <f t="shared" si="71"/>
        <v>1811.1278963907698</v>
      </c>
      <c r="K147" s="7">
        <f t="shared" si="72"/>
        <v>4675.8910171169282</v>
      </c>
      <c r="L147" s="7">
        <f t="shared" si="73"/>
        <v>2284.5653260561339</v>
      </c>
      <c r="M147" s="7">
        <f t="shared" si="74"/>
        <v>8771.5842395638319</v>
      </c>
    </row>
    <row r="148" spans="1:13">
      <c r="A148" s="11">
        <v>30</v>
      </c>
      <c r="B148" s="11">
        <f t="shared" si="54"/>
        <v>76.800000000000011</v>
      </c>
      <c r="C148" s="11">
        <v>350</v>
      </c>
      <c r="D148" s="11">
        <f t="shared" si="66"/>
        <v>26880.000000000004</v>
      </c>
      <c r="E148" s="7">
        <f t="shared" si="67"/>
        <v>116.89703095966547</v>
      </c>
      <c r="F148" s="7">
        <f t="shared" si="68"/>
        <v>6852.0384014735346</v>
      </c>
      <c r="G148" s="7">
        <f t="shared" si="65"/>
        <v>20027.961598526468</v>
      </c>
      <c r="H148" s="7">
        <f t="shared" si="69"/>
        <v>22503.327638793784</v>
      </c>
      <c r="I148" s="18">
        <f t="shared" si="70"/>
        <v>942.63063105862022</v>
      </c>
      <c r="J148" s="7">
        <f t="shared" si="71"/>
        <v>2125.6535762287758</v>
      </c>
      <c r="K148" s="7">
        <f t="shared" si="72"/>
        <v>5775.5912929648212</v>
      </c>
      <c r="L148" s="7">
        <f t="shared" si="73"/>
        <v>2475.3660402673158</v>
      </c>
      <c r="M148" s="7">
        <f t="shared" si="74"/>
        <v>10376.610909460913</v>
      </c>
    </row>
    <row r="149" spans="1:13">
      <c r="A149" s="11">
        <v>30</v>
      </c>
      <c r="B149" s="11">
        <f t="shared" si="54"/>
        <v>76.800000000000011</v>
      </c>
      <c r="C149" s="11">
        <v>375</v>
      </c>
      <c r="D149" s="11">
        <f t="shared" si="66"/>
        <v>28800.000000000004</v>
      </c>
      <c r="E149" s="7">
        <f t="shared" si="67"/>
        <v>126.56213626134739</v>
      </c>
      <c r="F149" s="7">
        <f t="shared" si="68"/>
        <v>7228.2871683103467</v>
      </c>
      <c r="G149" s="7">
        <f t="shared" si="65"/>
        <v>21571.712831689656</v>
      </c>
      <c r="H149" s="7">
        <f t="shared" si="69"/>
        <v>24237.879586168154</v>
      </c>
      <c r="I149" s="18">
        <f t="shared" si="70"/>
        <v>1044.1499715341276</v>
      </c>
      <c r="J149" s="7">
        <f t="shared" si="71"/>
        <v>2491.6848965611343</v>
      </c>
      <c r="K149" s="7">
        <f t="shared" si="72"/>
        <v>7086.6195598556769</v>
      </c>
      <c r="L149" s="7">
        <f t="shared" si="73"/>
        <v>2666.1667544784978</v>
      </c>
      <c r="M149" s="7">
        <f t="shared" si="74"/>
        <v>12244.47121089531</v>
      </c>
    </row>
    <row r="150" spans="1:13">
      <c r="A150" s="11">
        <v>30</v>
      </c>
      <c r="B150" s="11">
        <f t="shared" si="54"/>
        <v>76.800000000000011</v>
      </c>
      <c r="C150" s="11">
        <v>400</v>
      </c>
      <c r="D150" s="11">
        <f t="shared" si="66"/>
        <v>30720.000000000004</v>
      </c>
      <c r="E150" s="7">
        <f t="shared" si="67"/>
        <v>137.07487407315338</v>
      </c>
      <c r="F150" s="7">
        <f t="shared" si="68"/>
        <v>7604.5359351471598</v>
      </c>
      <c r="G150" s="7">
        <f t="shared" si="65"/>
        <v>23115.464064852844</v>
      </c>
      <c r="H150" s="7">
        <f t="shared" si="69"/>
        <v>25972.43153354252</v>
      </c>
      <c r="I150" s="18">
        <f t="shared" si="70"/>
        <v>1154.5725873188469</v>
      </c>
      <c r="J150" s="7">
        <f t="shared" si="71"/>
        <v>2922.8143936710221</v>
      </c>
      <c r="K150" s="7">
        <f t="shared" si="72"/>
        <v>8664.7460860228857</v>
      </c>
      <c r="L150" s="7">
        <f t="shared" si="73"/>
        <v>2856.967468689676</v>
      </c>
      <c r="M150" s="7">
        <f t="shared" si="74"/>
        <v>14444.527948383584</v>
      </c>
    </row>
    <row r="151" spans="1:13">
      <c r="A151" s="11">
        <v>30</v>
      </c>
      <c r="B151" s="11">
        <f t="shared" si="54"/>
        <v>76.800000000000011</v>
      </c>
      <c r="C151" s="11">
        <v>425</v>
      </c>
      <c r="D151" s="11">
        <f t="shared" si="66"/>
        <v>32640.000000000004</v>
      </c>
      <c r="E151" s="7">
        <f t="shared" si="67"/>
        <v>148.70723472250555</v>
      </c>
      <c r="F151" s="7">
        <f t="shared" si="68"/>
        <v>7980.7847019839728</v>
      </c>
      <c r="G151" s="7">
        <f t="shared" si="65"/>
        <v>24659.215298016032</v>
      </c>
      <c r="H151" s="7">
        <f t="shared" si="69"/>
        <v>27706.98348091689</v>
      </c>
      <c r="I151" s="18">
        <f t="shared" si="70"/>
        <v>1276.7553824809415</v>
      </c>
      <c r="J151" s="7">
        <f t="shared" si="71"/>
        <v>3439.9309247044557</v>
      </c>
      <c r="K151" s="7">
        <f t="shared" si="72"/>
        <v>10595.677993511359</v>
      </c>
      <c r="L151" s="7">
        <f t="shared" si="73"/>
        <v>3047.7681829008579</v>
      </c>
      <c r="M151" s="7">
        <f t="shared" si="74"/>
        <v>17083.377101116672</v>
      </c>
    </row>
    <row r="152" spans="1:13">
      <c r="A152" s="11">
        <v>30</v>
      </c>
      <c r="B152" s="11">
        <f t="shared" si="54"/>
        <v>76.800000000000011</v>
      </c>
      <c r="C152" s="11">
        <v>450</v>
      </c>
      <c r="D152" s="11">
        <f t="shared" si="66"/>
        <v>34560.000000000007</v>
      </c>
      <c r="E152" s="7">
        <f t="shared" si="67"/>
        <v>161.9179740696195</v>
      </c>
      <c r="F152" s="7">
        <f t="shared" si="68"/>
        <v>8357.033468820784</v>
      </c>
      <c r="G152" s="7">
        <f t="shared" si="65"/>
        <v>26202.966531179223</v>
      </c>
      <c r="H152" s="7">
        <f t="shared" si="69"/>
        <v>29441.535428291263</v>
      </c>
      <c r="I152" s="18">
        <f t="shared" si="70"/>
        <v>1415.516989711384</v>
      </c>
      <c r="J152" s="7">
        <f t="shared" si="71"/>
        <v>4078.2669397259961</v>
      </c>
      <c r="K152" s="7">
        <f t="shared" si="72"/>
        <v>13023.974263050259</v>
      </c>
      <c r="L152" s="7">
        <f t="shared" si="73"/>
        <v>3238.5688971120398</v>
      </c>
      <c r="M152" s="7">
        <f t="shared" si="74"/>
        <v>20340.810099888295</v>
      </c>
    </row>
    <row r="153" spans="1:13">
      <c r="A153" s="11">
        <v>30</v>
      </c>
      <c r="B153" s="11">
        <f t="shared" si="54"/>
        <v>76.800000000000011</v>
      </c>
      <c r="C153" s="11">
        <v>475</v>
      </c>
      <c r="D153" s="11">
        <f t="shared" si="66"/>
        <v>36480.000000000007</v>
      </c>
      <c r="E153" s="7">
        <f t="shared" si="67"/>
        <v>177.60455935448206</v>
      </c>
      <c r="F153" s="7">
        <f t="shared" si="68"/>
        <v>8733.282235657598</v>
      </c>
      <c r="G153" s="7">
        <f t="shared" si="65"/>
        <v>27746.717764342407</v>
      </c>
      <c r="H153" s="7">
        <f t="shared" si="69"/>
        <v>31176.087375665626</v>
      </c>
      <c r="I153" s="18">
        <f t="shared" si="70"/>
        <v>1580.284133236961</v>
      </c>
      <c r="J153" s="7">
        <f t="shared" si="71"/>
        <v>4906.7479227666263</v>
      </c>
      <c r="K153" s="7">
        <f t="shared" si="72"/>
        <v>16232.436621443203</v>
      </c>
      <c r="L153" s="7">
        <f t="shared" si="73"/>
        <v>3429.3696113232181</v>
      </c>
      <c r="M153" s="7">
        <f t="shared" si="74"/>
        <v>24568.554155533046</v>
      </c>
    </row>
    <row r="154" spans="1:13">
      <c r="A154" s="11">
        <v>30</v>
      </c>
      <c r="B154" s="11">
        <f t="shared" si="54"/>
        <v>76.800000000000011</v>
      </c>
      <c r="C154" s="11">
        <v>500</v>
      </c>
      <c r="D154" s="11">
        <f t="shared" si="66"/>
        <v>38400.000000000007</v>
      </c>
      <c r="E154" s="7">
        <f t="shared" si="67"/>
        <v>198.1008278890217</v>
      </c>
      <c r="F154" s="7">
        <f t="shared" si="68"/>
        <v>9109.531002494412</v>
      </c>
      <c r="G154" s="7">
        <f t="shared" si="65"/>
        <v>29290.468997505595</v>
      </c>
      <c r="H154" s="7">
        <f t="shared" si="69"/>
        <v>32910.639323039992</v>
      </c>
      <c r="I154" s="18">
        <f t="shared" si="70"/>
        <v>1795.5707337330009</v>
      </c>
      <c r="J154" s="7">
        <f t="shared" si="71"/>
        <v>6104.6125793824576</v>
      </c>
      <c r="K154" s="7">
        <f t="shared" si="72"/>
        <v>20956.482688950036</v>
      </c>
      <c r="L154" s="7">
        <f t="shared" si="73"/>
        <v>3620.1703255343964</v>
      </c>
      <c r="M154" s="7">
        <f t="shared" si="74"/>
        <v>30681.26559386689</v>
      </c>
    </row>
    <row r="155" spans="1:13">
      <c r="A155" s="11">
        <v>35</v>
      </c>
      <c r="B155" s="11">
        <f>$C$22</f>
        <v>76.800000000000011</v>
      </c>
      <c r="C155" s="11">
        <v>0</v>
      </c>
      <c r="D155" s="11">
        <f>C155*B155</f>
        <v>0</v>
      </c>
      <c r="E155" s="7">
        <f>($C$23*B155*A155^2+$C$24*$C$25*B155^3-B155*(($C$24*($C$25*$C$24*B155^2+$C$23*A155^2)*($C$25*B155^2+$C$23*$C$24*A155^2-4*D155*$C$23*$C$25)))^0.5)/(2*($C$23^2*A155^2+$C$24*$C$25*$C$23*B155^2))</f>
        <v>22.818347155136863</v>
      </c>
      <c r="F155" s="7">
        <f>B155*E155-E155^2*C$23</f>
        <v>1671.4548666645915</v>
      </c>
      <c r="G155" s="7">
        <f>D155-F155</f>
        <v>-1671.4548666645915</v>
      </c>
      <c r="H155" s="7">
        <f>G155/C$24</f>
        <v>-1878.0391760276309</v>
      </c>
      <c r="I155" s="18">
        <f>(A155-(A155^2-4*C$25*H155)^0.5)/(2*C$25)</f>
        <v>-53.133950500149645</v>
      </c>
      <c r="J155" s="7">
        <f>E155^2*C$23</f>
        <v>80.99419484991995</v>
      </c>
      <c r="K155" s="7">
        <f>I155^2*C$25</f>
        <v>18.350908522390291</v>
      </c>
      <c r="L155" s="7">
        <f>H155-G155</f>
        <v>-206.58430936303944</v>
      </c>
      <c r="M155" s="7">
        <f>SUM(J155:L155)</f>
        <v>-107.2392059907292</v>
      </c>
    </row>
    <row r="156" spans="1:13">
      <c r="A156" s="11">
        <v>35</v>
      </c>
      <c r="B156" s="11">
        <f t="shared" si="54"/>
        <v>76.800000000000011</v>
      </c>
      <c r="C156" s="11">
        <v>25</v>
      </c>
      <c r="D156" s="11">
        <f>C156*B156</f>
        <v>1920.0000000000002</v>
      </c>
      <c r="E156" s="7">
        <f>($C$23*B156*A156^2+$C$24*$C$25*B156^3-B156*(($C$24*($C$25*$C$24*B156^2+$C$23*A156^2)*($C$25*B156^2+$C$23*$C$24*A156^2-4*D156*$C$23*$C$25)))^0.5)/(2*($C$23^2*A156^2+$C$24*$C$25*$C$23*B156^2))</f>
        <v>27.041556610371284</v>
      </c>
      <c r="F156" s="7">
        <f>B156*E156-E156^2*C$23</f>
        <v>1963.0422035124391</v>
      </c>
      <c r="G156" s="7">
        <f t="shared" ref="G156:G175" si="75">D156-F156</f>
        <v>-43.042203512438846</v>
      </c>
      <c r="H156" s="7">
        <f>G156/C$24</f>
        <v>-48.362026418470613</v>
      </c>
      <c r="I156" s="18">
        <f>(A156-(A156^2-4*C$25*H156)^0.5)/(2*C$25)</f>
        <v>-1.3814177820115412</v>
      </c>
      <c r="J156" s="7">
        <f>E156^2*C$23</f>
        <v>113.74934416407567</v>
      </c>
      <c r="K156" s="7">
        <f>I156^2*C$25</f>
        <v>1.2404048074974959E-2</v>
      </c>
      <c r="L156" s="7">
        <f>H156-G156</f>
        <v>-5.3198229060317672</v>
      </c>
      <c r="M156" s="7">
        <f>SUM(J156:L156)</f>
        <v>108.44192530611886</v>
      </c>
    </row>
    <row r="157" spans="1:13">
      <c r="A157" s="11">
        <v>35</v>
      </c>
      <c r="B157" s="11">
        <f t="shared" si="54"/>
        <v>76.800000000000011</v>
      </c>
      <c r="C157" s="11">
        <v>50</v>
      </c>
      <c r="D157" s="11">
        <f t="shared" ref="D157:D175" si="76">C157*B157</f>
        <v>3840.0000000000005</v>
      </c>
      <c r="E157" s="7">
        <f>($C$23*B157*A157^2+$C$24*$C$25*B157^3-B157*(($C$24*($C$25*$C$24*B157^2+$C$23*A157^2)*($C$25*B157^2+$C$23*$C$24*A157^2-4*D157*$C$23*$C$25)))^0.5)/(2*($C$23^2*A157^2+$C$24*$C$25*$C$23*B157^2))</f>
        <v>31.347509813933922</v>
      </c>
      <c r="F157" s="7">
        <f>B157*E157-E157^2*C$23</f>
        <v>2254.6295403602858</v>
      </c>
      <c r="G157" s="7">
        <f t="shared" si="75"/>
        <v>1585.3704596397147</v>
      </c>
      <c r="H157" s="7">
        <f>G157/C$24</f>
        <v>1781.3151231906907</v>
      </c>
      <c r="I157" s="18">
        <f>(A157-(A157^2-4*C$25*H157)^0.5)/(2*C$25)</f>
        <v>51.385082769825793</v>
      </c>
      <c r="J157" s="7">
        <f>E157^2*C$23</f>
        <v>152.85921334983968</v>
      </c>
      <c r="K157" s="7">
        <f>I157^2*C$25</f>
        <v>17.162773753202011</v>
      </c>
      <c r="L157" s="7">
        <f>H157-G157</f>
        <v>195.94466355097597</v>
      </c>
      <c r="M157" s="7">
        <f>SUM(J157:L157)</f>
        <v>365.96665065401766</v>
      </c>
    </row>
    <row r="158" spans="1:13">
      <c r="A158" s="11">
        <v>35</v>
      </c>
      <c r="B158" s="11">
        <f t="shared" si="54"/>
        <v>76.800000000000011</v>
      </c>
      <c r="C158" s="11">
        <v>75</v>
      </c>
      <c r="D158" s="11">
        <f t="shared" si="76"/>
        <v>5760.0000000000009</v>
      </c>
      <c r="E158" s="7">
        <f>($C$23*B158*A158^2+$C$24*$C$25*B158^3-B158*(($C$24*($C$25*$C$24*B158^2+$C$23*A158^2)*($C$25*B158^2+$C$23*$C$24*A158^2-4*D158*$C$23*$C$25)))^0.5)/(2*($C$23^2*A158^2+$C$24*$C$25*$C$23*B158^2))</f>
        <v>35.741269669394903</v>
      </c>
      <c r="F158" s="7">
        <f>B158*E158-E158^2*C$23</f>
        <v>2546.2168772081318</v>
      </c>
      <c r="G158" s="7">
        <f t="shared" si="75"/>
        <v>3213.7831227918691</v>
      </c>
      <c r="H158" s="7">
        <f>G158/C$24</f>
        <v>3610.9922727998528</v>
      </c>
      <c r="I158" s="18">
        <f>(A158-(A158^2-4*C$25*H158)^0.5)/(2*C$25)</f>
        <v>105.22759356302203</v>
      </c>
      <c r="J158" s="7">
        <f>E158^2*C$23</f>
        <v>198.71263340139683</v>
      </c>
      <c r="K158" s="7">
        <f>I158^2*C$25</f>
        <v>71.973501905919605</v>
      </c>
      <c r="L158" s="7">
        <f>H158-G158</f>
        <v>397.20915000798368</v>
      </c>
      <c r="M158" s="7">
        <f>SUM(J158:L158)</f>
        <v>667.89528531530004</v>
      </c>
    </row>
    <row r="159" spans="1:13">
      <c r="A159" s="11">
        <v>35</v>
      </c>
      <c r="B159" s="11">
        <f t="shared" si="54"/>
        <v>76.800000000000011</v>
      </c>
      <c r="C159" s="11">
        <v>100</v>
      </c>
      <c r="D159" s="11">
        <f t="shared" si="76"/>
        <v>7680.0000000000009</v>
      </c>
      <c r="E159" s="7">
        <f>($C$23*B159*A159^2+$C$24*$C$25*B159^3-B159*(($C$24*($C$25*$C$24*B159^2+$C$23*A159^2)*($C$25*B159^2+$C$23*$C$24*A159^2-4*D159*$C$23*$C$25)))^0.5)/(2*($C$23^2*A159^2+$C$24*$C$25*$C$23*B159^2))</f>
        <v>40.228437471777887</v>
      </c>
      <c r="F159" s="7">
        <f>B159*E159-E159^2*C$23</f>
        <v>2837.8042140559819</v>
      </c>
      <c r="G159" s="7">
        <f t="shared" si="75"/>
        <v>4842.195785944019</v>
      </c>
      <c r="H159" s="7">
        <f>G159/C$24</f>
        <v>5440.6694224090097</v>
      </c>
      <c r="I159" s="18">
        <f>(A159-(A159^2-4*C$25*H159)^0.5)/(2*C$25)</f>
        <v>160.21475462290624</v>
      </c>
      <c r="J159" s="7">
        <f>E159^2*C$23</f>
        <v>251.73978377656007</v>
      </c>
      <c r="K159" s="7">
        <f>I159^2*C$25</f>
        <v>166.84698939270737</v>
      </c>
      <c r="L159" s="7">
        <f>H159-G159</f>
        <v>598.4736364649907</v>
      </c>
      <c r="M159" s="7">
        <f>SUM(J159:L159)</f>
        <v>1017.0604096342581</v>
      </c>
    </row>
    <row r="160" spans="1:13">
      <c r="A160" s="11">
        <v>35</v>
      </c>
      <c r="B160" s="11">
        <f t="shared" si="54"/>
        <v>76.800000000000011</v>
      </c>
      <c r="C160" s="11">
        <v>125</v>
      </c>
      <c r="D160" s="11">
        <f t="shared" si="76"/>
        <v>9600.0000000000018</v>
      </c>
      <c r="E160" s="7">
        <f t="shared" ref="E160:E175" si="77">($C$23*B160*A160^2+$C$24*$C$25*B160^3-B160*(($C$24*($C$25*$C$24*B160^2+$C$23*A160^2)*($C$25*B160^2+$C$23*$C$24*A160^2-4*D160*$C$23*$C$25)))^0.5)/(2*($C$23^2*A160^2+$C$24*$C$25*$C$23*B160^2))</f>
        <v>44.815236643014501</v>
      </c>
      <c r="F160" s="7">
        <f t="shared" ref="F160:F175" si="78">B160*E160-E160^2*C$23</f>
        <v>3129.3915509038316</v>
      </c>
      <c r="G160" s="7">
        <f t="shared" si="75"/>
        <v>6470.6084490961703</v>
      </c>
      <c r="H160" s="7">
        <f t="shared" ref="H160:H175" si="79">G160/C$24</f>
        <v>7270.3465720181684</v>
      </c>
      <c r="I160" s="18">
        <f t="shared" ref="I160:I175" si="80">(A160-(A160^2-4*C$25*H160)^0.5)/(2*C$25)</f>
        <v>216.42282971298627</v>
      </c>
      <c r="J160" s="7">
        <f t="shared" ref="J160:J175" si="81">E160^2*C$23</f>
        <v>312.41862327968283</v>
      </c>
      <c r="K160" s="7">
        <f t="shared" ref="K160:K175" si="82">I160^2*C$25</f>
        <v>304.45246793634561</v>
      </c>
      <c r="L160" s="7">
        <f t="shared" ref="L160:L175" si="83">H160-G160</f>
        <v>799.73812292199818</v>
      </c>
      <c r="M160" s="7">
        <f t="shared" ref="M160:M175" si="84">SUM(J160:L160)</f>
        <v>1416.6092141380266</v>
      </c>
    </row>
    <row r="161" spans="1:13">
      <c r="A161" s="11">
        <v>35</v>
      </c>
      <c r="B161" s="11">
        <f t="shared" si="54"/>
        <v>76.800000000000011</v>
      </c>
      <c r="C161" s="11">
        <v>150</v>
      </c>
      <c r="D161" s="11">
        <f t="shared" si="76"/>
        <v>11520.000000000002</v>
      </c>
      <c r="E161" s="7">
        <f t="shared" si="77"/>
        <v>49.508613995016958</v>
      </c>
      <c r="F161" s="7">
        <f t="shared" si="78"/>
        <v>3420.978887751678</v>
      </c>
      <c r="G161" s="7">
        <f t="shared" si="75"/>
        <v>8099.0211122483233</v>
      </c>
      <c r="H161" s="7">
        <f t="shared" si="79"/>
        <v>9100.023721627329</v>
      </c>
      <c r="I161" s="18">
        <f t="shared" si="80"/>
        <v>273.93694724438745</v>
      </c>
      <c r="J161" s="7">
        <f t="shared" si="81"/>
        <v>381.28266706562499</v>
      </c>
      <c r="K161" s="7">
        <f t="shared" si="82"/>
        <v>487.76943192623304</v>
      </c>
      <c r="L161" s="7">
        <f t="shared" si="83"/>
        <v>1001.0026093790057</v>
      </c>
      <c r="M161" s="7">
        <f t="shared" si="84"/>
        <v>1870.0547083708636</v>
      </c>
    </row>
    <row r="162" spans="1:13">
      <c r="A162" s="11">
        <v>35</v>
      </c>
      <c r="B162" s="11">
        <f t="shared" si="54"/>
        <v>76.800000000000011</v>
      </c>
      <c r="C162" s="11">
        <v>175</v>
      </c>
      <c r="D162" s="11">
        <f t="shared" si="76"/>
        <v>13440.000000000002</v>
      </c>
      <c r="E162" s="7">
        <f t="shared" si="77"/>
        <v>54.31636322474386</v>
      </c>
      <c r="F162" s="7">
        <f t="shared" si="78"/>
        <v>3712.5662245995259</v>
      </c>
      <c r="G162" s="7">
        <f t="shared" si="75"/>
        <v>9727.4337754004755</v>
      </c>
      <c r="H162" s="7">
        <f t="shared" si="79"/>
        <v>10929.70087123649</v>
      </c>
      <c r="I162" s="18">
        <f t="shared" si="80"/>
        <v>332.85261362310746</v>
      </c>
      <c r="J162" s="7">
        <f t="shared" si="81"/>
        <v>458.93047106080331</v>
      </c>
      <c r="K162" s="7">
        <f t="shared" si="82"/>
        <v>720.14060557226878</v>
      </c>
      <c r="L162" s="7">
        <f t="shared" si="83"/>
        <v>1202.2670958360141</v>
      </c>
      <c r="M162" s="7">
        <f t="shared" si="84"/>
        <v>2381.3381724690862</v>
      </c>
    </row>
    <row r="163" spans="1:13">
      <c r="A163" s="11">
        <v>35</v>
      </c>
      <c r="B163" s="11">
        <f t="shared" si="54"/>
        <v>76.800000000000011</v>
      </c>
      <c r="C163" s="11">
        <v>200</v>
      </c>
      <c r="D163" s="11">
        <f t="shared" si="76"/>
        <v>15360.000000000002</v>
      </c>
      <c r="E163" s="7">
        <f t="shared" si="77"/>
        <v>59.247276914920285</v>
      </c>
      <c r="F163" s="7">
        <f t="shared" si="78"/>
        <v>4004.1535614473737</v>
      </c>
      <c r="G163" s="7">
        <f t="shared" si="75"/>
        <v>11355.846438552628</v>
      </c>
      <c r="H163" s="7">
        <f t="shared" si="79"/>
        <v>12759.378020845648</v>
      </c>
      <c r="I163" s="18">
        <f t="shared" si="80"/>
        <v>393.27757591449517</v>
      </c>
      <c r="J163" s="7">
        <f t="shared" si="81"/>
        <v>546.03730561850489</v>
      </c>
      <c r="K163" s="7">
        <f t="shared" si="82"/>
        <v>1005.3371361616798</v>
      </c>
      <c r="L163" s="7">
        <f t="shared" si="83"/>
        <v>1403.5315822930206</v>
      </c>
      <c r="M163" s="7">
        <f t="shared" si="84"/>
        <v>2954.9060240732051</v>
      </c>
    </row>
    <row r="164" spans="1:13">
      <c r="A164" s="11">
        <v>35</v>
      </c>
      <c r="B164" s="11">
        <f t="shared" si="54"/>
        <v>76.800000000000011</v>
      </c>
      <c r="C164" s="11">
        <v>225</v>
      </c>
      <c r="D164" s="11">
        <f t="shared" si="76"/>
        <v>17280.000000000004</v>
      </c>
      <c r="E164" s="7">
        <f t="shared" si="77"/>
        <v>64.311335520284473</v>
      </c>
      <c r="F164" s="7">
        <f t="shared" si="78"/>
        <v>4295.7408982952211</v>
      </c>
      <c r="G164" s="7">
        <f t="shared" si="75"/>
        <v>12984.259101704782</v>
      </c>
      <c r="H164" s="7">
        <f t="shared" si="79"/>
        <v>14589.055170454811</v>
      </c>
      <c r="I164" s="18">
        <f t="shared" si="80"/>
        <v>455.33413773996892</v>
      </c>
      <c r="J164" s="7">
        <f t="shared" si="81"/>
        <v>643.36966966262719</v>
      </c>
      <c r="K164" s="7">
        <f t="shared" si="82"/>
        <v>1347.6396504441063</v>
      </c>
      <c r="L164" s="7">
        <f t="shared" si="83"/>
        <v>1604.796068750029</v>
      </c>
      <c r="M164" s="7">
        <f t="shared" si="84"/>
        <v>3595.8053888567624</v>
      </c>
    </row>
    <row r="165" spans="1:13">
      <c r="A165" s="11">
        <v>35</v>
      </c>
      <c r="B165" s="11">
        <f t="shared" si="54"/>
        <v>76.800000000000011</v>
      </c>
      <c r="C165" s="11">
        <v>250</v>
      </c>
      <c r="D165" s="11">
        <f t="shared" si="76"/>
        <v>19200.000000000004</v>
      </c>
      <c r="E165" s="7">
        <f t="shared" si="77"/>
        <v>69.519944972231798</v>
      </c>
      <c r="F165" s="7">
        <f t="shared" si="78"/>
        <v>4587.3282351430698</v>
      </c>
      <c r="G165" s="7">
        <f t="shared" si="75"/>
        <v>14612.671764856934</v>
      </c>
      <c r="H165" s="7">
        <f t="shared" si="79"/>
        <v>16418.732320063969</v>
      </c>
      <c r="I165" s="18">
        <f t="shared" si="80"/>
        <v>519.16207095881634</v>
      </c>
      <c r="J165" s="7">
        <f t="shared" si="81"/>
        <v>751.80353872433238</v>
      </c>
      <c r="K165" s="7">
        <f t="shared" si="82"/>
        <v>1751.9401634946059</v>
      </c>
      <c r="L165" s="7">
        <f t="shared" si="83"/>
        <v>1806.0605552070356</v>
      </c>
      <c r="M165" s="7">
        <f t="shared" si="84"/>
        <v>4309.8042574259744</v>
      </c>
    </row>
    <row r="166" spans="1:13">
      <c r="A166" s="11">
        <v>35</v>
      </c>
      <c r="B166" s="11">
        <f t="shared" si="54"/>
        <v>76.800000000000011</v>
      </c>
      <c r="C166" s="11">
        <v>275</v>
      </c>
      <c r="D166" s="11">
        <f t="shared" si="76"/>
        <v>21120.000000000004</v>
      </c>
      <c r="E166" s="7">
        <f t="shared" si="77"/>
        <v>74.88623912317162</v>
      </c>
      <c r="F166" s="7">
        <f t="shared" si="78"/>
        <v>4878.9155719909168</v>
      </c>
      <c r="G166" s="7">
        <f t="shared" si="75"/>
        <v>16241.084428009086</v>
      </c>
      <c r="H166" s="7">
        <f t="shared" si="79"/>
        <v>18248.40946967313</v>
      </c>
      <c r="I166" s="18">
        <f t="shared" si="80"/>
        <v>584.92232191616642</v>
      </c>
      <c r="J166" s="7">
        <f t="shared" si="81"/>
        <v>872.34759266866399</v>
      </c>
      <c r="K166" s="7">
        <f t="shared" si="82"/>
        <v>2223.871797392696</v>
      </c>
      <c r="L166" s="7">
        <f t="shared" si="83"/>
        <v>2007.325041664044</v>
      </c>
      <c r="M166" s="7">
        <f t="shared" si="84"/>
        <v>5103.5444317254041</v>
      </c>
    </row>
    <row r="167" spans="1:13">
      <c r="A167" s="11">
        <v>35</v>
      </c>
      <c r="B167" s="11">
        <f t="shared" si="54"/>
        <v>76.800000000000011</v>
      </c>
      <c r="C167" s="11">
        <v>300</v>
      </c>
      <c r="D167" s="11">
        <f t="shared" si="76"/>
        <v>23040.000000000004</v>
      </c>
      <c r="E167" s="7">
        <f t="shared" si="77"/>
        <v>80.425470064715824</v>
      </c>
      <c r="F167" s="7">
        <f t="shared" si="78"/>
        <v>5170.5029088387646</v>
      </c>
      <c r="G167" s="7">
        <f t="shared" si="75"/>
        <v>17869.49709116124</v>
      </c>
      <c r="H167" s="7">
        <f t="shared" si="79"/>
        <v>20078.08661928229</v>
      </c>
      <c r="I167" s="18">
        <f t="shared" si="80"/>
        <v>652.80179452444122</v>
      </c>
      <c r="J167" s="7">
        <f t="shared" si="81"/>
        <v>1006.1731921314114</v>
      </c>
      <c r="K167" s="7">
        <f t="shared" si="82"/>
        <v>2769.9761890731497</v>
      </c>
      <c r="L167" s="7">
        <f t="shared" si="83"/>
        <v>2208.5895281210505</v>
      </c>
      <c r="M167" s="7">
        <f t="shared" si="84"/>
        <v>5984.7389093256115</v>
      </c>
    </row>
    <row r="168" spans="1:13">
      <c r="A168" s="11">
        <v>35</v>
      </c>
      <c r="B168" s="11">
        <f t="shared" si="54"/>
        <v>76.800000000000011</v>
      </c>
      <c r="C168" s="11">
        <v>325</v>
      </c>
      <c r="D168" s="11">
        <f t="shared" si="76"/>
        <v>24960.000000000004</v>
      </c>
      <c r="E168" s="7">
        <f t="shared" si="77"/>
        <v>86.15551969828303</v>
      </c>
      <c r="F168" s="7">
        <f t="shared" si="78"/>
        <v>5462.0902456866115</v>
      </c>
      <c r="G168" s="7">
        <f t="shared" si="75"/>
        <v>19497.90975431339</v>
      </c>
      <c r="H168" s="7">
        <f t="shared" si="79"/>
        <v>21907.763768891451</v>
      </c>
      <c r="I168" s="18">
        <f t="shared" si="80"/>
        <v>723.01961920992881</v>
      </c>
      <c r="J168" s="7">
        <f t="shared" si="81"/>
        <v>1154.6536671415256</v>
      </c>
      <c r="K168" s="7">
        <f t="shared" si="82"/>
        <v>3397.9229034560581</v>
      </c>
      <c r="L168" s="7">
        <f t="shared" si="83"/>
        <v>2409.8540145780607</v>
      </c>
      <c r="M168" s="7">
        <f t="shared" si="84"/>
        <v>6962.4305851756444</v>
      </c>
    </row>
    <row r="169" spans="1:13">
      <c r="A169" s="11">
        <v>35</v>
      </c>
      <c r="B169" s="11">
        <f t="shared" si="54"/>
        <v>76.800000000000011</v>
      </c>
      <c r="C169" s="11">
        <v>350</v>
      </c>
      <c r="D169" s="11">
        <f t="shared" si="76"/>
        <v>26880.000000000004</v>
      </c>
      <c r="E169" s="7">
        <f t="shared" si="77"/>
        <v>92.097582043282671</v>
      </c>
      <c r="F169" s="7">
        <f t="shared" si="78"/>
        <v>5753.6775825344594</v>
      </c>
      <c r="G169" s="7">
        <f t="shared" si="75"/>
        <v>21126.322417465544</v>
      </c>
      <c r="H169" s="7">
        <f t="shared" si="79"/>
        <v>23737.440918500612</v>
      </c>
      <c r="I169" s="18">
        <f t="shared" si="80"/>
        <v>795.83551413118687</v>
      </c>
      <c r="J169" s="7">
        <f t="shared" si="81"/>
        <v>1319.4167183896507</v>
      </c>
      <c r="K169" s="7">
        <f t="shared" si="82"/>
        <v>4116.8020760909285</v>
      </c>
      <c r="L169" s="7">
        <f t="shared" si="83"/>
        <v>2611.1185010350673</v>
      </c>
      <c r="M169" s="7">
        <f t="shared" si="84"/>
        <v>8047.3372955156465</v>
      </c>
    </row>
    <row r="170" spans="1:13">
      <c r="A170" s="11">
        <v>35</v>
      </c>
      <c r="B170" s="11">
        <f t="shared" si="54"/>
        <v>76.800000000000011</v>
      </c>
      <c r="C170" s="11">
        <v>375</v>
      </c>
      <c r="D170" s="11">
        <f t="shared" si="76"/>
        <v>28800.000000000004</v>
      </c>
      <c r="E170" s="7">
        <f t="shared" si="77"/>
        <v>98.27709156927456</v>
      </c>
      <c r="F170" s="7">
        <f t="shared" si="78"/>
        <v>6045.2649193823081</v>
      </c>
      <c r="G170" s="7">
        <f t="shared" si="75"/>
        <v>22754.735080617695</v>
      </c>
      <c r="H170" s="7">
        <f t="shared" si="79"/>
        <v>25567.118068109769</v>
      </c>
      <c r="I170" s="18">
        <f t="shared" si="80"/>
        <v>871.56116125237361</v>
      </c>
      <c r="J170" s="7">
        <f t="shared" si="81"/>
        <v>1502.4157131379786</v>
      </c>
      <c r="K170" s="7">
        <f t="shared" si="82"/>
        <v>4937.5225757233084</v>
      </c>
      <c r="L170" s="7">
        <f t="shared" si="83"/>
        <v>2812.3829874920739</v>
      </c>
      <c r="M170" s="7">
        <f t="shared" si="84"/>
        <v>9252.3212763533611</v>
      </c>
    </row>
    <row r="171" spans="1:13">
      <c r="A171" s="11">
        <v>35</v>
      </c>
      <c r="B171" s="11">
        <f t="shared" si="54"/>
        <v>76.800000000000011</v>
      </c>
      <c r="C171" s="11">
        <v>400</v>
      </c>
      <c r="D171" s="11">
        <f t="shared" si="76"/>
        <v>30720.000000000004</v>
      </c>
      <c r="E171" s="7">
        <f t="shared" si="77"/>
        <v>104.72501553150171</v>
      </c>
      <c r="F171" s="7">
        <f t="shared" si="78"/>
        <v>6336.8522562301569</v>
      </c>
      <c r="G171" s="7">
        <f t="shared" si="75"/>
        <v>24383.147743769849</v>
      </c>
      <c r="H171" s="7">
        <f t="shared" si="79"/>
        <v>27396.795217718929</v>
      </c>
      <c r="I171" s="18">
        <f t="shared" si="80"/>
        <v>950.57604302804134</v>
      </c>
      <c r="J171" s="7">
        <f t="shared" si="81"/>
        <v>1706.0289365891761</v>
      </c>
      <c r="K171" s="7">
        <f t="shared" si="82"/>
        <v>5873.3662882625167</v>
      </c>
      <c r="L171" s="7">
        <f t="shared" si="83"/>
        <v>3013.6474739490804</v>
      </c>
      <c r="M171" s="7">
        <f t="shared" si="84"/>
        <v>10593.042698800773</v>
      </c>
    </row>
    <row r="172" spans="1:13">
      <c r="A172" s="11">
        <v>35</v>
      </c>
      <c r="B172" s="11">
        <f t="shared" si="54"/>
        <v>76.800000000000011</v>
      </c>
      <c r="C172" s="11">
        <v>425</v>
      </c>
      <c r="D172" s="11">
        <f t="shared" si="76"/>
        <v>32640.000000000004</v>
      </c>
      <c r="E172" s="7">
        <f t="shared" si="77"/>
        <v>111.47970162146666</v>
      </c>
      <c r="F172" s="7">
        <f t="shared" si="78"/>
        <v>6628.4395930780047</v>
      </c>
      <c r="G172" s="7">
        <f t="shared" si="75"/>
        <v>26011.560406921999</v>
      </c>
      <c r="H172" s="7">
        <f t="shared" si="79"/>
        <v>29226.47236732809</v>
      </c>
      <c r="I172" s="18">
        <f t="shared" si="80"/>
        <v>1033.3500840925667</v>
      </c>
      <c r="J172" s="7">
        <f t="shared" si="81"/>
        <v>1933.2014914506367</v>
      </c>
      <c r="K172" s="7">
        <f t="shared" si="82"/>
        <v>6940.7805759117446</v>
      </c>
      <c r="L172" s="7">
        <f t="shared" si="83"/>
        <v>3214.9119604060907</v>
      </c>
      <c r="M172" s="7">
        <f t="shared" si="84"/>
        <v>12088.894027768472</v>
      </c>
    </row>
    <row r="173" spans="1:13">
      <c r="A173" s="11">
        <v>35</v>
      </c>
      <c r="B173" s="11">
        <f t="shared" si="54"/>
        <v>76.800000000000011</v>
      </c>
      <c r="C173" s="11">
        <v>450</v>
      </c>
      <c r="D173" s="11">
        <f t="shared" si="76"/>
        <v>34560.000000000007</v>
      </c>
      <c r="E173" s="7">
        <f t="shared" si="77"/>
        <v>118.58960381110964</v>
      </c>
      <c r="F173" s="7">
        <f t="shared" si="78"/>
        <v>6920.0269299258516</v>
      </c>
      <c r="G173" s="7">
        <f t="shared" si="75"/>
        <v>27639.973070074157</v>
      </c>
      <c r="H173" s="7">
        <f t="shared" si="79"/>
        <v>31056.149516937254</v>
      </c>
      <c r="I173" s="18">
        <f t="shared" si="80"/>
        <v>1120.4770546093155</v>
      </c>
      <c r="J173" s="7">
        <f t="shared" si="81"/>
        <v>2187.6546427673702</v>
      </c>
      <c r="K173" s="7">
        <f t="shared" si="82"/>
        <v>8160.5473943887855</v>
      </c>
      <c r="L173" s="7">
        <f t="shared" si="83"/>
        <v>3416.1764468630972</v>
      </c>
      <c r="M173" s="7">
        <f t="shared" si="84"/>
        <v>13764.378484019253</v>
      </c>
    </row>
    <row r="174" spans="1:13">
      <c r="A174" s="11">
        <v>35</v>
      </c>
      <c r="B174" s="11">
        <f t="shared" si="54"/>
        <v>76.800000000000011</v>
      </c>
      <c r="C174" s="11">
        <v>475</v>
      </c>
      <c r="D174" s="11">
        <f t="shared" si="76"/>
        <v>36480.000000000007</v>
      </c>
      <c r="E174" s="7">
        <f t="shared" si="77"/>
        <v>126.11745778909099</v>
      </c>
      <c r="F174" s="7">
        <f t="shared" si="78"/>
        <v>7211.6142667737004</v>
      </c>
      <c r="G174" s="7">
        <f t="shared" si="75"/>
        <v>29268.385733226307</v>
      </c>
      <c r="H174" s="7">
        <f t="shared" si="79"/>
        <v>32885.826666546411</v>
      </c>
      <c r="I174" s="18">
        <f t="shared" si="80"/>
        <v>1212.7257373759205</v>
      </c>
      <c r="J174" s="7">
        <f t="shared" si="81"/>
        <v>2474.2064914284897</v>
      </c>
      <c r="K174" s="7">
        <f t="shared" si="82"/>
        <v>9559.5741416108049</v>
      </c>
      <c r="L174" s="7">
        <f t="shared" si="83"/>
        <v>3617.4409333201038</v>
      </c>
      <c r="M174" s="7">
        <f t="shared" si="84"/>
        <v>15651.221566359398</v>
      </c>
    </row>
    <row r="175" spans="1:13">
      <c r="A175" s="11">
        <v>35</v>
      </c>
      <c r="B175" s="11">
        <f t="shared" si="54"/>
        <v>76.800000000000011</v>
      </c>
      <c r="C175" s="11">
        <v>500</v>
      </c>
      <c r="D175" s="11">
        <f t="shared" si="76"/>
        <v>38400.000000000007</v>
      </c>
      <c r="E175" s="7">
        <f t="shared" si="77"/>
        <v>134.14697682169137</v>
      </c>
      <c r="F175" s="7">
        <f t="shared" si="78"/>
        <v>7503.2016036215473</v>
      </c>
      <c r="G175" s="7">
        <f t="shared" si="75"/>
        <v>30896.798396378461</v>
      </c>
      <c r="H175" s="7">
        <f t="shared" si="79"/>
        <v>34715.503816155571</v>
      </c>
      <c r="I175" s="18">
        <f t="shared" si="80"/>
        <v>1311.1219810030318</v>
      </c>
      <c r="J175" s="7">
        <f t="shared" si="81"/>
        <v>2799.2862162843512</v>
      </c>
      <c r="K175" s="7">
        <f t="shared" si="82"/>
        <v>11173.765518950544</v>
      </c>
      <c r="L175" s="7">
        <f t="shared" si="83"/>
        <v>3818.7054197771104</v>
      </c>
      <c r="M175" s="7">
        <f t="shared" si="84"/>
        <v>17791.757155012005</v>
      </c>
    </row>
    <row r="176" spans="1:13">
      <c r="A176" s="11">
        <v>40</v>
      </c>
      <c r="B176" s="11">
        <f>$C$22</f>
        <v>76.800000000000011</v>
      </c>
      <c r="C176" s="11">
        <v>0</v>
      </c>
      <c r="D176" s="11">
        <f>C176*B176</f>
        <v>0</v>
      </c>
      <c r="E176" s="7">
        <f>($C$23*B176*A176^2+$C$24*$C$25*B176^3-B176*(($C$24*($C$25*$C$24*B176^2+$C$23*A176^2)*($C$25*B176^2+$C$23*$C$24*A176^2-4*D176*$C$23*$C$25)))^0.5)/(2*($C$23^2*A176^2+$C$24*$C$25*$C$23*B176^2))</f>
        <v>23.705166539871506</v>
      </c>
      <c r="F176" s="7">
        <f>B176*E176-E176^2*C$23</f>
        <v>1733.144691489214</v>
      </c>
      <c r="G176" s="7">
        <f>D176-F176</f>
        <v>-1733.144691489214</v>
      </c>
      <c r="H176" s="7">
        <f>G176/C$24</f>
        <v>-1947.3535859429371</v>
      </c>
      <c r="I176" s="18">
        <f>(A176-(A176^2-4*C$25*H176)^0.5)/(2*C$25)</f>
        <v>-48.304671686232417</v>
      </c>
      <c r="J176" s="7">
        <f>E176^2*C$23</f>
        <v>87.412098772917901</v>
      </c>
      <c r="K176" s="7">
        <f>I176^2*C$25</f>
        <v>15.166718493645575</v>
      </c>
      <c r="L176" s="7">
        <f>H176-G176</f>
        <v>-214.20889445372313</v>
      </c>
      <c r="M176" s="7">
        <f>SUM(J176:L176)</f>
        <v>-111.63007718715966</v>
      </c>
    </row>
    <row r="177" spans="1:13">
      <c r="A177" s="11">
        <v>40</v>
      </c>
      <c r="B177" s="11">
        <f t="shared" si="54"/>
        <v>76.800000000000011</v>
      </c>
      <c r="C177" s="11">
        <v>25</v>
      </c>
      <c r="D177" s="11">
        <f>C177*B177</f>
        <v>1920.0000000000002</v>
      </c>
      <c r="E177" s="7">
        <f>($C$23*B177*A177^2+$C$24*$C$25*B177^3-B177*(($C$24*($C$25*$C$24*B177^2+$C$23*A177^2)*($C$25*B177^2+$C$23*$C$24*A177^2-4*D177*$C$23*$C$25)))^0.5)/(2*($C$23^2*A177^2+$C$24*$C$25*$C$23*B177^2))</f>
        <v>27.064787311830308</v>
      </c>
      <c r="F177" s="7">
        <f>B177*E177-E177^2*C$23</f>
        <v>1964.6307992009617</v>
      </c>
      <c r="G177" s="7">
        <f t="shared" ref="G177:G196" si="85">D177-F177</f>
        <v>-44.630799200961519</v>
      </c>
      <c r="H177" s="7">
        <f>G177/C$24</f>
        <v>-50.146965394338785</v>
      </c>
      <c r="I177" s="18">
        <f>(A177-(A177^2-4*C$25*H177)^0.5)/(2*C$25)</f>
        <v>-1.2534188378060445</v>
      </c>
      <c r="J177" s="7">
        <f>E177^2*C$23</f>
        <v>113.94486634760614</v>
      </c>
      <c r="K177" s="7">
        <f>I177^2*C$25</f>
        <v>1.0211882089285858E-2</v>
      </c>
      <c r="L177" s="7">
        <f>H177-G177</f>
        <v>-5.5161661933772663</v>
      </c>
      <c r="M177" s="7">
        <f>SUM(J177:L177)</f>
        <v>108.43891203631816</v>
      </c>
    </row>
    <row r="178" spans="1:13">
      <c r="A178" s="11">
        <v>40</v>
      </c>
      <c r="B178" s="11">
        <f t="shared" ref="B178:B196" si="86">$C$22</f>
        <v>76.800000000000011</v>
      </c>
      <c r="C178" s="11">
        <v>50</v>
      </c>
      <c r="D178" s="11">
        <f t="shared" ref="D178:D196" si="87">C178*B178</f>
        <v>3840.0000000000005</v>
      </c>
      <c r="E178" s="7">
        <f>($C$23*B178*A178^2+$C$24*$C$25*B178^3-B178*(($C$24*($C$25*$C$24*B178^2+$C$23*A178^2)*($C$25*B178^2+$C$23*$C$24*A178^2-4*D178*$C$23*$C$25)))^0.5)/(2*($C$23^2*A178^2+$C$24*$C$25*$C$23*B178^2))</f>
        <v>30.476564759176469</v>
      </c>
      <c r="F178" s="7">
        <f>B178*E178-E178^2*C$23</f>
        <v>2196.11690691271</v>
      </c>
      <c r="G178" s="7">
        <f t="shared" si="85"/>
        <v>1643.8830930872905</v>
      </c>
      <c r="H178" s="7">
        <f>G178/C$24</f>
        <v>1847.059655154259</v>
      </c>
      <c r="I178" s="18">
        <f>(A178-(A178^2-4*C$25*H178)^0.5)/(2*C$25)</f>
        <v>46.528284584644879</v>
      </c>
      <c r="J178" s="7">
        <f>E178^2*C$23</f>
        <v>144.48326659204309</v>
      </c>
      <c r="K178" s="7">
        <f>I178^2*C$25</f>
        <v>14.071728231533065</v>
      </c>
      <c r="L178" s="7">
        <f>H178-G178</f>
        <v>203.17656206696847</v>
      </c>
      <c r="M178" s="7">
        <f>SUM(J178:L178)</f>
        <v>361.73155689054465</v>
      </c>
    </row>
    <row r="179" spans="1:13">
      <c r="A179" s="11">
        <v>40</v>
      </c>
      <c r="B179" s="11">
        <f t="shared" si="86"/>
        <v>76.800000000000011</v>
      </c>
      <c r="C179" s="11">
        <v>75</v>
      </c>
      <c r="D179" s="11">
        <f t="shared" si="87"/>
        <v>5760.0000000000009</v>
      </c>
      <c r="E179" s="7">
        <f>($C$23*B179*A179^2+$C$24*$C$25*B179^3-B179*(($C$24*($C$25*$C$24*B179^2+$C$23*A179^2)*($C$25*B179^2+$C$23*$C$24*A179^2-4*D179*$C$23*$C$25)))^0.5)/(2*($C$23^2*A179^2+$C$24*$C$25*$C$23*B179^2))</f>
        <v>33.943006173212979</v>
      </c>
      <c r="F179" s="7">
        <f>B179*E179-E179^2*C$23</f>
        <v>2427.6030146244589</v>
      </c>
      <c r="G179" s="7">
        <f t="shared" si="85"/>
        <v>3332.396985375542</v>
      </c>
      <c r="H179" s="7">
        <f>G179/C$24</f>
        <v>3744.2662757028561</v>
      </c>
      <c r="I179" s="18">
        <f>(A179-(A179^2-4*C$25*H179)^0.5)/(2*C$25)</f>
        <v>95.075553019644701</v>
      </c>
      <c r="J179" s="7">
        <f>E179^2*C$23</f>
        <v>179.21985947829825</v>
      </c>
      <c r="K179" s="7">
        <f>I179^2*C$25</f>
        <v>58.755845082943253</v>
      </c>
      <c r="L179" s="7">
        <f>H179-G179</f>
        <v>411.86929032731405</v>
      </c>
      <c r="M179" s="7">
        <f>SUM(J179:L179)</f>
        <v>649.84499488855556</v>
      </c>
    </row>
    <row r="180" spans="1:13">
      <c r="A180" s="11">
        <v>40</v>
      </c>
      <c r="B180" s="11">
        <f t="shared" si="86"/>
        <v>76.800000000000011</v>
      </c>
      <c r="C180" s="11">
        <v>100</v>
      </c>
      <c r="D180" s="11">
        <f t="shared" si="87"/>
        <v>7680.0000000000009</v>
      </c>
      <c r="E180" s="7">
        <f>($C$23*B180*A180^2+$C$24*$C$25*B180^3-B180*(($C$24*($C$25*$C$24*B180^2+$C$23*A180^2)*($C$25*B180^2+$C$23*$C$24*A180^2-4*D180*$C$23*$C$25)))^0.5)/(2*($C$23^2*A180^2+$C$24*$C$25*$C$23*B180^2))</f>
        <v>37.466826410282749</v>
      </c>
      <c r="F180" s="7">
        <f>B180*E180-E180^2*C$23</f>
        <v>2659.0891223362087</v>
      </c>
      <c r="G180" s="7">
        <f t="shared" si="85"/>
        <v>5020.9108776637922</v>
      </c>
      <c r="H180" s="7">
        <f>G180/C$24</f>
        <v>5641.4728962514519</v>
      </c>
      <c r="I180" s="18">
        <f>(A180-(A180^2-4*C$25*H180)^0.5)/(2*C$25)</f>
        <v>144.42640783951788</v>
      </c>
      <c r="J180" s="7">
        <f>E180^2*C$23</f>
        <v>218.36314597350724</v>
      </c>
      <c r="K180" s="7">
        <f>I180^2*C$25</f>
        <v>135.58341732927389</v>
      </c>
      <c r="L180" s="7">
        <f>H180-G180</f>
        <v>620.56201858765962</v>
      </c>
      <c r="M180" s="7">
        <f>SUM(J180:L180)</f>
        <v>974.50858189044072</v>
      </c>
    </row>
    <row r="181" spans="1:13">
      <c r="A181" s="11">
        <v>40</v>
      </c>
      <c r="B181" s="11">
        <f t="shared" si="86"/>
        <v>76.800000000000011</v>
      </c>
      <c r="C181" s="11">
        <v>125</v>
      </c>
      <c r="D181" s="11">
        <f t="shared" si="87"/>
        <v>9600.0000000000018</v>
      </c>
      <c r="E181" s="7">
        <f t="shared" ref="E181:E196" si="88">($C$23*B181*A181^2+$C$24*$C$25*B181^3-B181*(($C$24*($C$25*$C$24*B181^2+$C$23*A181^2)*($C$25*B181^2+$C$23*$C$24*A181^2-4*D181*$C$23*$C$25)))^0.5)/(2*($C$23^2*A181^2+$C$24*$C$25*$C$23*B181^2))</f>
        <v>41.050972775754737</v>
      </c>
      <c r="F181" s="7">
        <f t="shared" ref="F181:F196" si="89">B181*E181-E181^2*C$23</f>
        <v>2890.5752300479576</v>
      </c>
      <c r="G181" s="7">
        <f t="shared" si="85"/>
        <v>6709.4247699520438</v>
      </c>
      <c r="H181" s="7">
        <f t="shared" ref="H181:H196" si="90">G181/C$24</f>
        <v>7538.679516800049</v>
      </c>
      <c r="I181" s="18">
        <f t="shared" ref="I181:I196" si="91">(A181-(A181^2-4*C$25*H181)^0.5)/(2*C$25)</f>
        <v>194.62212584886521</v>
      </c>
      <c r="J181" s="7">
        <f t="shared" ref="J181:J196" si="92">E181^2*C$23</f>
        <v>262.13947913000658</v>
      </c>
      <c r="K181" s="7">
        <f t="shared" ref="K181:K196" si="93">I181^2*C$25</f>
        <v>246.20551715455494</v>
      </c>
      <c r="L181" s="7">
        <f t="shared" ref="L181:L196" si="94">H181-G181</f>
        <v>829.2547468480052</v>
      </c>
      <c r="M181" s="7">
        <f t="shared" ref="M181:M196" si="95">SUM(J181:L181)</f>
        <v>1337.5997431325668</v>
      </c>
    </row>
    <row r="182" spans="1:13">
      <c r="A182" s="11">
        <v>40</v>
      </c>
      <c r="B182" s="11">
        <f t="shared" si="86"/>
        <v>76.800000000000011</v>
      </c>
      <c r="C182" s="11">
        <v>150</v>
      </c>
      <c r="D182" s="11">
        <f t="shared" si="87"/>
        <v>11520.000000000002</v>
      </c>
      <c r="E182" s="7">
        <f t="shared" si="88"/>
        <v>44.698653880245551</v>
      </c>
      <c r="F182" s="7">
        <f t="shared" si="89"/>
        <v>3122.0613377597047</v>
      </c>
      <c r="G182" s="7">
        <f t="shared" si="85"/>
        <v>8397.9386622402963</v>
      </c>
      <c r="H182" s="7">
        <f t="shared" si="90"/>
        <v>9435.886137348647</v>
      </c>
      <c r="I182" s="18">
        <f t="shared" si="91"/>
        <v>245.70764341391975</v>
      </c>
      <c r="J182" s="7">
        <f t="shared" si="92"/>
        <v>310.79528024315414</v>
      </c>
      <c r="K182" s="7">
        <f t="shared" si="93"/>
        <v>392.41959920814264</v>
      </c>
      <c r="L182" s="7">
        <f t="shared" si="94"/>
        <v>1037.9474751083508</v>
      </c>
      <c r="M182" s="7">
        <f t="shared" si="95"/>
        <v>1741.1623545596476</v>
      </c>
    </row>
    <row r="183" spans="1:13">
      <c r="A183" s="11">
        <v>40</v>
      </c>
      <c r="B183" s="11">
        <f t="shared" si="86"/>
        <v>76.800000000000011</v>
      </c>
      <c r="C183" s="11">
        <v>175</v>
      </c>
      <c r="D183" s="11">
        <f t="shared" si="87"/>
        <v>13440.000000000002</v>
      </c>
      <c r="E183" s="7">
        <f t="shared" si="88"/>
        <v>48.413373271712551</v>
      </c>
      <c r="F183" s="7">
        <f t="shared" si="89"/>
        <v>3353.5474454714536</v>
      </c>
      <c r="G183" s="7">
        <f t="shared" si="85"/>
        <v>10086.452554528549</v>
      </c>
      <c r="H183" s="7">
        <f t="shared" si="90"/>
        <v>11333.092757897246</v>
      </c>
      <c r="I183" s="18">
        <f t="shared" si="91"/>
        <v>297.7320274776481</v>
      </c>
      <c r="J183" s="7">
        <f t="shared" si="92"/>
        <v>364.59962179607106</v>
      </c>
      <c r="K183" s="7">
        <f t="shared" si="93"/>
        <v>576.18834120868155</v>
      </c>
      <c r="L183" s="7">
        <f t="shared" si="94"/>
        <v>1246.6402033686973</v>
      </c>
      <c r="M183" s="7">
        <f t="shared" si="95"/>
        <v>2187.42816637345</v>
      </c>
    </row>
    <row r="184" spans="1:13">
      <c r="A184" s="11">
        <v>40</v>
      </c>
      <c r="B184" s="11">
        <f t="shared" si="86"/>
        <v>76.800000000000011</v>
      </c>
      <c r="C184" s="11">
        <v>200</v>
      </c>
      <c r="D184" s="11">
        <f t="shared" si="87"/>
        <v>15360.000000000002</v>
      </c>
      <c r="E184" s="7">
        <f t="shared" si="88"/>
        <v>52.198968846575312</v>
      </c>
      <c r="F184" s="7">
        <f t="shared" si="89"/>
        <v>3585.0335531832029</v>
      </c>
      <c r="G184" s="7">
        <f t="shared" si="85"/>
        <v>11774.966446816799</v>
      </c>
      <c r="H184" s="7">
        <f t="shared" si="90"/>
        <v>13230.299378445841</v>
      </c>
      <c r="I184" s="18">
        <f t="shared" si="91"/>
        <v>350.74902750973808</v>
      </c>
      <c r="J184" s="7">
        <f t="shared" si="92"/>
        <v>423.84725423378177</v>
      </c>
      <c r="K184" s="7">
        <f t="shared" si="93"/>
        <v>799.6617219436755</v>
      </c>
      <c r="L184" s="7">
        <f t="shared" si="94"/>
        <v>1455.3329316290419</v>
      </c>
      <c r="M184" s="7">
        <f t="shared" si="95"/>
        <v>2678.841907806499</v>
      </c>
    </row>
    <row r="185" spans="1:13">
      <c r="A185" s="11">
        <v>40</v>
      </c>
      <c r="B185" s="11">
        <f t="shared" si="86"/>
        <v>76.800000000000011</v>
      </c>
      <c r="C185" s="11">
        <v>225</v>
      </c>
      <c r="D185" s="11">
        <f t="shared" si="87"/>
        <v>17280.000000000004</v>
      </c>
      <c r="E185" s="7">
        <f t="shared" si="88"/>
        <v>56.05965930198316</v>
      </c>
      <c r="F185" s="7">
        <f t="shared" si="89"/>
        <v>3816.5196608949523</v>
      </c>
      <c r="G185" s="7">
        <f t="shared" si="85"/>
        <v>13463.480339105052</v>
      </c>
      <c r="H185" s="7">
        <f t="shared" si="90"/>
        <v>15127.50599899444</v>
      </c>
      <c r="I185" s="18">
        <f t="shared" si="91"/>
        <v>404.81772606733995</v>
      </c>
      <c r="J185" s="7">
        <f t="shared" si="92"/>
        <v>488.86217349735534</v>
      </c>
      <c r="K185" s="7">
        <f t="shared" si="93"/>
        <v>1065.2030436991572</v>
      </c>
      <c r="L185" s="7">
        <f t="shared" si="94"/>
        <v>1664.0256598893884</v>
      </c>
      <c r="M185" s="7">
        <f t="shared" si="95"/>
        <v>3218.090877085901</v>
      </c>
    </row>
    <row r="186" spans="1:13">
      <c r="A186" s="11">
        <v>40</v>
      </c>
      <c r="B186" s="11">
        <f t="shared" si="86"/>
        <v>76.800000000000011</v>
      </c>
      <c r="C186" s="11">
        <v>250</v>
      </c>
      <c r="D186" s="11">
        <f t="shared" si="87"/>
        <v>19200.000000000004</v>
      </c>
      <c r="E186" s="7">
        <f t="shared" si="88"/>
        <v>60.000099230646207</v>
      </c>
      <c r="F186" s="7">
        <f t="shared" si="89"/>
        <v>4048.0057686067021</v>
      </c>
      <c r="G186" s="7">
        <f t="shared" si="85"/>
        <v>15151.994231393302</v>
      </c>
      <c r="H186" s="7">
        <f t="shared" si="90"/>
        <v>17024.712619543036</v>
      </c>
      <c r="I186" s="18">
        <f t="shared" si="91"/>
        <v>460.00331039430512</v>
      </c>
      <c r="J186" s="7">
        <f t="shared" si="92"/>
        <v>560.00185230692762</v>
      </c>
      <c r="K186" s="7">
        <f t="shared" si="93"/>
        <v>1375.4197962291762</v>
      </c>
      <c r="L186" s="7">
        <f t="shared" si="94"/>
        <v>1872.7183881497331</v>
      </c>
      <c r="M186" s="7">
        <f t="shared" si="95"/>
        <v>3808.140036685837</v>
      </c>
    </row>
    <row r="187" spans="1:13">
      <c r="A187" s="11">
        <v>40</v>
      </c>
      <c r="B187" s="11">
        <f t="shared" si="86"/>
        <v>76.800000000000011</v>
      </c>
      <c r="C187" s="11">
        <v>275</v>
      </c>
      <c r="D187" s="11">
        <f t="shared" si="87"/>
        <v>21120.000000000004</v>
      </c>
      <c r="E187" s="7">
        <f t="shared" si="88"/>
        <v>64.02544490876322</v>
      </c>
      <c r="F187" s="7">
        <f t="shared" si="89"/>
        <v>4279.4918763184496</v>
      </c>
      <c r="G187" s="7">
        <f t="shared" si="85"/>
        <v>16840.508123681553</v>
      </c>
      <c r="H187" s="7">
        <f t="shared" si="90"/>
        <v>18921.919240091633</v>
      </c>
      <c r="I187" s="18">
        <f t="shared" si="91"/>
        <v>516.37799377649435</v>
      </c>
      <c r="J187" s="7">
        <f t="shared" si="92"/>
        <v>637.66229267456708</v>
      </c>
      <c r="K187" s="7">
        <f t="shared" si="93"/>
        <v>1733.200510968142</v>
      </c>
      <c r="L187" s="7">
        <f t="shared" si="94"/>
        <v>2081.4111164100796</v>
      </c>
      <c r="M187" s="7">
        <f t="shared" si="95"/>
        <v>4452.2739200527885</v>
      </c>
    </row>
    <row r="188" spans="1:13">
      <c r="A188" s="11">
        <v>40</v>
      </c>
      <c r="B188" s="11">
        <f t="shared" si="86"/>
        <v>76.800000000000011</v>
      </c>
      <c r="C188" s="11">
        <v>300</v>
      </c>
      <c r="D188" s="11">
        <f t="shared" si="87"/>
        <v>23040.000000000004</v>
      </c>
      <c r="E188" s="7">
        <f t="shared" si="88"/>
        <v>68.141433428618996</v>
      </c>
      <c r="F188" s="7">
        <f t="shared" si="89"/>
        <v>4510.9779840301971</v>
      </c>
      <c r="G188" s="7">
        <f t="shared" si="85"/>
        <v>18529.022015969807</v>
      </c>
      <c r="H188" s="7">
        <f t="shared" si="90"/>
        <v>20819.125860640233</v>
      </c>
      <c r="I188" s="18">
        <f t="shared" si="91"/>
        <v>574.02212378823947</v>
      </c>
      <c r="J188" s="7">
        <f t="shared" si="92"/>
        <v>722.28410328774214</v>
      </c>
      <c r="K188" s="7">
        <f t="shared" si="93"/>
        <v>2141.7590908893462</v>
      </c>
      <c r="L188" s="7">
        <f t="shared" si="94"/>
        <v>2290.103844670426</v>
      </c>
      <c r="M188" s="7">
        <f t="shared" si="95"/>
        <v>5154.1470388475145</v>
      </c>
    </row>
    <row r="189" spans="1:13">
      <c r="A189" s="11">
        <v>40</v>
      </c>
      <c r="B189" s="11">
        <f t="shared" si="86"/>
        <v>76.800000000000011</v>
      </c>
      <c r="C189" s="11">
        <v>325</v>
      </c>
      <c r="D189" s="11">
        <f t="shared" si="87"/>
        <v>24960.000000000004</v>
      </c>
      <c r="E189" s="7">
        <f t="shared" si="88"/>
        <v>72.354478641396241</v>
      </c>
      <c r="F189" s="7">
        <f t="shared" si="89"/>
        <v>4742.4640917419465</v>
      </c>
      <c r="G189" s="7">
        <f t="shared" si="85"/>
        <v>20217.535908258058</v>
      </c>
      <c r="H189" s="7">
        <f t="shared" si="90"/>
        <v>22716.332481188831</v>
      </c>
      <c r="I189" s="18">
        <f t="shared" si="91"/>
        <v>633.02552596468695</v>
      </c>
      <c r="J189" s="7">
        <f t="shared" si="92"/>
        <v>814.35986791728567</v>
      </c>
      <c r="K189" s="7">
        <f t="shared" si="93"/>
        <v>2604.6885573986451</v>
      </c>
      <c r="L189" s="7">
        <f t="shared" si="94"/>
        <v>2498.7965729307725</v>
      </c>
      <c r="M189" s="7">
        <f t="shared" si="95"/>
        <v>5917.8449982467027</v>
      </c>
    </row>
    <row r="190" spans="1:13">
      <c r="A190" s="11">
        <v>40</v>
      </c>
      <c r="B190" s="11">
        <f t="shared" si="86"/>
        <v>76.800000000000011</v>
      </c>
      <c r="C190" s="11">
        <v>350</v>
      </c>
      <c r="D190" s="11">
        <f t="shared" si="87"/>
        <v>26880.000000000004</v>
      </c>
      <c r="E190" s="7">
        <f t="shared" si="88"/>
        <v>76.671788492418898</v>
      </c>
      <c r="F190" s="7">
        <f t="shared" si="89"/>
        <v>4973.950199453694</v>
      </c>
      <c r="G190" s="7">
        <f t="shared" si="85"/>
        <v>21906.049800546309</v>
      </c>
      <c r="H190" s="7">
        <f t="shared" si="90"/>
        <v>24613.539101737424</v>
      </c>
      <c r="I190" s="18">
        <f t="shared" si="91"/>
        <v>693.48914707363463</v>
      </c>
      <c r="J190" s="7">
        <f t="shared" si="92"/>
        <v>914.44315676407848</v>
      </c>
      <c r="K190" s="7">
        <f t="shared" si="93"/>
        <v>3126.0267812079619</v>
      </c>
      <c r="L190" s="7">
        <f t="shared" si="94"/>
        <v>2707.4893011911154</v>
      </c>
      <c r="M190" s="7">
        <f t="shared" si="95"/>
        <v>6747.9592391631559</v>
      </c>
    </row>
    <row r="191" spans="1:13">
      <c r="A191" s="11">
        <v>40</v>
      </c>
      <c r="B191" s="11">
        <f t="shared" si="86"/>
        <v>76.800000000000011</v>
      </c>
      <c r="C191" s="11">
        <v>375</v>
      </c>
      <c r="D191" s="11">
        <f t="shared" si="87"/>
        <v>28800.000000000004</v>
      </c>
      <c r="E191" s="7">
        <f t="shared" si="88"/>
        <v>81.101509884686351</v>
      </c>
      <c r="F191" s="7">
        <f t="shared" si="89"/>
        <v>5205.4363071654425</v>
      </c>
      <c r="G191" s="7">
        <f t="shared" si="85"/>
        <v>23594.563692834563</v>
      </c>
      <c r="H191" s="7">
        <f t="shared" si="90"/>
        <v>26510.745722286025</v>
      </c>
      <c r="I191" s="18">
        <f t="shared" si="91"/>
        <v>755.52708391914882</v>
      </c>
      <c r="J191" s="7">
        <f t="shared" si="92"/>
        <v>1023.1596519784699</v>
      </c>
      <c r="K191" s="7">
        <f t="shared" si="93"/>
        <v>3710.3376344799212</v>
      </c>
      <c r="L191" s="7">
        <f t="shared" si="94"/>
        <v>2916.1820294514619</v>
      </c>
      <c r="M191" s="7">
        <f t="shared" si="95"/>
        <v>7649.6793159098534</v>
      </c>
    </row>
    <row r="192" spans="1:13">
      <c r="A192" s="11">
        <v>40</v>
      </c>
      <c r="B192" s="11">
        <f t="shared" si="86"/>
        <v>76.800000000000011</v>
      </c>
      <c r="C192" s="11">
        <v>400</v>
      </c>
      <c r="D192" s="11">
        <f t="shared" si="87"/>
        <v>30720.000000000004</v>
      </c>
      <c r="E192" s="7">
        <f t="shared" si="88"/>
        <v>85.652909401712932</v>
      </c>
      <c r="F192" s="7">
        <f t="shared" si="89"/>
        <v>5436.9224148771918</v>
      </c>
      <c r="G192" s="7">
        <f t="shared" si="85"/>
        <v>25283.07758512281</v>
      </c>
      <c r="H192" s="7">
        <f t="shared" si="90"/>
        <v>28407.952342834618</v>
      </c>
      <c r="I192" s="18">
        <f t="shared" si="91"/>
        <v>819.26911435223269</v>
      </c>
      <c r="J192" s="7">
        <f t="shared" si="92"/>
        <v>1141.2210271743625</v>
      </c>
      <c r="K192" s="7">
        <f t="shared" si="93"/>
        <v>4362.8122312546966</v>
      </c>
      <c r="L192" s="7">
        <f t="shared" si="94"/>
        <v>3124.8747577118083</v>
      </c>
      <c r="M192" s="7">
        <f t="shared" si="95"/>
        <v>8628.9080161408674</v>
      </c>
    </row>
    <row r="193" spans="1:13">
      <c r="A193" s="11">
        <v>40</v>
      </c>
      <c r="B193" s="11">
        <f t="shared" si="86"/>
        <v>76.800000000000011</v>
      </c>
      <c r="C193" s="11">
        <v>425</v>
      </c>
      <c r="D193" s="11">
        <f t="shared" si="87"/>
        <v>32640.000000000004</v>
      </c>
      <c r="E193" s="7">
        <f t="shared" si="88"/>
        <v>90.336601375183363</v>
      </c>
      <c r="F193" s="7">
        <f t="shared" si="89"/>
        <v>5668.4085225889394</v>
      </c>
      <c r="G193" s="7">
        <f t="shared" si="85"/>
        <v>26971.591477411064</v>
      </c>
      <c r="H193" s="7">
        <f t="shared" si="90"/>
        <v>30305.158963383219</v>
      </c>
      <c r="I193" s="18">
        <f t="shared" si="91"/>
        <v>884.8638913423199</v>
      </c>
      <c r="J193" s="7">
        <f t="shared" si="92"/>
        <v>1269.4424630251438</v>
      </c>
      <c r="K193" s="7">
        <f t="shared" si="93"/>
        <v>5089.3966903095734</v>
      </c>
      <c r="L193" s="7">
        <f t="shared" si="94"/>
        <v>3333.5674859721548</v>
      </c>
      <c r="M193" s="7">
        <f t="shared" si="95"/>
        <v>9692.4066393068715</v>
      </c>
    </row>
    <row r="194" spans="1:13">
      <c r="A194" s="11">
        <v>40</v>
      </c>
      <c r="B194" s="11">
        <f t="shared" si="86"/>
        <v>76.800000000000011</v>
      </c>
      <c r="C194" s="11">
        <v>450</v>
      </c>
      <c r="D194" s="11">
        <f t="shared" si="87"/>
        <v>34560.000000000007</v>
      </c>
      <c r="E194" s="7">
        <f t="shared" si="88"/>
        <v>95.164839401565885</v>
      </c>
      <c r="F194" s="7">
        <f t="shared" si="89"/>
        <v>5899.8946303006878</v>
      </c>
      <c r="G194" s="7">
        <f t="shared" si="85"/>
        <v>28660.105369699319</v>
      </c>
      <c r="H194" s="7">
        <f t="shared" si="90"/>
        <v>32202.36558393182</v>
      </c>
      <c r="I194" s="18">
        <f t="shared" si="91"/>
        <v>952.48302564695052</v>
      </c>
      <c r="J194" s="7">
        <f t="shared" si="92"/>
        <v>1408.765035739573</v>
      </c>
      <c r="K194" s="7">
        <f t="shared" si="93"/>
        <v>5896.9554419462011</v>
      </c>
      <c r="L194" s="7">
        <f t="shared" si="94"/>
        <v>3542.2602142325013</v>
      </c>
      <c r="M194" s="7">
        <f t="shared" si="95"/>
        <v>10847.980691918276</v>
      </c>
    </row>
    <row r="195" spans="1:13">
      <c r="A195" s="11">
        <v>40</v>
      </c>
      <c r="B195" s="11">
        <f t="shared" si="86"/>
        <v>76.800000000000011</v>
      </c>
      <c r="C195" s="11">
        <v>475</v>
      </c>
      <c r="D195" s="11">
        <f t="shared" si="87"/>
        <v>36480.000000000007</v>
      </c>
      <c r="E195" s="7">
        <f t="shared" si="88"/>
        <v>100.15189431602253</v>
      </c>
      <c r="F195" s="7">
        <f t="shared" si="89"/>
        <v>6131.3807380124381</v>
      </c>
      <c r="G195" s="7">
        <f t="shared" si="85"/>
        <v>30348.619261987569</v>
      </c>
      <c r="H195" s="7">
        <f t="shared" si="90"/>
        <v>34099.572204480413</v>
      </c>
      <c r="I195" s="18">
        <f t="shared" si="91"/>
        <v>1022.3263793098323</v>
      </c>
      <c r="J195" s="7">
        <f t="shared" si="92"/>
        <v>1560.2847454580938</v>
      </c>
      <c r="K195" s="7">
        <f t="shared" si="93"/>
        <v>6793.4829679128825</v>
      </c>
      <c r="L195" s="7">
        <f t="shared" si="94"/>
        <v>3750.9529424928442</v>
      </c>
      <c r="M195" s="7">
        <f t="shared" si="95"/>
        <v>12104.720655863821</v>
      </c>
    </row>
    <row r="196" spans="1:13">
      <c r="A196" s="11">
        <v>40</v>
      </c>
      <c r="B196" s="11">
        <f t="shared" si="86"/>
        <v>76.800000000000011</v>
      </c>
      <c r="C196" s="11">
        <v>500</v>
      </c>
      <c r="D196" s="11">
        <f t="shared" si="87"/>
        <v>38400.000000000007</v>
      </c>
      <c r="E196" s="7">
        <f t="shared" si="88"/>
        <v>105.31455219495052</v>
      </c>
      <c r="F196" s="7">
        <f t="shared" si="89"/>
        <v>6362.8668457241856</v>
      </c>
      <c r="G196" s="7">
        <f t="shared" si="85"/>
        <v>32037.13315427582</v>
      </c>
      <c r="H196" s="7">
        <f t="shared" si="90"/>
        <v>35996.77882502901</v>
      </c>
      <c r="I196" s="18">
        <f t="shared" si="91"/>
        <v>1094.6290401514407</v>
      </c>
      <c r="J196" s="7">
        <f t="shared" si="92"/>
        <v>1725.2907628480157</v>
      </c>
      <c r="K196" s="7">
        <f t="shared" si="93"/>
        <v>7788.3827810286175</v>
      </c>
      <c r="L196" s="7">
        <f t="shared" si="94"/>
        <v>3959.6456707531906</v>
      </c>
      <c r="M196" s="7">
        <f t="shared" si="95"/>
        <v>13473.319214629824</v>
      </c>
    </row>
    <row r="197" spans="1:13">
      <c r="A197" s="11">
        <v>45</v>
      </c>
      <c r="B197" s="11">
        <f>$C$22</f>
        <v>76.800000000000011</v>
      </c>
      <c r="C197" s="11">
        <v>0</v>
      </c>
      <c r="D197" s="11">
        <f>C197*B197</f>
        <v>0</v>
      </c>
      <c r="E197" s="7">
        <f>($C$23*B197*A197^2+$C$24*$C$25*B197^3-B197*(($C$24*($C$25*$C$24*B197^2+$C$23*A197^2)*($C$25*B197^2+$C$23*$C$24*A197^2-4*D197*$C$23*$C$25)))^0.5)/(2*($C$23^2*A197^2+$C$24*$C$25*$C$23*B197^2))</f>
        <v>24.354202821563089</v>
      </c>
      <c r="F197" s="7">
        <f>B197*E197-E197^2*C$23</f>
        <v>1778.1385463512272</v>
      </c>
      <c r="G197" s="7">
        <f>D197-F197</f>
        <v>-1778.1385463512272</v>
      </c>
      <c r="H197" s="7">
        <f>G197/C$24</f>
        <v>-1997.9084790463228</v>
      </c>
      <c r="I197" s="18">
        <f>(A197-(A197^2-4*C$25*H197)^0.5)/(2*C$25)</f>
        <v>-44.116834686190693</v>
      </c>
      <c r="J197" s="7">
        <f>E197^2*C$23</f>
        <v>92.264230344818245</v>
      </c>
      <c r="K197" s="7">
        <f>I197^2*C$25</f>
        <v>12.650918167736409</v>
      </c>
      <c r="L197" s="7">
        <f>H197-G197</f>
        <v>-219.76993269509558</v>
      </c>
      <c r="M197" s="7">
        <f>SUM(J197:L197)</f>
        <v>-114.85478418254093</v>
      </c>
    </row>
    <row r="198" spans="1:13">
      <c r="A198" s="11">
        <v>45</v>
      </c>
      <c r="B198" s="11">
        <f t="shared" ref="B198:B238" si="96">$C$22</f>
        <v>76.800000000000011</v>
      </c>
      <c r="C198" s="11">
        <v>25</v>
      </c>
      <c r="D198" s="11">
        <f>C198*B198</f>
        <v>1920.0000000000002</v>
      </c>
      <c r="E198" s="7">
        <f>($C$23*B198*A198^2+$C$24*$C$25*B198^3-B198*(($C$24*($C$25*$C$24*B198^2+$C$23*A198^2)*($C$25*B198^2+$C$23*$C$24*A198^2-4*D198*$C$23*$C$25)))^0.5)/(2*($C$23^2*A198^2+$C$24*$C$25*$C$23*B198^2))</f>
        <v>27.081732316062656</v>
      </c>
      <c r="F198" s="7">
        <f>B198*E198-E198^2*C$23</f>
        <v>1965.7894512808987</v>
      </c>
      <c r="G198" s="7">
        <f t="shared" ref="G198:G217" si="97">D198-F198</f>
        <v>-45.789451280898447</v>
      </c>
      <c r="H198" s="7">
        <f>G198/C$24</f>
        <v>-51.448821663930836</v>
      </c>
      <c r="I198" s="18">
        <f>(A198-(A198^2-4*C$25*H198)^0.5)/(2*C$25)</f>
        <v>-1.1431183996896048</v>
      </c>
      <c r="J198" s="7">
        <f>E198^2*C$23</f>
        <v>114.08759059271348</v>
      </c>
      <c r="K198" s="7">
        <f>I198^2*C$25</f>
        <v>8.4936778921080001E-3</v>
      </c>
      <c r="L198" s="7">
        <f>H198-G198</f>
        <v>-5.6593703830323889</v>
      </c>
      <c r="M198" s="7">
        <f>SUM(J198:L198)</f>
        <v>108.43671388757321</v>
      </c>
    </row>
    <row r="199" spans="1:13">
      <c r="A199" s="11">
        <v>45</v>
      </c>
      <c r="B199" s="11">
        <f t="shared" si="96"/>
        <v>76.800000000000011</v>
      </c>
      <c r="C199" s="11">
        <v>50</v>
      </c>
      <c r="D199" s="11">
        <f t="shared" ref="D199:D217" si="98">C199*B199</f>
        <v>3840.0000000000005</v>
      </c>
      <c r="E199" s="7">
        <f>($C$23*B199*A199^2+$C$24*$C$25*B199^3-B199*(($C$24*($C$25*$C$24*B199^2+$C$23*A199^2)*($C$25*B199^2+$C$23*$C$24*A199^2-4*D199*$C$23*$C$25)))^0.5)/(2*($C$23^2*A199^2+$C$24*$C$25*$C$23*B199^2))</f>
        <v>29.843539982751839</v>
      </c>
      <c r="F199" s="7">
        <f>B199*E199-E199^2*C$23</f>
        <v>2153.4403562105695</v>
      </c>
      <c r="G199" s="7">
        <f t="shared" si="97"/>
        <v>1686.559643789431</v>
      </c>
      <c r="H199" s="7">
        <f>G199/C$24</f>
        <v>1895.0108357184617</v>
      </c>
      <c r="I199" s="18">
        <f>(A199-(A199^2-4*C$25*H199)^0.5)/(2*C$25)</f>
        <v>42.370669203901478</v>
      </c>
      <c r="J199" s="7">
        <f>E199^2*C$23</f>
        <v>138.5435144647723</v>
      </c>
      <c r="K199" s="7">
        <f>I199^2*C$25</f>
        <v>11.669278457111892</v>
      </c>
      <c r="L199" s="7">
        <f>H199-G199</f>
        <v>208.45119192903076</v>
      </c>
      <c r="M199" s="7">
        <f>SUM(J199:L199)</f>
        <v>358.66398485091497</v>
      </c>
    </row>
    <row r="200" spans="1:13">
      <c r="A200" s="11">
        <v>45</v>
      </c>
      <c r="B200" s="11">
        <f t="shared" si="96"/>
        <v>76.800000000000011</v>
      </c>
      <c r="C200" s="11">
        <v>75</v>
      </c>
      <c r="D200" s="11">
        <f t="shared" si="98"/>
        <v>5760.0000000000009</v>
      </c>
      <c r="E200" s="7">
        <f>($C$23*B200*A200^2+$C$24*$C$25*B200^3-B200*(($C$24*($C$25*$C$24*B200^2+$C$23*A200^2)*($C$25*B200^2+$C$23*$C$24*A200^2-4*D200*$C$23*$C$25)))^0.5)/(2*($C$23^2*A200^2+$C$24*$C$25*$C$23*B200^2))</f>
        <v>32.640951623736214</v>
      </c>
      <c r="F200" s="7">
        <f>B200*E200-E200^2*C$23</f>
        <v>2341.0912611402391</v>
      </c>
      <c r="G200" s="7">
        <f t="shared" si="97"/>
        <v>3418.9087388597618</v>
      </c>
      <c r="H200" s="7">
        <f>G200/C$24</f>
        <v>3841.4704931008559</v>
      </c>
      <c r="I200" s="18">
        <f>(A200-(A200^2-4*C$25*H200)^0.5)/(2*C$25)</f>
        <v>86.445416860581332</v>
      </c>
      <c r="J200" s="7">
        <f>E200^2*C$23</f>
        <v>165.73382356270255</v>
      </c>
      <c r="K200" s="7">
        <f>I200^2*C$25</f>
        <v>48.573265625297914</v>
      </c>
      <c r="L200" s="7">
        <f>H200-G200</f>
        <v>422.56175424109415</v>
      </c>
      <c r="M200" s="7">
        <f>SUM(J200:L200)</f>
        <v>636.86884342909457</v>
      </c>
    </row>
    <row r="201" spans="1:13">
      <c r="A201" s="11">
        <v>45</v>
      </c>
      <c r="B201" s="11">
        <f t="shared" si="96"/>
        <v>76.800000000000011</v>
      </c>
      <c r="C201" s="11">
        <v>100</v>
      </c>
      <c r="D201" s="11">
        <f t="shared" si="98"/>
        <v>7680.0000000000009</v>
      </c>
      <c r="E201" s="7">
        <f>($C$23*B201*A201^2+$C$24*$C$25*B201^3-B201*(($C$24*($C$25*$C$24*B201^2+$C$23*A201^2)*($C$25*B201^2+$C$23*$C$24*A201^2-4*D201*$C$23*$C$25)))^0.5)/(2*($C$23^2*A201^2+$C$24*$C$25*$C$23*B201^2))</f>
        <v>35.475380775900412</v>
      </c>
      <c r="F201" s="7">
        <f>B201*E201-E201^2*C$23</f>
        <v>2528.7421660699106</v>
      </c>
      <c r="G201" s="7">
        <f t="shared" si="97"/>
        <v>5151.2578339300908</v>
      </c>
      <c r="H201" s="7">
        <f>G201/C$24</f>
        <v>5787.9301504832483</v>
      </c>
      <c r="I201" s="18">
        <f>(A201-(A201^2-4*C$25*H201)^0.5)/(2*C$25)</f>
        <v>131.10339561568907</v>
      </c>
      <c r="J201" s="7">
        <f>E201^2*C$23</f>
        <v>195.76707751924158</v>
      </c>
      <c r="K201" s="7">
        <f>I201^2*C$25</f>
        <v>111.72265222276522</v>
      </c>
      <c r="L201" s="7">
        <f>H201-G201</f>
        <v>636.67231655315754</v>
      </c>
      <c r="M201" s="7">
        <f>SUM(J201:L201)</f>
        <v>944.16204629516437</v>
      </c>
    </row>
    <row r="202" spans="1:13">
      <c r="A202" s="11">
        <v>45</v>
      </c>
      <c r="B202" s="11">
        <f t="shared" si="96"/>
        <v>76.800000000000011</v>
      </c>
      <c r="C202" s="11">
        <v>125</v>
      </c>
      <c r="D202" s="11">
        <f t="shared" si="98"/>
        <v>9600.0000000000018</v>
      </c>
      <c r="E202" s="7">
        <f t="shared" ref="E202:E217" si="99">($C$23*B202*A202^2+$C$24*$C$25*B202^3-B202*(($C$24*($C$25*$C$24*B202^2+$C$23*A202^2)*($C$25*B202^2+$C$23*$C$24*A202^2-4*D202*$C$23*$C$25)))^0.5)/(2*($C$23^2*A202^2+$C$24*$C$25*$C$23*B202^2))</f>
        <v>38.348337060853986</v>
      </c>
      <c r="F202" s="7">
        <f t="shared" ref="F202:F217" si="100">B202*E202-E202^2*C$23</f>
        <v>2716.3930709995848</v>
      </c>
      <c r="G202" s="7">
        <f t="shared" si="97"/>
        <v>6883.606929000417</v>
      </c>
      <c r="H202" s="7">
        <f t="shared" ref="H202:H217" si="101">G202/C$24</f>
        <v>7734.3898078656366</v>
      </c>
      <c r="I202" s="18">
        <f t="shared" ref="I202:I217" si="102">(A202-(A202^2-4*C$25*H202)^0.5)/(2*C$25)</f>
        <v>176.36839038186517</v>
      </c>
      <c r="J202" s="7">
        <f t="shared" ref="J202:J217" si="103">E202^2*C$23</f>
        <v>228.7592152740016</v>
      </c>
      <c r="K202" s="7">
        <f t="shared" ref="K202:K217" si="104">I202^2*C$25</f>
        <v>202.18775931828495</v>
      </c>
      <c r="L202" s="7">
        <f t="shared" ref="L202:L217" si="105">H202-G202</f>
        <v>850.78287886521957</v>
      </c>
      <c r="M202" s="7">
        <f t="shared" ref="M202:M217" si="106">SUM(J202:L202)</f>
        <v>1281.7298534575061</v>
      </c>
    </row>
    <row r="203" spans="1:13">
      <c r="A203" s="11">
        <v>45</v>
      </c>
      <c r="B203" s="11">
        <f t="shared" si="96"/>
        <v>76.800000000000011</v>
      </c>
      <c r="C203" s="11">
        <v>150</v>
      </c>
      <c r="D203" s="11">
        <f t="shared" si="98"/>
        <v>11520.000000000002</v>
      </c>
      <c r="E203" s="7">
        <f t="shared" si="99"/>
        <v>41.261435585278704</v>
      </c>
      <c r="F203" s="7">
        <f t="shared" si="100"/>
        <v>2904.0439759292558</v>
      </c>
      <c r="G203" s="7">
        <f t="shared" si="97"/>
        <v>8615.9560240707469</v>
      </c>
      <c r="H203" s="7">
        <f t="shared" si="101"/>
        <v>9680.8494652480294</v>
      </c>
      <c r="I203" s="18">
        <f t="shared" si="102"/>
        <v>222.26584804665242</v>
      </c>
      <c r="J203" s="7">
        <f t="shared" si="103"/>
        <v>264.8342770201495</v>
      </c>
      <c r="K203" s="7">
        <f t="shared" si="104"/>
        <v>321.11369685133428</v>
      </c>
      <c r="L203" s="7">
        <f t="shared" si="105"/>
        <v>1064.8934411772825</v>
      </c>
      <c r="M203" s="7">
        <f t="shared" si="106"/>
        <v>1650.8414150487663</v>
      </c>
    </row>
    <row r="204" spans="1:13">
      <c r="A204" s="11">
        <v>45</v>
      </c>
      <c r="B204" s="11">
        <f t="shared" si="96"/>
        <v>76.800000000000011</v>
      </c>
      <c r="C204" s="11">
        <v>175</v>
      </c>
      <c r="D204" s="11">
        <f t="shared" si="98"/>
        <v>13440.000000000002</v>
      </c>
      <c r="E204" s="7">
        <f t="shared" si="99"/>
        <v>44.216407557841315</v>
      </c>
      <c r="F204" s="7">
        <f t="shared" si="100"/>
        <v>3091.6948808589273</v>
      </c>
      <c r="G204" s="7">
        <f t="shared" si="97"/>
        <v>10348.305119141074</v>
      </c>
      <c r="H204" s="7">
        <f t="shared" si="101"/>
        <v>11627.30912263042</v>
      </c>
      <c r="I204" s="18">
        <f t="shared" si="102"/>
        <v>268.82304474775236</v>
      </c>
      <c r="J204" s="7">
        <f t="shared" si="103"/>
        <v>304.12521958328637</v>
      </c>
      <c r="K204" s="7">
        <f t="shared" si="104"/>
        <v>469.72789101843847</v>
      </c>
      <c r="L204" s="7">
        <f t="shared" si="105"/>
        <v>1279.0040034893464</v>
      </c>
      <c r="M204" s="7">
        <f t="shared" si="106"/>
        <v>2052.8571140910713</v>
      </c>
    </row>
    <row r="205" spans="1:13">
      <c r="A205" s="11">
        <v>45</v>
      </c>
      <c r="B205" s="11">
        <f t="shared" si="96"/>
        <v>76.800000000000011</v>
      </c>
      <c r="C205" s="11">
        <v>200</v>
      </c>
      <c r="D205" s="11">
        <f t="shared" si="98"/>
        <v>15360.000000000002</v>
      </c>
      <c r="E205" s="7">
        <f t="shared" si="99"/>
        <v>47.21511232082235</v>
      </c>
      <c r="F205" s="7">
        <f t="shared" si="100"/>
        <v>3279.3457857885992</v>
      </c>
      <c r="G205" s="7">
        <f t="shared" si="97"/>
        <v>12080.654214211403</v>
      </c>
      <c r="H205" s="7">
        <f t="shared" si="101"/>
        <v>13573.768780012811</v>
      </c>
      <c r="I205" s="18">
        <f t="shared" si="102"/>
        <v>316.06927543790641</v>
      </c>
      <c r="J205" s="7">
        <f t="shared" si="103"/>
        <v>346.77484045055763</v>
      </c>
      <c r="K205" s="7">
        <f t="shared" si="104"/>
        <v>649.34861469298039</v>
      </c>
      <c r="L205" s="7">
        <f t="shared" si="105"/>
        <v>1493.1145658014084</v>
      </c>
      <c r="M205" s="7">
        <f t="shared" si="106"/>
        <v>2489.2380209449466</v>
      </c>
    </row>
    <row r="206" spans="1:13">
      <c r="A206" s="11">
        <v>45</v>
      </c>
      <c r="B206" s="11">
        <f t="shared" si="96"/>
        <v>76.800000000000011</v>
      </c>
      <c r="C206" s="11">
        <v>225</v>
      </c>
      <c r="D206" s="11">
        <f t="shared" si="98"/>
        <v>17280.000000000004</v>
      </c>
      <c r="E206" s="7">
        <f t="shared" si="99"/>
        <v>50.259551033924794</v>
      </c>
      <c r="F206" s="7">
        <f t="shared" si="100"/>
        <v>3466.9966907182729</v>
      </c>
      <c r="G206" s="7">
        <f t="shared" si="97"/>
        <v>13813.00330928173</v>
      </c>
      <c r="H206" s="7">
        <f t="shared" si="101"/>
        <v>15520.228437395202</v>
      </c>
      <c r="I206" s="18">
        <f t="shared" si="102"/>
        <v>364.03606948077265</v>
      </c>
      <c r="J206" s="7">
        <f t="shared" si="103"/>
        <v>392.93682868715189</v>
      </c>
      <c r="K206" s="7">
        <f t="shared" si="104"/>
        <v>861.39468923956463</v>
      </c>
      <c r="L206" s="7">
        <f t="shared" si="105"/>
        <v>1707.2251281134722</v>
      </c>
      <c r="M206" s="7">
        <f t="shared" si="106"/>
        <v>2961.5566460401888</v>
      </c>
    </row>
    <row r="207" spans="1:13">
      <c r="A207" s="11">
        <v>45</v>
      </c>
      <c r="B207" s="11">
        <f t="shared" si="96"/>
        <v>76.800000000000011</v>
      </c>
      <c r="C207" s="11">
        <v>250</v>
      </c>
      <c r="D207" s="11">
        <f t="shared" si="98"/>
        <v>19200.000000000004</v>
      </c>
      <c r="E207" s="7">
        <f t="shared" si="99"/>
        <v>53.351882296319296</v>
      </c>
      <c r="F207" s="7">
        <f t="shared" si="100"/>
        <v>3654.6475956479412</v>
      </c>
      <c r="G207" s="7">
        <f t="shared" si="97"/>
        <v>15545.352404352063</v>
      </c>
      <c r="H207" s="7">
        <f t="shared" si="101"/>
        <v>17466.688094777597</v>
      </c>
      <c r="I207" s="18">
        <f t="shared" si="102"/>
        <v>412.75743678477778</v>
      </c>
      <c r="J207" s="7">
        <f t="shared" si="103"/>
        <v>442.77696470938128</v>
      </c>
      <c r="K207" s="7">
        <f t="shared" si="104"/>
        <v>1107.3965605374087</v>
      </c>
      <c r="L207" s="7">
        <f t="shared" si="105"/>
        <v>1921.3356904255343</v>
      </c>
      <c r="M207" s="7">
        <f t="shared" si="106"/>
        <v>3471.509215672324</v>
      </c>
    </row>
    <row r="208" spans="1:13">
      <c r="A208" s="11">
        <v>45</v>
      </c>
      <c r="B208" s="11">
        <f t="shared" si="96"/>
        <v>76.800000000000011</v>
      </c>
      <c r="C208" s="11">
        <v>275</v>
      </c>
      <c r="D208" s="11">
        <f t="shared" si="98"/>
        <v>21120.000000000004</v>
      </c>
      <c r="E208" s="7">
        <f t="shared" si="99"/>
        <v>56.494440053427233</v>
      </c>
      <c r="F208" s="7">
        <f t="shared" si="100"/>
        <v>3842.2985005776122</v>
      </c>
      <c r="G208" s="7">
        <f t="shared" si="97"/>
        <v>17277.70149942239</v>
      </c>
      <c r="H208" s="7">
        <f t="shared" si="101"/>
        <v>19413.147752159988</v>
      </c>
      <c r="I208" s="18">
        <f t="shared" si="102"/>
        <v>462.27014993425655</v>
      </c>
      <c r="J208" s="7">
        <f t="shared" si="103"/>
        <v>496.47449552559965</v>
      </c>
      <c r="K208" s="7">
        <f t="shared" si="104"/>
        <v>1389.0089948815603</v>
      </c>
      <c r="L208" s="7">
        <f t="shared" si="105"/>
        <v>2135.4462527375981</v>
      </c>
      <c r="M208" s="7">
        <f t="shared" si="106"/>
        <v>4020.929743144758</v>
      </c>
    </row>
    <row r="209" spans="1:13">
      <c r="A209" s="11">
        <v>45</v>
      </c>
      <c r="B209" s="11">
        <f t="shared" si="96"/>
        <v>76.800000000000011</v>
      </c>
      <c r="C209" s="11">
        <v>300</v>
      </c>
      <c r="D209" s="11">
        <f t="shared" si="98"/>
        <v>23040.000000000004</v>
      </c>
      <c r="E209" s="7">
        <f t="shared" si="99"/>
        <v>59.689754210618005</v>
      </c>
      <c r="F209" s="7">
        <f t="shared" si="100"/>
        <v>4029.9494055072873</v>
      </c>
      <c r="G209" s="7">
        <f t="shared" si="97"/>
        <v>19010.050594492717</v>
      </c>
      <c r="H209" s="7">
        <f t="shared" si="101"/>
        <v>21359.607409542379</v>
      </c>
      <c r="I209" s="18">
        <f t="shared" si="102"/>
        <v>512.61406896951098</v>
      </c>
      <c r="J209" s="7">
        <f t="shared" si="103"/>
        <v>554.22371786817621</v>
      </c>
      <c r="K209" s="7">
        <f t="shared" si="104"/>
        <v>1708.0256940856104</v>
      </c>
      <c r="L209" s="7">
        <f t="shared" si="105"/>
        <v>2349.556815049662</v>
      </c>
      <c r="M209" s="7">
        <f t="shared" si="106"/>
        <v>4611.8062270034488</v>
      </c>
    </row>
    <row r="210" spans="1:13">
      <c r="A210" s="11">
        <v>45</v>
      </c>
      <c r="B210" s="11">
        <f t="shared" si="96"/>
        <v>76.800000000000011</v>
      </c>
      <c r="C210" s="11">
        <v>325</v>
      </c>
      <c r="D210" s="11">
        <f t="shared" si="98"/>
        <v>24960.000000000004</v>
      </c>
      <c r="E210" s="7">
        <f t="shared" si="99"/>
        <v>62.940574471413058</v>
      </c>
      <c r="F210" s="7">
        <f t="shared" si="100"/>
        <v>4217.6003104369584</v>
      </c>
      <c r="G210" s="7">
        <f t="shared" si="97"/>
        <v>20742.399689563044</v>
      </c>
      <c r="H210" s="7">
        <f t="shared" si="101"/>
        <v>23306.06706692477</v>
      </c>
      <c r="I210" s="18">
        <f t="shared" si="102"/>
        <v>563.83251697072944</v>
      </c>
      <c r="J210" s="7">
        <f t="shared" si="103"/>
        <v>616.23580896756562</v>
      </c>
      <c r="K210" s="7">
        <f t="shared" si="104"/>
        <v>2066.3961967580613</v>
      </c>
      <c r="L210" s="7">
        <f t="shared" si="105"/>
        <v>2563.6673773617258</v>
      </c>
      <c r="M210" s="7">
        <f t="shared" si="106"/>
        <v>5246.2993830873529</v>
      </c>
    </row>
    <row r="211" spans="1:13">
      <c r="A211" s="11">
        <v>45</v>
      </c>
      <c r="B211" s="11">
        <f t="shared" si="96"/>
        <v>76.800000000000011</v>
      </c>
      <c r="C211" s="11">
        <v>350</v>
      </c>
      <c r="D211" s="11">
        <f t="shared" si="98"/>
        <v>26880.000000000004</v>
      </c>
      <c r="E211" s="7">
        <f t="shared" si="99"/>
        <v>66.249898038984014</v>
      </c>
      <c r="F211" s="7">
        <f t="shared" si="100"/>
        <v>4405.2512153666303</v>
      </c>
      <c r="G211" s="7">
        <f t="shared" si="97"/>
        <v>22474.748784633375</v>
      </c>
      <c r="H211" s="7">
        <f t="shared" si="101"/>
        <v>25252.526724307161</v>
      </c>
      <c r="I211" s="18">
        <f t="shared" si="102"/>
        <v>615.97271651020969</v>
      </c>
      <c r="J211" s="7">
        <f t="shared" si="103"/>
        <v>682.74095402734326</v>
      </c>
      <c r="K211" s="7">
        <f t="shared" si="104"/>
        <v>2466.2455186522866</v>
      </c>
      <c r="L211" s="7">
        <f t="shared" si="105"/>
        <v>2777.777939673786</v>
      </c>
      <c r="M211" s="7">
        <f t="shared" si="106"/>
        <v>5926.7644123534155</v>
      </c>
    </row>
    <row r="212" spans="1:13">
      <c r="A212" s="11">
        <v>45</v>
      </c>
      <c r="B212" s="11">
        <f t="shared" si="96"/>
        <v>76.800000000000011</v>
      </c>
      <c r="C212" s="11">
        <v>375</v>
      </c>
      <c r="D212" s="11">
        <f t="shared" si="98"/>
        <v>28800.000000000004</v>
      </c>
      <c r="E212" s="7">
        <f t="shared" si="99"/>
        <v>69.621001974900921</v>
      </c>
      <c r="F212" s="7">
        <f t="shared" si="100"/>
        <v>4592.9021202962995</v>
      </c>
      <c r="G212" s="7">
        <f t="shared" si="97"/>
        <v>24207.097879703702</v>
      </c>
      <c r="H212" s="7">
        <f t="shared" si="101"/>
        <v>27198.986381689552</v>
      </c>
      <c r="I212" s="18">
        <f t="shared" si="102"/>
        <v>669.08629948210762</v>
      </c>
      <c r="J212" s="7">
        <f t="shared" si="103"/>
        <v>753.99083137609114</v>
      </c>
      <c r="K212" s="7">
        <f t="shared" si="104"/>
        <v>2909.897095005294</v>
      </c>
      <c r="L212" s="7">
        <f t="shared" si="105"/>
        <v>2991.8885019858499</v>
      </c>
      <c r="M212" s="7">
        <f t="shared" si="106"/>
        <v>6655.776428367235</v>
      </c>
    </row>
    <row r="213" spans="1:13">
      <c r="A213" s="11">
        <v>45</v>
      </c>
      <c r="B213" s="11">
        <f t="shared" si="96"/>
        <v>76.800000000000011</v>
      </c>
      <c r="C213" s="11">
        <v>400</v>
      </c>
      <c r="D213" s="11">
        <f t="shared" si="98"/>
        <v>30720.000000000004</v>
      </c>
      <c r="E213" s="7">
        <f t="shared" si="99"/>
        <v>73.057481209447317</v>
      </c>
      <c r="F213" s="7">
        <f t="shared" si="100"/>
        <v>4780.5530252259723</v>
      </c>
      <c r="G213" s="7">
        <f t="shared" si="97"/>
        <v>25939.44697477403</v>
      </c>
      <c r="H213" s="7">
        <f t="shared" si="101"/>
        <v>29145.446039071943</v>
      </c>
      <c r="I213" s="18">
        <f t="shared" si="102"/>
        <v>723.22990597569913</v>
      </c>
      <c r="J213" s="7">
        <f t="shared" si="103"/>
        <v>830.26153165958294</v>
      </c>
      <c r="K213" s="7">
        <f t="shared" si="104"/>
        <v>3399.8997298345207</v>
      </c>
      <c r="L213" s="7">
        <f t="shared" si="105"/>
        <v>3205.9990642979137</v>
      </c>
      <c r="M213" s="7">
        <f t="shared" si="106"/>
        <v>7436.1603257920178</v>
      </c>
    </row>
    <row r="214" spans="1:13">
      <c r="A214" s="11">
        <v>45</v>
      </c>
      <c r="B214" s="11">
        <f t="shared" si="96"/>
        <v>76.800000000000011</v>
      </c>
      <c r="C214" s="11">
        <v>425</v>
      </c>
      <c r="D214" s="11">
        <f t="shared" si="98"/>
        <v>32640.000000000004</v>
      </c>
      <c r="E214" s="7">
        <f t="shared" si="99"/>
        <v>76.563293458883635</v>
      </c>
      <c r="F214" s="7">
        <f t="shared" si="100"/>
        <v>4968.2039301556433</v>
      </c>
      <c r="G214" s="7">
        <f t="shared" si="97"/>
        <v>27671.79606984436</v>
      </c>
      <c r="H214" s="7">
        <f t="shared" si="101"/>
        <v>31091.905696454338</v>
      </c>
      <c r="I214" s="18">
        <f t="shared" si="102"/>
        <v>778.46589197139178</v>
      </c>
      <c r="J214" s="7">
        <f t="shared" si="103"/>
        <v>911.85700748662077</v>
      </c>
      <c r="K214" s="7">
        <f t="shared" si="104"/>
        <v>3939.0594422582949</v>
      </c>
      <c r="L214" s="7">
        <f t="shared" si="105"/>
        <v>3420.1096266099776</v>
      </c>
      <c r="M214" s="7">
        <f t="shared" si="106"/>
        <v>8271.026076354894</v>
      </c>
    </row>
    <row r="215" spans="1:13">
      <c r="A215" s="11">
        <v>45</v>
      </c>
      <c r="B215" s="11">
        <f t="shared" si="96"/>
        <v>76.800000000000011</v>
      </c>
      <c r="C215" s="11">
        <v>450</v>
      </c>
      <c r="D215" s="11">
        <f t="shared" si="98"/>
        <v>34560.000000000007</v>
      </c>
      <c r="E215" s="7">
        <f t="shared" si="99"/>
        <v>80.142812648547633</v>
      </c>
      <c r="F215" s="7">
        <f t="shared" si="100"/>
        <v>5155.8548350853162</v>
      </c>
      <c r="G215" s="7">
        <f t="shared" si="97"/>
        <v>29404.145164914691</v>
      </c>
      <c r="H215" s="7">
        <f t="shared" si="101"/>
        <v>33038.365353836729</v>
      </c>
      <c r="I215" s="18">
        <f t="shared" si="102"/>
        <v>834.86317105083538</v>
      </c>
      <c r="J215" s="7">
        <f t="shared" si="103"/>
        <v>999.11317632314331</v>
      </c>
      <c r="K215" s="7">
        <f t="shared" si="104"/>
        <v>4530.4773434508661</v>
      </c>
      <c r="L215" s="7">
        <f t="shared" si="105"/>
        <v>3634.2201889220378</v>
      </c>
      <c r="M215" s="7">
        <f t="shared" si="106"/>
        <v>9163.8107086960481</v>
      </c>
    </row>
    <row r="216" spans="1:13">
      <c r="A216" s="11">
        <v>45</v>
      </c>
      <c r="B216" s="11">
        <f t="shared" si="96"/>
        <v>76.800000000000011</v>
      </c>
      <c r="C216" s="11">
        <v>475</v>
      </c>
      <c r="D216" s="11">
        <f t="shared" si="98"/>
        <v>36480.000000000007</v>
      </c>
      <c r="E216" s="7">
        <f t="shared" si="99"/>
        <v>83.800892897430913</v>
      </c>
      <c r="F216" s="7">
        <f t="shared" si="100"/>
        <v>5343.5057400149881</v>
      </c>
      <c r="G216" s="7">
        <f t="shared" si="97"/>
        <v>31136.494259985018</v>
      </c>
      <c r="H216" s="7">
        <f t="shared" si="101"/>
        <v>34984.825011219124</v>
      </c>
      <c r="I216" s="18">
        <f t="shared" si="102"/>
        <v>892.49822250886052</v>
      </c>
      <c r="J216" s="7">
        <f t="shared" si="103"/>
        <v>1092.4028345077068</v>
      </c>
      <c r="K216" s="7">
        <f t="shared" si="104"/>
        <v>5177.5950016795905</v>
      </c>
      <c r="L216" s="7">
        <f t="shared" si="105"/>
        <v>3848.3307512341053</v>
      </c>
      <c r="M216" s="7">
        <f t="shared" si="106"/>
        <v>10118.328587421402</v>
      </c>
    </row>
    <row r="217" spans="1:13">
      <c r="A217" s="11">
        <v>45</v>
      </c>
      <c r="B217" s="11">
        <f t="shared" si="96"/>
        <v>76.800000000000011</v>
      </c>
      <c r="C217" s="11">
        <v>500</v>
      </c>
      <c r="D217" s="11">
        <f t="shared" si="98"/>
        <v>38400.000000000007</v>
      </c>
      <c r="E217" s="7">
        <f t="shared" si="99"/>
        <v>87.542945734138129</v>
      </c>
      <c r="F217" s="7">
        <f t="shared" si="100"/>
        <v>5531.1566449446591</v>
      </c>
      <c r="G217" s="7">
        <f t="shared" si="97"/>
        <v>32868.843355055345</v>
      </c>
      <c r="H217" s="7">
        <f t="shared" si="101"/>
        <v>36931.284668601511</v>
      </c>
      <c r="I217" s="18">
        <f t="shared" si="102"/>
        <v>951.45630793306862</v>
      </c>
      <c r="J217" s="7">
        <f t="shared" si="103"/>
        <v>1192.1415874371505</v>
      </c>
      <c r="K217" s="7">
        <f t="shared" si="104"/>
        <v>5884.2491883865705</v>
      </c>
      <c r="L217" s="7">
        <f t="shared" si="105"/>
        <v>4062.4413135461655</v>
      </c>
      <c r="M217" s="7">
        <f t="shared" si="106"/>
        <v>11138.832089369887</v>
      </c>
    </row>
    <row r="218" spans="1:13">
      <c r="A218" s="11">
        <v>50</v>
      </c>
      <c r="B218" s="11">
        <f>$C$22</f>
        <v>76.800000000000011</v>
      </c>
      <c r="C218" s="11">
        <v>0</v>
      </c>
      <c r="D218" s="11">
        <f>C218*B218</f>
        <v>0</v>
      </c>
      <c r="E218" s="7">
        <f>($C$23*B218*A218^2+$C$24*$C$25*B218^3-B218*(($C$24*($C$25*$C$24*B218^2+$C$23*A218^2)*($C$25*B218^2+$C$23*$C$24*A218^2-4*D218*$C$23*$C$25)))^0.5)/(2*($C$23^2*A218^2+$C$24*$C$25*$C$23*B218^2))</f>
        <v>24.840758968503394</v>
      </c>
      <c r="F218" s="7">
        <f>B218*E218-E218^2*C$23</f>
        <v>1811.7826633828615</v>
      </c>
      <c r="G218" s="7">
        <f>D218-F218</f>
        <v>-1811.7826633828615</v>
      </c>
      <c r="H218" s="7">
        <f>G218/C$24</f>
        <v>-2035.7108577335523</v>
      </c>
      <c r="I218" s="18">
        <f>(A218-(A218^2-4*C$25*H218)^0.5)/(2*C$25)</f>
        <v>-40.500974394177</v>
      </c>
      <c r="J218" s="7">
        <f>E218^2*C$23</f>
        <v>95.987625398199398</v>
      </c>
      <c r="K218" s="7">
        <f>I218^2*C$25</f>
        <v>10.662138024705577</v>
      </c>
      <c r="L218" s="7">
        <f>H218-G218</f>
        <v>-223.92819435069077</v>
      </c>
      <c r="M218" s="7">
        <f>SUM(J218:L218)</f>
        <v>-117.27843092778579</v>
      </c>
    </row>
    <row r="219" spans="1:13">
      <c r="A219" s="11">
        <v>50</v>
      </c>
      <c r="B219" s="11">
        <f t="shared" si="96"/>
        <v>76.800000000000011</v>
      </c>
      <c r="C219" s="11">
        <v>25</v>
      </c>
      <c r="D219" s="11">
        <f>C219*B219</f>
        <v>1920.0000000000002</v>
      </c>
      <c r="E219" s="7">
        <f>($C$23*B219*A219^2+$C$24*$C$25*B219^3-B219*(($C$24*($C$25*$C$24*B219^2+$C$23*A219^2)*($C$25*B219^2+$C$23*$C$24*A219^2-4*D219*$C$23*$C$25)))^0.5)/(2*($C$23^2*A219^2+$C$24*$C$25*$C$23*B219^2))</f>
        <v>27.094403782445458</v>
      </c>
      <c r="F219" s="7">
        <f>B219*E219-E219^2*C$23</f>
        <v>1966.6558323966258</v>
      </c>
      <c r="G219" s="7">
        <f t="shared" ref="G219:G238" si="107">D219-F219</f>
        <v>-46.655832396625556</v>
      </c>
      <c r="H219" s="7">
        <f>G219/C$24</f>
        <v>-52.422283591714105</v>
      </c>
      <c r="I219" s="18">
        <f>(A219-(A219^2-4*C$25*H219)^0.5)/(2*C$25)</f>
        <v>-1.0483028097928364</v>
      </c>
      <c r="J219" s="7">
        <f>E219^2*C$23</f>
        <v>114.19437809518584</v>
      </c>
      <c r="K219" s="7">
        <f>I219^2*C$25</f>
        <v>7.1431020766271119E-3</v>
      </c>
      <c r="L219" s="7">
        <f>H219-G219</f>
        <v>-5.7664511950885498</v>
      </c>
      <c r="M219" s="7">
        <f>SUM(J219:L219)</f>
        <v>108.43507000217392</v>
      </c>
    </row>
    <row r="220" spans="1:13">
      <c r="A220" s="11">
        <v>50</v>
      </c>
      <c r="B220" s="11">
        <f t="shared" si="96"/>
        <v>76.800000000000011</v>
      </c>
      <c r="C220" s="11">
        <v>50</v>
      </c>
      <c r="D220" s="11">
        <f t="shared" ref="D220:D238" si="108">C220*B220</f>
        <v>3840.0000000000005</v>
      </c>
      <c r="E220" s="7">
        <f>($C$23*B220*A220^2+$C$24*$C$25*B220^3-B220*(($C$24*($C$25*$C$24*B220^2+$C$23*A220^2)*($C$25*B220^2+$C$23*$C$24*A220^2-4*D220*$C$23*$C$25)))^0.5)/(2*($C$23^2*A220^2+$C$24*$C$25*$C$23*B220^2))</f>
        <v>29.371400206643298</v>
      </c>
      <c r="F220" s="7">
        <f>B220*E220-E220^2*C$23</f>
        <v>2121.5290014103912</v>
      </c>
      <c r="G220" s="7">
        <f t="shared" si="107"/>
        <v>1718.4709985896093</v>
      </c>
      <c r="H220" s="7">
        <f>G220/C$24</f>
        <v>1930.8662905501228</v>
      </c>
      <c r="I220" s="18">
        <f>(A220-(A220^2-4*C$25*H220)^0.5)/(2*C$25)</f>
        <v>38.813165850637709</v>
      </c>
      <c r="J220" s="7">
        <f>E220^2*C$23</f>
        <v>134.19453445981426</v>
      </c>
      <c r="K220" s="7">
        <f>I220^2*C$25</f>
        <v>9.7920019817692108</v>
      </c>
      <c r="L220" s="7">
        <f>H220-G220</f>
        <v>212.39529196051353</v>
      </c>
      <c r="M220" s="7">
        <f>SUM(J220:L220)</f>
        <v>356.38182840209697</v>
      </c>
    </row>
    <row r="221" spans="1:13">
      <c r="A221" s="11">
        <v>50</v>
      </c>
      <c r="B221" s="11">
        <f t="shared" si="96"/>
        <v>76.800000000000011</v>
      </c>
      <c r="C221" s="11">
        <v>75</v>
      </c>
      <c r="D221" s="11">
        <f t="shared" si="108"/>
        <v>5760.0000000000009</v>
      </c>
      <c r="E221" s="7">
        <f>($C$23*B221*A221^2+$C$24*$C$25*B221^3-B221*(($C$24*($C$25*$C$24*B221^2+$C$23*A221^2)*($C$25*B221^2+$C$23*$C$24*A221^2-4*D221*$C$23*$C$25)))^0.5)/(2*($C$23^2*A221^2+$C$24*$C$25*$C$23*B221^2))</f>
        <v>31.672489531527827</v>
      </c>
      <c r="F221" s="7">
        <f>B221*E221-E221^2*C$23</f>
        <v>2276.4021704241554</v>
      </c>
      <c r="G221" s="7">
        <f t="shared" si="107"/>
        <v>3483.5978295758455</v>
      </c>
      <c r="H221" s="7">
        <f>G221/C$24</f>
        <v>3914.1548646919609</v>
      </c>
      <c r="I221" s="18">
        <f>(A221-(A221^2-4*C$25*H221)^0.5)/(2*C$25)</f>
        <v>79.096408737613572</v>
      </c>
      <c r="J221" s="7">
        <f>E221^2*C$23</f>
        <v>156.04502559718173</v>
      </c>
      <c r="K221" s="7">
        <f>I221^2*C$25</f>
        <v>40.665572188719615</v>
      </c>
      <c r="L221" s="7">
        <f>H221-G221</f>
        <v>430.55703511611546</v>
      </c>
      <c r="M221" s="7">
        <f>SUM(J221:L221)</f>
        <v>627.26763290201677</v>
      </c>
    </row>
    <row r="222" spans="1:13">
      <c r="A222" s="11">
        <v>50</v>
      </c>
      <c r="B222" s="11">
        <f t="shared" si="96"/>
        <v>76.800000000000011</v>
      </c>
      <c r="C222" s="11">
        <v>100</v>
      </c>
      <c r="D222" s="11">
        <f t="shared" si="108"/>
        <v>7680.0000000000009</v>
      </c>
      <c r="E222" s="7">
        <f>($C$23*B222*A222^2+$C$24*$C$25*B222^3-B222*(($C$24*($C$25*$C$24*B222^2+$C$23*A222^2)*($C$25*B222^2+$C$23*$C$24*A222^2-4*D222*$C$23*$C$25)))^0.5)/(2*($C$23^2*A222^2+$C$24*$C$25*$C$23*B222^2))</f>
        <v>33.998453117938404</v>
      </c>
      <c r="F222" s="7">
        <f>B222*E222-E222^2*C$23</f>
        <v>2431.2753394379233</v>
      </c>
      <c r="G222" s="7">
        <f t="shared" si="107"/>
        <v>5248.7246605620776</v>
      </c>
      <c r="H222" s="7">
        <f>G222/C$24</f>
        <v>5897.443438833795</v>
      </c>
      <c r="I222" s="18">
        <f>(A222-(A222^2-4*C$25*H222)^0.5)/(2*C$25)</f>
        <v>119.81510448069945</v>
      </c>
      <c r="J222" s="7">
        <f>E222^2*C$23</f>
        <v>179.8058600197464</v>
      </c>
      <c r="K222" s="7">
        <f>I222^2*C$25</f>
        <v>93.311785201185998</v>
      </c>
      <c r="L222" s="7">
        <f>H222-G222</f>
        <v>648.71877827171738</v>
      </c>
      <c r="M222" s="7">
        <f>SUM(J222:L222)</f>
        <v>921.83642349264983</v>
      </c>
    </row>
    <row r="223" spans="1:13">
      <c r="A223" s="11">
        <v>50</v>
      </c>
      <c r="B223" s="11">
        <f t="shared" si="96"/>
        <v>76.800000000000011</v>
      </c>
      <c r="C223" s="11">
        <v>125</v>
      </c>
      <c r="D223" s="11">
        <f t="shared" si="108"/>
        <v>9600.0000000000018</v>
      </c>
      <c r="E223" s="7">
        <f t="shared" ref="E223:E238" si="109">($C$23*B223*A223^2+$C$24*$C$25*B223^3-B223*(($C$24*($C$25*$C$24*B223^2+$C$23*A223^2)*($C$25*B223^2+$C$23*$C$24*A223^2-4*D223*$C$23*$C$25)))^0.5)/(2*($C$23^2*A223^2+$C$24*$C$25*$C$23*B223^2))</f>
        <v>36.350115496732151</v>
      </c>
      <c r="F223" s="7">
        <f t="shared" ref="F223:F238" si="110">B223*E223-E223^2*C$23</f>
        <v>2586.148508451688</v>
      </c>
      <c r="G223" s="7">
        <f t="shared" si="107"/>
        <v>7013.8514915483138</v>
      </c>
      <c r="H223" s="7">
        <f t="shared" ref="H223:H238" si="111">G223/C$24</f>
        <v>7880.7320129756336</v>
      </c>
      <c r="I223" s="18">
        <f t="shared" ref="I223:I238" si="112">(A223-(A223^2-4*C$25*H223)^0.5)/(2*C$25)</f>
        <v>160.98368745079594</v>
      </c>
      <c r="J223" s="7">
        <f t="shared" ref="J223:J238" si="113">E223^2*C$23</f>
        <v>205.54036169734152</v>
      </c>
      <c r="K223" s="7">
        <f t="shared" ref="K223:K238" si="114">I223^2*C$25</f>
        <v>168.4523595641611</v>
      </c>
      <c r="L223" s="7">
        <f t="shared" ref="L223:L238" si="115">H223-G223</f>
        <v>866.88052142731976</v>
      </c>
      <c r="M223" s="7">
        <f t="shared" ref="M223:M238" si="116">SUM(J223:L223)</f>
        <v>1240.8732426888223</v>
      </c>
    </row>
    <row r="224" spans="1:13">
      <c r="A224" s="11">
        <v>50</v>
      </c>
      <c r="B224" s="11">
        <f t="shared" si="96"/>
        <v>76.800000000000011</v>
      </c>
      <c r="C224" s="11">
        <v>150</v>
      </c>
      <c r="D224" s="11">
        <f t="shared" si="108"/>
        <v>11520.000000000002</v>
      </c>
      <c r="E224" s="7">
        <f t="shared" si="109"/>
        <v>38.728347783653554</v>
      </c>
      <c r="F224" s="7">
        <f t="shared" si="110"/>
        <v>2741.0216774654518</v>
      </c>
      <c r="G224" s="7">
        <f t="shared" si="107"/>
        <v>8778.9783225345491</v>
      </c>
      <c r="H224" s="7">
        <f t="shared" si="111"/>
        <v>9864.0205871174712</v>
      </c>
      <c r="I224" s="18">
        <f t="shared" si="112"/>
        <v>202.61740754139242</v>
      </c>
      <c r="J224" s="7">
        <f t="shared" si="113"/>
        <v>233.31543231914137</v>
      </c>
      <c r="K224" s="7">
        <f t="shared" si="114"/>
        <v>266.84978995216562</v>
      </c>
      <c r="L224" s="7">
        <f t="shared" si="115"/>
        <v>1085.0422645829221</v>
      </c>
      <c r="M224" s="7">
        <f t="shared" si="116"/>
        <v>1585.207486854229</v>
      </c>
    </row>
    <row r="225" spans="1:13">
      <c r="A225" s="11">
        <v>50</v>
      </c>
      <c r="B225" s="11">
        <f t="shared" si="96"/>
        <v>76.800000000000011</v>
      </c>
      <c r="C225" s="11">
        <v>175</v>
      </c>
      <c r="D225" s="11">
        <f t="shared" si="108"/>
        <v>13440.000000000002</v>
      </c>
      <c r="E225" s="7">
        <f t="shared" si="109"/>
        <v>41.134071449562775</v>
      </c>
      <c r="F225" s="7">
        <f t="shared" si="110"/>
        <v>2895.8948464792184</v>
      </c>
      <c r="G225" s="7">
        <f t="shared" si="107"/>
        <v>10544.105153520784</v>
      </c>
      <c r="H225" s="7">
        <f t="shared" si="111"/>
        <v>11847.309161259309</v>
      </c>
      <c r="I225" s="18">
        <f t="shared" si="112"/>
        <v>244.73239617080148</v>
      </c>
      <c r="J225" s="7">
        <f t="shared" si="113"/>
        <v>263.2018408472033</v>
      </c>
      <c r="K225" s="7">
        <f t="shared" si="114"/>
        <v>389.31064728076382</v>
      </c>
      <c r="L225" s="7">
        <f t="shared" si="115"/>
        <v>1303.2040077385245</v>
      </c>
      <c r="M225" s="7">
        <f t="shared" si="116"/>
        <v>1955.7164958664916</v>
      </c>
    </row>
    <row r="226" spans="1:13">
      <c r="A226" s="11">
        <v>50</v>
      </c>
      <c r="B226" s="11">
        <f t="shared" si="96"/>
        <v>76.800000000000011</v>
      </c>
      <c r="C226" s="11">
        <v>200</v>
      </c>
      <c r="D226" s="11">
        <f t="shared" si="108"/>
        <v>15360.000000000002</v>
      </c>
      <c r="E226" s="7">
        <f t="shared" si="109"/>
        <v>43.568262492293371</v>
      </c>
      <c r="F226" s="7">
        <f t="shared" si="110"/>
        <v>3050.7680154929835</v>
      </c>
      <c r="G226" s="7">
        <f t="shared" si="107"/>
        <v>12309.231984507018</v>
      </c>
      <c r="H226" s="7">
        <f t="shared" si="111"/>
        <v>13830.597735401143</v>
      </c>
      <c r="I226" s="18">
        <f t="shared" si="112"/>
        <v>287.34573931537329</v>
      </c>
      <c r="J226" s="7">
        <f t="shared" si="113"/>
        <v>295.2745439151476</v>
      </c>
      <c r="K226" s="7">
        <f t="shared" si="114"/>
        <v>536.68923036754006</v>
      </c>
      <c r="L226" s="7">
        <f t="shared" si="115"/>
        <v>1521.3657508941251</v>
      </c>
      <c r="M226" s="7">
        <f t="shared" si="116"/>
        <v>2353.3295251768127</v>
      </c>
    </row>
    <row r="227" spans="1:13">
      <c r="A227" s="11">
        <v>50</v>
      </c>
      <c r="B227" s="11">
        <f t="shared" si="96"/>
        <v>76.800000000000011</v>
      </c>
      <c r="C227" s="11">
        <v>225</v>
      </c>
      <c r="D227" s="11">
        <f t="shared" si="108"/>
        <v>17280.000000000004</v>
      </c>
      <c r="E227" s="7">
        <f t="shared" si="109"/>
        <v>46.031956063703326</v>
      </c>
      <c r="F227" s="7">
        <f t="shared" si="110"/>
        <v>3205.6411845067496</v>
      </c>
      <c r="G227" s="7">
        <f t="shared" si="107"/>
        <v>14074.358815493255</v>
      </c>
      <c r="H227" s="7">
        <f t="shared" si="111"/>
        <v>15813.886309542982</v>
      </c>
      <c r="I227" s="18">
        <f t="shared" si="112"/>
        <v>330.47555851140504</v>
      </c>
      <c r="J227" s="7">
        <f t="shared" si="113"/>
        <v>329.61304118566653</v>
      </c>
      <c r="K227" s="7">
        <f t="shared" si="114"/>
        <v>709.89161602726313</v>
      </c>
      <c r="L227" s="7">
        <f t="shared" si="115"/>
        <v>1739.5274940497275</v>
      </c>
      <c r="M227" s="7">
        <f t="shared" si="116"/>
        <v>2779.032151262657</v>
      </c>
    </row>
    <row r="228" spans="1:13">
      <c r="A228" s="11">
        <v>50</v>
      </c>
      <c r="B228" s="11">
        <f t="shared" si="96"/>
        <v>76.800000000000011</v>
      </c>
      <c r="C228" s="11">
        <v>250</v>
      </c>
      <c r="D228" s="11">
        <f t="shared" si="108"/>
        <v>19200.000000000004</v>
      </c>
      <c r="E228" s="7">
        <f t="shared" si="109"/>
        <v>48.526251614135361</v>
      </c>
      <c r="F228" s="7">
        <f t="shared" si="110"/>
        <v>3360.5143535205161</v>
      </c>
      <c r="G228" s="7">
        <f t="shared" si="107"/>
        <v>15839.485646479487</v>
      </c>
      <c r="H228" s="7">
        <f t="shared" si="111"/>
        <v>17797.174883684816</v>
      </c>
      <c r="I228" s="18">
        <f t="shared" si="112"/>
        <v>374.14110091489107</v>
      </c>
      <c r="J228" s="7">
        <f t="shared" si="113"/>
        <v>366.30177044508054</v>
      </c>
      <c r="K228" s="7">
        <f t="shared" si="114"/>
        <v>909.88016205974338</v>
      </c>
      <c r="L228" s="7">
        <f t="shared" si="115"/>
        <v>1957.6892372053298</v>
      </c>
      <c r="M228" s="7">
        <f t="shared" si="116"/>
        <v>3233.8711697101535</v>
      </c>
    </row>
    <row r="229" spans="1:13">
      <c r="A229" s="11">
        <v>50</v>
      </c>
      <c r="B229" s="11">
        <f t="shared" si="96"/>
        <v>76.800000000000011</v>
      </c>
      <c r="C229" s="11">
        <v>275</v>
      </c>
      <c r="D229" s="11">
        <f t="shared" si="108"/>
        <v>21120.000000000004</v>
      </c>
      <c r="E229" s="7">
        <f t="shared" si="109"/>
        <v>51.052318626810219</v>
      </c>
      <c r="F229" s="7">
        <f t="shared" si="110"/>
        <v>3515.3875225342817</v>
      </c>
      <c r="G229" s="7">
        <f t="shared" si="107"/>
        <v>17604.612477465722</v>
      </c>
      <c r="H229" s="7">
        <f t="shared" si="111"/>
        <v>19780.463457826652</v>
      </c>
      <c r="I229" s="18">
        <f t="shared" si="112"/>
        <v>418.36283968874983</v>
      </c>
      <c r="J229" s="7">
        <f t="shared" si="113"/>
        <v>405.43054800474386</v>
      </c>
      <c r="K229" s="7">
        <f t="shared" si="114"/>
        <v>1137.6785266108247</v>
      </c>
      <c r="L229" s="7">
        <f t="shared" si="115"/>
        <v>2175.8509803609304</v>
      </c>
      <c r="M229" s="7">
        <f t="shared" si="116"/>
        <v>3718.9600549764991</v>
      </c>
    </row>
    <row r="230" spans="1:13">
      <c r="A230" s="11">
        <v>50</v>
      </c>
      <c r="B230" s="11">
        <f t="shared" si="96"/>
        <v>76.800000000000011</v>
      </c>
      <c r="C230" s="11">
        <v>300</v>
      </c>
      <c r="D230" s="11">
        <f t="shared" si="108"/>
        <v>23040.000000000004</v>
      </c>
      <c r="E230" s="7">
        <f t="shared" si="109"/>
        <v>53.611403027005188</v>
      </c>
      <c r="F230" s="7">
        <f t="shared" si="110"/>
        <v>3670.2606915480465</v>
      </c>
      <c r="G230" s="7">
        <f t="shared" si="107"/>
        <v>19369.739308451957</v>
      </c>
      <c r="H230" s="7">
        <f t="shared" si="111"/>
        <v>21763.752031968492</v>
      </c>
      <c r="I230" s="18">
        <f t="shared" si="112"/>
        <v>463.16258620293496</v>
      </c>
      <c r="J230" s="7">
        <f t="shared" si="113"/>
        <v>447.09506092595268</v>
      </c>
      <c r="K230" s="7">
        <f t="shared" si="114"/>
        <v>1394.3772781782425</v>
      </c>
      <c r="L230" s="7">
        <f t="shared" si="115"/>
        <v>2394.0127235165346</v>
      </c>
      <c r="M230" s="7">
        <f t="shared" si="116"/>
        <v>4235.4850626207299</v>
      </c>
    </row>
    <row r="231" spans="1:13">
      <c r="A231" s="11">
        <v>50</v>
      </c>
      <c r="B231" s="11">
        <f t="shared" si="96"/>
        <v>76.800000000000011</v>
      </c>
      <c r="C231" s="11">
        <v>325</v>
      </c>
      <c r="D231" s="11">
        <f t="shared" si="108"/>
        <v>24960.000000000004</v>
      </c>
      <c r="E231" s="7">
        <f t="shared" si="109"/>
        <v>56.204834365682302</v>
      </c>
      <c r="F231" s="7">
        <f t="shared" si="110"/>
        <v>3825.133860561813</v>
      </c>
      <c r="G231" s="7">
        <f t="shared" si="107"/>
        <v>21134.866139438192</v>
      </c>
      <c r="H231" s="7">
        <f t="shared" si="111"/>
        <v>23747.040606110328</v>
      </c>
      <c r="I231" s="18">
        <f t="shared" si="112"/>
        <v>508.56361579219936</v>
      </c>
      <c r="J231" s="7">
        <f t="shared" si="113"/>
        <v>491.39741872258833</v>
      </c>
      <c r="K231" s="7">
        <f t="shared" si="114"/>
        <v>1681.1401834996323</v>
      </c>
      <c r="L231" s="7">
        <f t="shared" si="115"/>
        <v>2612.1744666721352</v>
      </c>
      <c r="M231" s="7">
        <f t="shared" si="116"/>
        <v>4784.712068894356</v>
      </c>
    </row>
    <row r="232" spans="1:13">
      <c r="A232" s="11">
        <v>50</v>
      </c>
      <c r="B232" s="11">
        <f t="shared" si="96"/>
        <v>76.800000000000011</v>
      </c>
      <c r="C232" s="11">
        <v>350</v>
      </c>
      <c r="D232" s="11">
        <f t="shared" si="108"/>
        <v>26880.000000000004</v>
      </c>
      <c r="E232" s="7">
        <f t="shared" si="109"/>
        <v>58.83403389510903</v>
      </c>
      <c r="F232" s="7">
        <f t="shared" si="110"/>
        <v>3980.0070295755772</v>
      </c>
      <c r="G232" s="7">
        <f t="shared" si="107"/>
        <v>22899.992970424428</v>
      </c>
      <c r="H232" s="7">
        <f t="shared" si="111"/>
        <v>25730.329180252167</v>
      </c>
      <c r="I232" s="18">
        <f t="shared" si="112"/>
        <v>554.59080912922173</v>
      </c>
      <c r="J232" s="7">
        <f t="shared" si="113"/>
        <v>538.44677356879708</v>
      </c>
      <c r="K232" s="7">
        <f t="shared" si="114"/>
        <v>1999.2112762089314</v>
      </c>
      <c r="L232" s="7">
        <f t="shared" si="115"/>
        <v>2830.3362098277394</v>
      </c>
      <c r="M232" s="7">
        <f t="shared" si="116"/>
        <v>5367.994259605468</v>
      </c>
    </row>
    <row r="233" spans="1:13">
      <c r="A233" s="11">
        <v>50</v>
      </c>
      <c r="B233" s="11">
        <f t="shared" si="96"/>
        <v>76.800000000000011</v>
      </c>
      <c r="C233" s="11">
        <v>375</v>
      </c>
      <c r="D233" s="11">
        <f t="shared" si="108"/>
        <v>28800.000000000004</v>
      </c>
      <c r="E233" s="7">
        <f t="shared" si="109"/>
        <v>61.500523675699441</v>
      </c>
      <c r="F233" s="7">
        <f t="shared" si="110"/>
        <v>4134.8801985893424</v>
      </c>
      <c r="G233" s="7">
        <f t="shared" si="107"/>
        <v>24665.119801410663</v>
      </c>
      <c r="H233" s="7">
        <f t="shared" si="111"/>
        <v>27713.617754394003</v>
      </c>
      <c r="I233" s="18">
        <f t="shared" si="112"/>
        <v>601.27081165044149</v>
      </c>
      <c r="J233" s="7">
        <f t="shared" si="113"/>
        <v>588.36001970437496</v>
      </c>
      <c r="K233" s="7">
        <f t="shared" si="114"/>
        <v>2349.9228281280743</v>
      </c>
      <c r="L233" s="7">
        <f t="shared" si="115"/>
        <v>3048.4979529833399</v>
      </c>
      <c r="M233" s="7">
        <f t="shared" si="116"/>
        <v>5986.780800815789</v>
      </c>
    </row>
    <row r="234" spans="1:13">
      <c r="A234" s="11">
        <v>50</v>
      </c>
      <c r="B234" s="11">
        <f t="shared" si="96"/>
        <v>76.800000000000011</v>
      </c>
      <c r="C234" s="11">
        <v>400</v>
      </c>
      <c r="D234" s="11">
        <f t="shared" si="108"/>
        <v>30720.000000000004</v>
      </c>
      <c r="E234" s="7">
        <f t="shared" si="109"/>
        <v>64.205936879737834</v>
      </c>
      <c r="F234" s="7">
        <f t="shared" si="110"/>
        <v>4289.753367603108</v>
      </c>
      <c r="G234" s="7">
        <f t="shared" si="107"/>
        <v>26430.246632396895</v>
      </c>
      <c r="H234" s="7">
        <f t="shared" si="111"/>
        <v>29696.906328535835</v>
      </c>
      <c r="I234" s="18">
        <f t="shared" si="112"/>
        <v>648.63221393471747</v>
      </c>
      <c r="J234" s="7">
        <f t="shared" si="113"/>
        <v>641.26258476075907</v>
      </c>
      <c r="K234" s="7">
        <f t="shared" si="114"/>
        <v>2734.7043682000449</v>
      </c>
      <c r="L234" s="7">
        <f t="shared" si="115"/>
        <v>3266.6596961389405</v>
      </c>
      <c r="M234" s="7">
        <f t="shared" si="116"/>
        <v>6642.6266490997441</v>
      </c>
    </row>
    <row r="235" spans="1:13">
      <c r="A235" s="11">
        <v>50</v>
      </c>
      <c r="B235" s="11">
        <f t="shared" si="96"/>
        <v>76.800000000000011</v>
      </c>
      <c r="C235" s="11">
        <v>425</v>
      </c>
      <c r="D235" s="11">
        <f t="shared" si="108"/>
        <v>32640.000000000004</v>
      </c>
      <c r="E235" s="7">
        <f t="shared" si="109"/>
        <v>66.952029490050847</v>
      </c>
      <c r="F235" s="7">
        <f t="shared" si="110"/>
        <v>4444.6265366168736</v>
      </c>
      <c r="G235" s="7">
        <f t="shared" si="107"/>
        <v>28195.37346338313</v>
      </c>
      <c r="H235" s="7">
        <f t="shared" si="111"/>
        <v>31680.194902677675</v>
      </c>
      <c r="I235" s="18">
        <f t="shared" si="112"/>
        <v>696.70575650217893</v>
      </c>
      <c r="J235" s="7">
        <f t="shared" si="113"/>
        <v>697.28932821903265</v>
      </c>
      <c r="K235" s="7">
        <f t="shared" si="114"/>
        <v>3155.0929224312772</v>
      </c>
      <c r="L235" s="7">
        <f t="shared" si="115"/>
        <v>3484.8214392945447</v>
      </c>
      <c r="M235" s="7">
        <f t="shared" si="116"/>
        <v>7337.203689944854</v>
      </c>
    </row>
    <row r="236" spans="1:13">
      <c r="A236" s="11">
        <v>50</v>
      </c>
      <c r="B236" s="11">
        <f t="shared" si="96"/>
        <v>76.800000000000011</v>
      </c>
      <c r="C236" s="11">
        <v>450</v>
      </c>
      <c r="D236" s="11">
        <f t="shared" si="108"/>
        <v>34560.000000000007</v>
      </c>
      <c r="E236" s="7">
        <f t="shared" si="109"/>
        <v>69.740693631634656</v>
      </c>
      <c r="F236" s="7">
        <f t="shared" si="110"/>
        <v>4599.4997056306383</v>
      </c>
      <c r="G236" s="7">
        <f t="shared" si="107"/>
        <v>29960.500294369369</v>
      </c>
      <c r="H236" s="7">
        <f t="shared" si="111"/>
        <v>33663.483476819514</v>
      </c>
      <c r="I236" s="18">
        <f t="shared" si="112"/>
        <v>745.52456319985356</v>
      </c>
      <c r="J236" s="7">
        <f t="shared" si="113"/>
        <v>756.58556527890414</v>
      </c>
      <c r="K236" s="7">
        <f t="shared" si="114"/>
        <v>3612.7446831731604</v>
      </c>
      <c r="L236" s="7">
        <f t="shared" si="115"/>
        <v>3702.9831824501453</v>
      </c>
      <c r="M236" s="7">
        <f t="shared" si="116"/>
        <v>8072.3134309022098</v>
      </c>
    </row>
    <row r="237" spans="1:13">
      <c r="A237" s="11">
        <v>50</v>
      </c>
      <c r="B237" s="11">
        <f t="shared" si="96"/>
        <v>76.800000000000011</v>
      </c>
      <c r="C237" s="11">
        <v>475</v>
      </c>
      <c r="D237" s="11">
        <f t="shared" si="108"/>
        <v>36480.000000000007</v>
      </c>
      <c r="E237" s="7">
        <f t="shared" si="109"/>
        <v>72.573972823780736</v>
      </c>
      <c r="F237" s="7">
        <f t="shared" si="110"/>
        <v>4754.3728746444049</v>
      </c>
      <c r="G237" s="7">
        <f t="shared" si="107"/>
        <v>31725.627125355604</v>
      </c>
      <c r="H237" s="7">
        <f t="shared" si="111"/>
        <v>35646.77205096135</v>
      </c>
      <c r="I237" s="18">
        <f t="shared" si="112"/>
        <v>795.12440820785241</v>
      </c>
      <c r="J237" s="7">
        <f t="shared" si="113"/>
        <v>819.30823822195669</v>
      </c>
      <c r="K237" s="7">
        <f t="shared" si="114"/>
        <v>4109.4483594312687</v>
      </c>
      <c r="L237" s="7">
        <f t="shared" si="115"/>
        <v>3921.1449256057458</v>
      </c>
      <c r="M237" s="7">
        <f t="shared" si="116"/>
        <v>8849.90152325897</v>
      </c>
    </row>
    <row r="238" spans="1:13">
      <c r="A238" s="11">
        <v>50</v>
      </c>
      <c r="B238" s="11">
        <f t="shared" si="96"/>
        <v>76.800000000000011</v>
      </c>
      <c r="C238" s="11">
        <v>500</v>
      </c>
      <c r="D238" s="11">
        <f t="shared" si="108"/>
        <v>38400.000000000007</v>
      </c>
      <c r="E238" s="7">
        <f t="shared" si="109"/>
        <v>75.454079502068566</v>
      </c>
      <c r="F238" s="7">
        <f t="shared" si="110"/>
        <v>4909.2460436581696</v>
      </c>
      <c r="G238" s="7">
        <f t="shared" si="107"/>
        <v>33490.75395634184</v>
      </c>
      <c r="H238" s="7">
        <f t="shared" si="111"/>
        <v>37630.060625103193</v>
      </c>
      <c r="I238" s="18">
        <f t="shared" si="112"/>
        <v>845.54402278221983</v>
      </c>
      <c r="J238" s="7">
        <f t="shared" si="113"/>
        <v>885.62726210069752</v>
      </c>
      <c r="K238" s="7">
        <f t="shared" si="114"/>
        <v>4647.1405140078032</v>
      </c>
      <c r="L238" s="7">
        <f t="shared" si="115"/>
        <v>4139.3066687613536</v>
      </c>
      <c r="M238" s="7">
        <f t="shared" si="116"/>
        <v>9672.0744448698533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Q238"/>
  <sheetViews>
    <sheetView topLeftCell="A4" zoomScale="85" zoomScaleNormal="85" workbookViewId="0">
      <selection activeCell="J10" sqref="J10"/>
    </sheetView>
  </sheetViews>
  <sheetFormatPr defaultRowHeight="15"/>
  <sheetData>
    <row r="2" spans="6:17">
      <c r="G2" s="22" t="s">
        <v>50</v>
      </c>
    </row>
    <row r="3" spans="6:17">
      <c r="H3" s="23" t="s">
        <v>48</v>
      </c>
      <c r="I3" s="23"/>
      <c r="J3" s="23"/>
      <c r="K3" s="23"/>
      <c r="L3" s="23"/>
      <c r="M3" s="23"/>
      <c r="N3" s="23"/>
      <c r="O3" s="23"/>
      <c r="P3" s="23"/>
      <c r="Q3" s="23"/>
    </row>
    <row r="4" spans="6:17" ht="30">
      <c r="F4" t="s">
        <v>51</v>
      </c>
      <c r="G4" s="3" t="s">
        <v>49</v>
      </c>
      <c r="H4" s="23">
        <f>5</f>
        <v>5</v>
      </c>
      <c r="I4" s="23">
        <v>10</v>
      </c>
      <c r="J4" s="23">
        <v>15</v>
      </c>
      <c r="K4" s="23">
        <v>20</v>
      </c>
      <c r="L4" s="23">
        <v>25</v>
      </c>
      <c r="M4" s="23">
        <v>30</v>
      </c>
      <c r="N4" s="23">
        <v>35</v>
      </c>
      <c r="O4" s="23">
        <v>40</v>
      </c>
      <c r="P4" s="23">
        <v>45</v>
      </c>
      <c r="Q4" s="23">
        <v>50</v>
      </c>
    </row>
    <row r="5" spans="6:17">
      <c r="F5">
        <f>C29</f>
        <v>0</v>
      </c>
      <c r="G5" s="2">
        <f>D29</f>
        <v>0</v>
      </c>
      <c r="H5" s="6">
        <f>I29</f>
        <v>-18.944676466635823</v>
      </c>
      <c r="I5" s="6">
        <f>I50</f>
        <v>-31.776401318679497</v>
      </c>
      <c r="J5" s="6">
        <f>I71</f>
        <v>-37.565162158872369</v>
      </c>
      <c r="K5" s="6">
        <f>I92</f>
        <v>-38.629327570374763</v>
      </c>
      <c r="L5" s="6">
        <f>I113</f>
        <v>-37.313261665804731</v>
      </c>
      <c r="M5" s="6">
        <f>I134</f>
        <v>-35.04296081544895</v>
      </c>
      <c r="N5" s="6">
        <f>I155</f>
        <v>-32.527596776166511</v>
      </c>
      <c r="O5" s="6">
        <f>I176</f>
        <v>-30.080703570040267</v>
      </c>
      <c r="P5" s="6">
        <f>I197</f>
        <v>-27.823584403051338</v>
      </c>
      <c r="Q5" s="6">
        <f>I218</f>
        <v>-25.78994087835768</v>
      </c>
    </row>
    <row r="6" spans="6:17">
      <c r="F6">
        <f t="shared" ref="F6:F25" si="0">C30</f>
        <v>25</v>
      </c>
      <c r="G6" s="2">
        <f t="shared" ref="G6:G17" si="1">D30</f>
        <v>1200</v>
      </c>
      <c r="H6" s="6">
        <f t="shared" ref="H6:H25" si="2">I30</f>
        <v>-2.8101714826719562</v>
      </c>
      <c r="I6" s="6">
        <f t="shared" ref="I6:I25" si="3">I51</f>
        <v>-4.6981013538551943</v>
      </c>
      <c r="J6" s="6">
        <f t="shared" ref="J6:J25" si="4">I72</f>
        <v>-5.5337658211133895</v>
      </c>
      <c r="K6" s="6">
        <f t="shared" ref="K6:K25" si="5">I93</f>
        <v>-5.6728156852971034</v>
      </c>
      <c r="L6" s="6">
        <f t="shared" ref="L6:L25" si="6">I114</f>
        <v>-5.466413019237466</v>
      </c>
      <c r="M6" s="6">
        <f t="shared" ref="M6:M25" si="7">I135</f>
        <v>-5.1246816226868495</v>
      </c>
      <c r="N6" s="6">
        <f t="shared" ref="N6:N25" si="8">I156</f>
        <v>-4.7505911970823984</v>
      </c>
      <c r="O6" s="6">
        <f t="shared" ref="O6:O25" si="9">I177</f>
        <v>-4.3889348058932312</v>
      </c>
      <c r="P6" s="6">
        <f t="shared" ref="P6:P25" si="10">I198</f>
        <v>-4.0566136700093125</v>
      </c>
      <c r="Q6" s="6">
        <f t="shared" ref="Q6:Q25" si="11">I219</f>
        <v>-3.7579838470241849</v>
      </c>
    </row>
    <row r="7" spans="6:17">
      <c r="F7">
        <f t="shared" si="0"/>
        <v>50</v>
      </c>
      <c r="G7" s="2">
        <f t="shared" si="1"/>
        <v>2400</v>
      </c>
      <c r="H7" s="6">
        <f t="shared" si="2"/>
        <v>14.026123930117562</v>
      </c>
      <c r="I7" s="6">
        <f t="shared" si="3"/>
        <v>23.362613202405917</v>
      </c>
      <c r="J7" s="6">
        <f t="shared" si="4"/>
        <v>27.408107458102705</v>
      </c>
      <c r="K7" s="6">
        <f t="shared" si="5"/>
        <v>28.002599068733012</v>
      </c>
      <c r="L7" s="6">
        <f t="shared" si="6"/>
        <v>26.915241688389376</v>
      </c>
      <c r="M7" s="6">
        <f t="shared" si="7"/>
        <v>25.185721980441564</v>
      </c>
      <c r="N7" s="6">
        <f t="shared" si="8"/>
        <v>23.315482388988713</v>
      </c>
      <c r="O7" s="6">
        <f t="shared" si="9"/>
        <v>21.518858942754424</v>
      </c>
      <c r="P7" s="6">
        <f t="shared" si="10"/>
        <v>19.874479834077565</v>
      </c>
      <c r="Q7" s="6">
        <f t="shared" si="11"/>
        <v>18.400783634789356</v>
      </c>
    </row>
    <row r="8" spans="6:17">
      <c r="F8">
        <f t="shared" si="0"/>
        <v>75</v>
      </c>
      <c r="G8" s="2">
        <f t="shared" si="1"/>
        <v>3600</v>
      </c>
      <c r="H8" s="6">
        <f t="shared" si="2"/>
        <v>31.664624943985793</v>
      </c>
      <c r="I8" s="6">
        <f t="shared" si="3"/>
        <v>52.521123955983057</v>
      </c>
      <c r="J8" s="6">
        <f t="shared" si="4"/>
        <v>61.342814458406693</v>
      </c>
      <c r="K8" s="6">
        <f t="shared" si="5"/>
        <v>62.446121358175716</v>
      </c>
      <c r="L8" s="6">
        <f t="shared" si="6"/>
        <v>59.859586121442518</v>
      </c>
      <c r="M8" s="6">
        <f t="shared" si="7"/>
        <v>55.904084618919825</v>
      </c>
      <c r="N8" s="6">
        <f t="shared" si="8"/>
        <v>51.679841096596576</v>
      </c>
      <c r="O8" s="6">
        <f t="shared" si="9"/>
        <v>47.648220314871885</v>
      </c>
      <c r="P8" s="6">
        <f t="shared" si="10"/>
        <v>43.973143857855327</v>
      </c>
      <c r="Q8" s="6">
        <f t="shared" si="11"/>
        <v>40.68857677253299</v>
      </c>
    </row>
    <row r="9" spans="6:17">
      <c r="F9">
        <f t="shared" si="0"/>
        <v>100</v>
      </c>
      <c r="G9" s="2">
        <f t="shared" si="1"/>
        <v>4800</v>
      </c>
      <c r="H9" s="6">
        <f t="shared" si="2"/>
        <v>50.232255002089332</v>
      </c>
      <c r="I9" s="6">
        <f t="shared" si="3"/>
        <v>82.917338586526881</v>
      </c>
      <c r="J9" s="6">
        <f t="shared" si="4"/>
        <v>96.365931432405873</v>
      </c>
      <c r="K9" s="6">
        <f t="shared" si="5"/>
        <v>97.712838839710301</v>
      </c>
      <c r="L9" s="6">
        <f t="shared" si="6"/>
        <v>93.397014596547208</v>
      </c>
      <c r="M9" s="6">
        <f t="shared" si="7"/>
        <v>87.047336219836893</v>
      </c>
      <c r="N9" s="6">
        <f t="shared" si="8"/>
        <v>80.352202530591498</v>
      </c>
      <c r="O9" s="6">
        <f t="shared" si="9"/>
        <v>74.004933099410252</v>
      </c>
      <c r="P9" s="6">
        <f t="shared" si="10"/>
        <v>68.242948579796703</v>
      </c>
      <c r="Q9" s="6">
        <f t="shared" si="11"/>
        <v>63.107676027085041</v>
      </c>
    </row>
    <row r="10" spans="6:17">
      <c r="F10">
        <f t="shared" si="0"/>
        <v>125</v>
      </c>
      <c r="G10" s="2">
        <f t="shared" si="1"/>
        <v>6000</v>
      </c>
      <c r="H10" s="6">
        <f t="shared" si="2"/>
        <v>69.893418449458622</v>
      </c>
      <c r="I10" s="6">
        <f t="shared" si="3"/>
        <v>114.72367642319121</v>
      </c>
      <c r="J10" s="6">
        <f t="shared" si="4"/>
        <v>132.58943048073121</v>
      </c>
      <c r="K10" s="6">
        <f t="shared" si="5"/>
        <v>133.86475667782568</v>
      </c>
      <c r="L10" s="6">
        <f t="shared" si="6"/>
        <v>127.56076044790359</v>
      </c>
      <c r="M10" s="6">
        <f t="shared" si="7"/>
        <v>118.63361111061612</v>
      </c>
      <c r="N10" s="6">
        <f t="shared" si="8"/>
        <v>109.34282368060622</v>
      </c>
      <c r="O10" s="6">
        <f t="shared" si="9"/>
        <v>100.59503718483471</v>
      </c>
      <c r="P10" s="6">
        <f t="shared" si="10"/>
        <v>92.687592782547995</v>
      </c>
      <c r="Q10" s="6">
        <f t="shared" si="11"/>
        <v>85.660429838092966</v>
      </c>
    </row>
    <row r="11" spans="6:17">
      <c r="F11">
        <f t="shared" si="0"/>
        <v>150</v>
      </c>
      <c r="G11" s="2">
        <f t="shared" si="1"/>
        <v>7200</v>
      </c>
      <c r="H11" s="6">
        <f t="shared" si="2"/>
        <v>90.867610828568118</v>
      </c>
      <c r="I11" s="6">
        <f t="shared" si="3"/>
        <v>148.15674466671891</v>
      </c>
      <c r="J11" s="6">
        <f t="shared" si="4"/>
        <v>170.14591025467729</v>
      </c>
      <c r="K11" s="6">
        <f t="shared" si="5"/>
        <v>170.97207841720666</v>
      </c>
      <c r="L11" s="6">
        <f t="shared" si="6"/>
        <v>162.38728176380346</v>
      </c>
      <c r="M11" s="6">
        <f t="shared" si="7"/>
        <v>150.68237149963903</v>
      </c>
      <c r="N11" s="6">
        <f t="shared" si="8"/>
        <v>138.66254379023576</v>
      </c>
      <c r="O11" s="6">
        <f t="shared" si="9"/>
        <v>127.42484472174181</v>
      </c>
      <c r="P11" s="6">
        <f t="shared" si="10"/>
        <v>117.31091043349224</v>
      </c>
      <c r="Q11" s="6">
        <f t="shared" si="11"/>
        <v>108.34925749521865</v>
      </c>
    </row>
    <row r="12" spans="6:17">
      <c r="F12">
        <f t="shared" si="0"/>
        <v>175</v>
      </c>
      <c r="G12" s="2">
        <f t="shared" si="1"/>
        <v>8400</v>
      </c>
      <c r="H12" s="6">
        <f t="shared" si="2"/>
        <v>113.45935347819017</v>
      </c>
      <c r="I12" s="6">
        <f t="shared" si="3"/>
        <v>183.49503236563172</v>
      </c>
      <c r="J12" s="6">
        <f t="shared" si="4"/>
        <v>209.19434314298232</v>
      </c>
      <c r="K12" s="6">
        <f t="shared" si="5"/>
        <v>209.11480894831169</v>
      </c>
      <c r="L12" s="6">
        <f t="shared" si="6"/>
        <v>197.91671724309842</v>
      </c>
      <c r="M12" s="6">
        <f t="shared" si="7"/>
        <v>183.21454772684612</v>
      </c>
      <c r="N12" s="6">
        <f t="shared" si="8"/>
        <v>168.3228317089312</v>
      </c>
      <c r="O12" s="6">
        <f t="shared" si="9"/>
        <v>154.50095762109038</v>
      </c>
      <c r="P12" s="6">
        <f t="shared" si="10"/>
        <v>142.11687770467418</v>
      </c>
      <c r="Q12" s="6">
        <f t="shared" si="11"/>
        <v>131.17665216720445</v>
      </c>
    </row>
    <row r="13" spans="6:17">
      <c r="F13">
        <f t="shared" si="0"/>
        <v>200</v>
      </c>
      <c r="G13" s="2">
        <f t="shared" si="1"/>
        <v>9600</v>
      </c>
      <c r="H13" s="6">
        <f t="shared" si="2"/>
        <v>138.11298738679861</v>
      </c>
      <c r="I13" s="6">
        <f t="shared" si="3"/>
        <v>221.10691197430512</v>
      </c>
      <c r="J13" s="6">
        <f t="shared" si="4"/>
        <v>249.9280614906406</v>
      </c>
      <c r="K13" s="6">
        <f t="shared" si="5"/>
        <v>248.38478446482881</v>
      </c>
      <c r="L13" s="6">
        <f t="shared" si="6"/>
        <v>234.19342841013949</v>
      </c>
      <c r="M13" s="6">
        <f t="shared" si="7"/>
        <v>216.25269815493689</v>
      </c>
      <c r="N13" s="6">
        <f t="shared" si="8"/>
        <v>198.33583831319476</v>
      </c>
      <c r="O13" s="6">
        <f t="shared" si="9"/>
        <v>181.83028652546523</v>
      </c>
      <c r="P13" s="6">
        <f t="shared" si="10"/>
        <v>167.10962046848394</v>
      </c>
      <c r="Q13" s="6">
        <f t="shared" si="11"/>
        <v>154.14518409951282</v>
      </c>
    </row>
    <row r="14" spans="6:17">
      <c r="F14">
        <f t="shared" si="0"/>
        <v>225</v>
      </c>
      <c r="G14" s="2">
        <f t="shared" si="1"/>
        <v>10800</v>
      </c>
      <c r="H14" s="6">
        <f t="shared" si="2"/>
        <v>165.5234622247952</v>
      </c>
      <c r="I14" s="6">
        <f t="shared" si="3"/>
        <v>261.49740185526974</v>
      </c>
      <c r="J14" s="6">
        <f t="shared" si="4"/>
        <v>292.58615134372678</v>
      </c>
      <c r="K14" s="6">
        <f t="shared" si="5"/>
        <v>288.88827724879053</v>
      </c>
      <c r="L14" s="6">
        <f t="shared" si="6"/>
        <v>271.26664906747453</v>
      </c>
      <c r="M14" s="6">
        <f t="shared" si="7"/>
        <v>249.82119217127138</v>
      </c>
      <c r="N14" s="6">
        <f t="shared" si="8"/>
        <v>228.71445467657793</v>
      </c>
      <c r="O14" s="6">
        <f t="shared" si="9"/>
        <v>209.42007140783568</v>
      </c>
      <c r="P14" s="6">
        <f t="shared" si="10"/>
        <v>192.29342230910729</v>
      </c>
      <c r="Q14" s="6">
        <f t="shared" si="11"/>
        <v>177.25750399213288</v>
      </c>
    </row>
    <row r="15" spans="6:17">
      <c r="F15">
        <f t="shared" si="0"/>
        <v>250</v>
      </c>
      <c r="G15" s="2">
        <f t="shared" si="1"/>
        <v>12000</v>
      </c>
      <c r="H15" s="6">
        <f t="shared" si="2"/>
        <v>196.89455712368559</v>
      </c>
      <c r="I15" s="6">
        <f t="shared" si="3"/>
        <v>305.39180816861085</v>
      </c>
      <c r="J15" s="6">
        <f t="shared" si="4"/>
        <v>337.47021952831102</v>
      </c>
      <c r="K15" s="6">
        <f t="shared" si="5"/>
        <v>330.74938770994623</v>
      </c>
      <c r="L15" s="6">
        <f t="shared" si="6"/>
        <v>309.19126910745666</v>
      </c>
      <c r="M15" s="6">
        <f t="shared" si="7"/>
        <v>283.94642051927644</v>
      </c>
      <c r="N15" s="6">
        <f t="shared" si="8"/>
        <v>259.47237677834886</v>
      </c>
      <c r="O15" s="6">
        <f t="shared" si="9"/>
        <v>237.27790397177</v>
      </c>
      <c r="P15" s="6">
        <f t="shared" si="10"/>
        <v>217.67273309380096</v>
      </c>
      <c r="Q15" s="6">
        <f t="shared" si="11"/>
        <v>200.51634657013568</v>
      </c>
    </row>
    <row r="16" spans="6:17">
      <c r="F16">
        <f t="shared" si="0"/>
        <v>275</v>
      </c>
      <c r="G16" s="2">
        <f t="shared" si="1"/>
        <v>13200</v>
      </c>
      <c r="H16" s="6">
        <f t="shared" si="2"/>
        <v>234.69224533551005</v>
      </c>
      <c r="I16" s="6">
        <f t="shared" si="3"/>
        <v>353.89958661624274</v>
      </c>
      <c r="J16" s="6">
        <f t="shared" si="4"/>
        <v>384.96999973797682</v>
      </c>
      <c r="K16" s="6">
        <f t="shared" si="5"/>
        <v>374.11453562767059</v>
      </c>
      <c r="L16" s="6">
        <f t="shared" si="6"/>
        <v>348.02878830334248</v>
      </c>
      <c r="M16" s="6">
        <f t="shared" si="7"/>
        <v>318.65703811971304</v>
      </c>
      <c r="N16" s="6">
        <f t="shared" si="8"/>
        <v>290.62417767222638</v>
      </c>
      <c r="O16" s="6">
        <f t="shared" si="9"/>
        <v>265.41175204950099</v>
      </c>
      <c r="P16" s="6">
        <f t="shared" si="10"/>
        <v>243.25217815255448</v>
      </c>
      <c r="Q16" s="6">
        <f t="shared" si="11"/>
        <v>223.92453436057792</v>
      </c>
    </row>
    <row r="17" spans="1:17">
      <c r="F17">
        <f t="shared" si="0"/>
        <v>300</v>
      </c>
      <c r="G17" s="2">
        <f t="shared" si="1"/>
        <v>14400</v>
      </c>
      <c r="H17" s="6">
        <f t="shared" si="2"/>
        <v>286.05176907244277</v>
      </c>
      <c r="I17" s="6">
        <f t="shared" si="3"/>
        <v>408.87899567506702</v>
      </c>
      <c r="J17" s="6">
        <f t="shared" si="4"/>
        <v>435.60426243419261</v>
      </c>
      <c r="K17" s="6">
        <f t="shared" si="5"/>
        <v>419.15852008653837</v>
      </c>
      <c r="L17" s="6">
        <f t="shared" si="6"/>
        <v>387.84848742996087</v>
      </c>
      <c r="M17" s="6">
        <f t="shared" si="7"/>
        <v>353.98424573481822</v>
      </c>
      <c r="N17" s="6">
        <f t="shared" si="8"/>
        <v>322.18538819409031</v>
      </c>
      <c r="O17" s="6">
        <f t="shared" si="9"/>
        <v>293.82998622002208</v>
      </c>
      <c r="P17" s="6">
        <f t="shared" si="10"/>
        <v>269.03656811976839</v>
      </c>
      <c r="Q17" s="6">
        <f t="shared" si="11"/>
        <v>247.48498169052843</v>
      </c>
    </row>
    <row r="18" spans="1:17">
      <c r="F18">
        <f t="shared" si="0"/>
        <v>325</v>
      </c>
      <c r="G18" s="2">
        <f t="shared" ref="G18:G22" si="12">D42</f>
        <v>15600</v>
      </c>
      <c r="H18" s="6" t="e">
        <f t="shared" si="2"/>
        <v>#NUM!</v>
      </c>
      <c r="I18" s="6">
        <f t="shared" si="3"/>
        <v>473.92277719956911</v>
      </c>
      <c r="J18" s="6">
        <f t="shared" si="4"/>
        <v>490.08995703750503</v>
      </c>
      <c r="K18" s="6">
        <f t="shared" si="5"/>
        <v>466.09287476487856</v>
      </c>
      <c r="L18" s="6">
        <f t="shared" si="6"/>
        <v>428.7288804896877</v>
      </c>
      <c r="M18" s="6">
        <f t="shared" si="7"/>
        <v>389.96211835084165</v>
      </c>
      <c r="N18" s="6">
        <f t="shared" si="8"/>
        <v>354.1725874769698</v>
      </c>
      <c r="O18" s="6">
        <f t="shared" si="9"/>
        <v>322.54140889923599</v>
      </c>
      <c r="P18" s="6">
        <f t="shared" si="10"/>
        <v>295.03090949725294</v>
      </c>
      <c r="Q18" s="6">
        <f t="shared" si="11"/>
        <v>271.20069892225348</v>
      </c>
    </row>
    <row r="19" spans="1:17">
      <c r="F19">
        <f t="shared" si="0"/>
        <v>350</v>
      </c>
      <c r="G19" s="2">
        <f t="shared" si="12"/>
        <v>16800</v>
      </c>
      <c r="H19" s="6" t="e">
        <f t="shared" si="2"/>
        <v>#NUM!</v>
      </c>
      <c r="I19" s="6">
        <f t="shared" si="3"/>
        <v>558.13785222439901</v>
      </c>
      <c r="J19" s="6">
        <f t="shared" si="4"/>
        <v>549.46782612027346</v>
      </c>
      <c r="K19" s="6">
        <f t="shared" si="5"/>
        <v>515.17768008511746</v>
      </c>
      <c r="L19" s="6">
        <f t="shared" si="6"/>
        <v>470.75953519313697</v>
      </c>
      <c r="M19" s="6">
        <f t="shared" si="7"/>
        <v>426.62799011419253</v>
      </c>
      <c r="N19" s="6">
        <f t="shared" si="8"/>
        <v>386.60350477044943</v>
      </c>
      <c r="O19" s="6">
        <f t="shared" si="9"/>
        <v>351.55528618867584</v>
      </c>
      <c r="P19" s="6">
        <f t="shared" si="10"/>
        <v>321.24041600423629</v>
      </c>
      <c r="Q19" s="6">
        <f t="shared" si="11"/>
        <v>295.07479694296717</v>
      </c>
    </row>
    <row r="20" spans="1:17">
      <c r="F20">
        <f t="shared" si="0"/>
        <v>375</v>
      </c>
      <c r="G20" s="2">
        <f t="shared" si="12"/>
        <v>18000</v>
      </c>
      <c r="H20" s="6" t="e">
        <f t="shared" si="2"/>
        <v>#NUM!</v>
      </c>
      <c r="I20" s="6">
        <f t="shared" si="3"/>
        <v>725.4857230767476</v>
      </c>
      <c r="J20" s="6">
        <f t="shared" si="4"/>
        <v>615.35377948270752</v>
      </c>
      <c r="K20" s="6">
        <f t="shared" si="5"/>
        <v>566.7387597077884</v>
      </c>
      <c r="L20" s="6">
        <f t="shared" si="6"/>
        <v>514.04338269725315</v>
      </c>
      <c r="M20" s="6">
        <f t="shared" si="7"/>
        <v>464.02290820128604</v>
      </c>
      <c r="N20" s="6">
        <f t="shared" si="8"/>
        <v>419.49713433947898</v>
      </c>
      <c r="O20" s="6">
        <f t="shared" si="9"/>
        <v>380.8813828094224</v>
      </c>
      <c r="P20" s="6">
        <f t="shared" si="10"/>
        <v>347.67052078725743</v>
      </c>
      <c r="Q20" s="6">
        <f t="shared" si="11"/>
        <v>319.1104919281276</v>
      </c>
    </row>
    <row r="21" spans="1:17">
      <c r="B21" s="15" t="s">
        <v>29</v>
      </c>
      <c r="F21">
        <f t="shared" si="0"/>
        <v>400</v>
      </c>
      <c r="G21" s="2">
        <f t="shared" si="12"/>
        <v>19200</v>
      </c>
      <c r="H21" s="6" t="e">
        <f t="shared" si="2"/>
        <v>#NUM!</v>
      </c>
      <c r="I21" s="6" t="e">
        <f t="shared" si="3"/>
        <v>#NUM!</v>
      </c>
      <c r="J21" s="6">
        <f t="shared" si="4"/>
        <v>690.51591366056846</v>
      </c>
      <c r="K21" s="6">
        <f t="shared" si="5"/>
        <v>621.19360449454064</v>
      </c>
      <c r="L21" s="6">
        <f t="shared" si="6"/>
        <v>558.69968760274924</v>
      </c>
      <c r="M21" s="6">
        <f t="shared" si="7"/>
        <v>502.19217133851896</v>
      </c>
      <c r="N21" s="6">
        <f t="shared" si="8"/>
        <v>452.87386555665671</v>
      </c>
      <c r="O21" s="6">
        <f t="shared" si="9"/>
        <v>410.53000049455881</v>
      </c>
      <c r="P21" s="6">
        <f t="shared" si="10"/>
        <v>374.3268895709345</v>
      </c>
      <c r="Q21" s="6">
        <f t="shared" si="11"/>
        <v>343.31111039890283</v>
      </c>
    </row>
    <row r="22" spans="1:17">
      <c r="B22" s="1" t="s">
        <v>0</v>
      </c>
      <c r="C22">
        <v>48</v>
      </c>
      <c r="D22" t="s">
        <v>18</v>
      </c>
      <c r="F22">
        <f t="shared" si="0"/>
        <v>425</v>
      </c>
      <c r="G22" s="2">
        <f t="shared" si="12"/>
        <v>20400</v>
      </c>
      <c r="H22" s="6" t="e">
        <f t="shared" si="2"/>
        <v>#NUM!</v>
      </c>
      <c r="I22" s="6" t="e">
        <f t="shared" si="3"/>
        <v>#NUM!</v>
      </c>
      <c r="J22" s="6">
        <f t="shared" si="4"/>
        <v>780.5154884926601</v>
      </c>
      <c r="K22" s="6">
        <f t="shared" si="5"/>
        <v>679.09213790130298</v>
      </c>
      <c r="L22" s="6">
        <f t="shared" si="6"/>
        <v>604.86792468348472</v>
      </c>
      <c r="M22" s="6">
        <f t="shared" si="7"/>
        <v>541.18597310770872</v>
      </c>
      <c r="N22" s="6">
        <f t="shared" si="8"/>
        <v>486.75563071817015</v>
      </c>
      <c r="O22" s="6">
        <f t="shared" si="9"/>
        <v>440.51202026809261</v>
      </c>
      <c r="P22" s="6">
        <f t="shared" si="10"/>
        <v>401.2154348397641</v>
      </c>
      <c r="Q22" s="6">
        <f t="shared" si="11"/>
        <v>367.68009459634061</v>
      </c>
    </row>
    <row r="23" spans="1:17">
      <c r="B23" s="1" t="s">
        <v>1</v>
      </c>
      <c r="C23">
        <v>0.04</v>
      </c>
      <c r="D23" t="s">
        <v>5</v>
      </c>
      <c r="F23">
        <f t="shared" si="0"/>
        <v>450</v>
      </c>
      <c r="G23" s="2">
        <f t="shared" ref="G23:G25" si="13">D47</f>
        <v>21600</v>
      </c>
      <c r="H23" s="6" t="e">
        <f t="shared" si="2"/>
        <v>#NUM!</v>
      </c>
      <c r="I23" s="6" t="e">
        <f t="shared" si="3"/>
        <v>#NUM!</v>
      </c>
      <c r="J23" s="6">
        <f t="shared" si="4"/>
        <v>900.71247391372606</v>
      </c>
      <c r="K23" s="6">
        <f t="shared" si="5"/>
        <v>741.18425259768458</v>
      </c>
      <c r="L23" s="6">
        <f t="shared" si="6"/>
        <v>652.71292555073569</v>
      </c>
      <c r="M23" s="6">
        <f t="shared" si="7"/>
        <v>581.06017609001412</v>
      </c>
      <c r="N23" s="6">
        <f t="shared" si="8"/>
        <v>521.16607362714319</v>
      </c>
      <c r="O23" s="6">
        <f t="shared" si="9"/>
        <v>470.83894910230293</v>
      </c>
      <c r="P23" s="6">
        <f t="shared" si="10"/>
        <v>428.34233115151551</v>
      </c>
      <c r="Q23" s="6">
        <f t="shared" si="11"/>
        <v>392.22100819681481</v>
      </c>
    </row>
    <row r="24" spans="1:17">
      <c r="B24" s="1" t="s">
        <v>2</v>
      </c>
      <c r="C24" s="12">
        <v>0.95</v>
      </c>
      <c r="F24">
        <f t="shared" si="0"/>
        <v>475</v>
      </c>
      <c r="G24" s="2">
        <f t="shared" si="13"/>
        <v>22800</v>
      </c>
      <c r="H24" s="6" t="e">
        <f t="shared" si="2"/>
        <v>#NUM!</v>
      </c>
      <c r="I24" s="6" t="e">
        <f t="shared" si="3"/>
        <v>#NUM!</v>
      </c>
      <c r="J24" s="6" t="e">
        <f t="shared" si="4"/>
        <v>#NUM!</v>
      </c>
      <c r="K24" s="6">
        <f>I111</f>
        <v>808.53936830254929</v>
      </c>
      <c r="L24" s="6">
        <f t="shared" si="6"/>
        <v>702.4318440404337</v>
      </c>
      <c r="M24" s="6">
        <f t="shared" si="7"/>
        <v>621.87725092141591</v>
      </c>
      <c r="N24" s="6">
        <f t="shared" si="8"/>
        <v>556.13074262590158</v>
      </c>
      <c r="O24" s="6">
        <f t="shared" si="9"/>
        <v>501.52297152079666</v>
      </c>
      <c r="P24" s="6">
        <f t="shared" si="10"/>
        <v>455.71403169456096</v>
      </c>
      <c r="Q24" s="6">
        <f t="shared" si="11"/>
        <v>416.9375423956127</v>
      </c>
    </row>
    <row r="25" spans="1:17">
      <c r="B25" s="1" t="s">
        <v>4</v>
      </c>
      <c r="C25">
        <v>6.4999999999999997E-3</v>
      </c>
      <c r="D25" t="s">
        <v>5</v>
      </c>
      <c r="F25">
        <f t="shared" si="0"/>
        <v>500</v>
      </c>
      <c r="G25" s="2">
        <f t="shared" si="13"/>
        <v>24000</v>
      </c>
      <c r="H25" s="6" t="e">
        <f t="shared" si="2"/>
        <v>#NUM!</v>
      </c>
      <c r="I25" s="6" t="e">
        <f t="shared" si="3"/>
        <v>#NUM!</v>
      </c>
      <c r="J25" s="6" t="e">
        <f t="shared" si="4"/>
        <v>#NUM!</v>
      </c>
      <c r="K25" s="6">
        <f t="shared" si="5"/>
        <v>882.77740839220212</v>
      </c>
      <c r="L25" s="6">
        <f t="shared" si="6"/>
        <v>754.26379355566382</v>
      </c>
      <c r="M25" s="6">
        <f t="shared" si="7"/>
        <v>663.70742534411227</v>
      </c>
      <c r="N25" s="6">
        <f t="shared" si="8"/>
        <v>591.67731255574631</v>
      </c>
      <c r="O25" s="6">
        <f t="shared" si="9"/>
        <v>532.57700680352832</v>
      </c>
      <c r="P25" s="6">
        <f t="shared" si="10"/>
        <v>483.33728621492833</v>
      </c>
      <c r="Q25" s="6">
        <f t="shared" si="11"/>
        <v>441.83352238808027</v>
      </c>
    </row>
    <row r="26" spans="1:17">
      <c r="B26" s="1"/>
    </row>
    <row r="27" spans="1:17">
      <c r="D27" s="2" t="s">
        <v>6</v>
      </c>
    </row>
    <row r="28" spans="1:17" ht="48.75">
      <c r="A28" s="16" t="s">
        <v>35</v>
      </c>
      <c r="B28" s="16" t="s">
        <v>30</v>
      </c>
      <c r="C28" s="16" t="s">
        <v>47</v>
      </c>
      <c r="D28" s="16" t="s">
        <v>34</v>
      </c>
      <c r="E28" s="16" t="s">
        <v>36</v>
      </c>
      <c r="F28" s="16" t="s">
        <v>9</v>
      </c>
      <c r="G28" s="16" t="s">
        <v>10</v>
      </c>
      <c r="H28" s="16" t="s">
        <v>11</v>
      </c>
      <c r="I28" s="17" t="s">
        <v>37</v>
      </c>
      <c r="J28" s="16" t="s">
        <v>13</v>
      </c>
      <c r="K28" s="16" t="s">
        <v>14</v>
      </c>
      <c r="L28" s="16" t="s">
        <v>15</v>
      </c>
      <c r="M28" s="16" t="s">
        <v>16</v>
      </c>
    </row>
    <row r="29" spans="1:17">
      <c r="A29" s="11">
        <v>5</v>
      </c>
      <c r="B29" s="11">
        <f>$C$22</f>
        <v>48</v>
      </c>
      <c r="C29" s="11">
        <v>0</v>
      </c>
      <c r="D29" s="11">
        <f>C29*B29</f>
        <v>0</v>
      </c>
      <c r="E29" s="7">
        <f>($C$23*B29*A29^2+$C$24*$C$25*B29^3-B29*(($C$24*($C$25*$C$24*B29^2+$C$23*A29^2)*($C$25*B29^2+$C$23*$C$24*A29^2-4*D29*$C$23*$C$25)))^0.5)/(2*($C$23^2*A29^2+$C$24*$C$25*$C$23*B29^2))</f>
        <v>1.9239894764461796</v>
      </c>
      <c r="F29" s="7">
        <f>B29*E29-E29^2*C$23</f>
        <v>92.203425449197596</v>
      </c>
      <c r="G29" s="7">
        <f>D29-F29</f>
        <v>-92.203425449197596</v>
      </c>
      <c r="H29" s="7">
        <f>G29/C$24</f>
        <v>-97.056237314944838</v>
      </c>
      <c r="I29" s="18">
        <f>(A29-(A29^2-4*C$25*H29)^0.5)/(2*C$25)</f>
        <v>-18.944676466635823</v>
      </c>
      <c r="J29" s="7">
        <f>E29^2*C$23</f>
        <v>0.14806942021902578</v>
      </c>
      <c r="K29" s="7">
        <f>I29^2*C$25</f>
        <v>2.3328549817657831</v>
      </c>
      <c r="L29" s="7">
        <f>H29-G29</f>
        <v>-4.8528118657472419</v>
      </c>
      <c r="M29" s="7">
        <f>SUM(J29:L29)</f>
        <v>-2.371887463762433</v>
      </c>
    </row>
    <row r="30" spans="1:17">
      <c r="A30" s="11">
        <v>5</v>
      </c>
      <c r="B30" s="11">
        <f t="shared" ref="B30:B93" si="14">$C$22</f>
        <v>48</v>
      </c>
      <c r="C30" s="11">
        <v>25</v>
      </c>
      <c r="D30" s="11">
        <f>C30*B30</f>
        <v>1200</v>
      </c>
      <c r="E30" s="7">
        <f>($C$23*B30*A30^2+$C$24*$C$25*B30^3-B30*(($C$24*($C$25*$C$24*B30^2+$C$23*A30^2)*($C$25*B30^2+$C$23*$C$24*A30^2-4*D30*$C$23*$C$25)))^0.5)/(2*($C$23^2*A30^2+$C$24*$C$25*$C$23*B30^2))</f>
        <v>25.835325862680371</v>
      </c>
      <c r="F30" s="7">
        <f>B30*E30-E30^2*C$23</f>
        <v>1213.3970789114223</v>
      </c>
      <c r="G30" s="7">
        <f t="shared" ref="G30:G33" si="15">D30-F30</f>
        <v>-13.397078911422341</v>
      </c>
      <c r="H30" s="7">
        <f>G30/C$24</f>
        <v>-14.102188327812991</v>
      </c>
      <c r="I30" s="18">
        <f>(A30-(A30^2-4*C$25*H30)^0.5)/(2*C$25)</f>
        <v>-2.8101714826719562</v>
      </c>
      <c r="J30" s="7">
        <f>E30^2*C$23</f>
        <v>26.698562497235248</v>
      </c>
      <c r="K30" s="7">
        <f>I30^2*C$25</f>
        <v>5.1330914453147553E-2</v>
      </c>
      <c r="L30" s="7">
        <f>H30-G30</f>
        <v>-0.70510941639065017</v>
      </c>
      <c r="M30" s="7">
        <f>SUM(J30:L30)</f>
        <v>26.044783995297742</v>
      </c>
    </row>
    <row r="31" spans="1:17">
      <c r="A31" s="11">
        <v>5</v>
      </c>
      <c r="B31" s="11">
        <f t="shared" si="14"/>
        <v>48</v>
      </c>
      <c r="C31" s="11">
        <v>50</v>
      </c>
      <c r="D31" s="11">
        <f t="shared" ref="D31:D37" si="16">C31*B31</f>
        <v>2400</v>
      </c>
      <c r="E31" s="7">
        <f>($C$23*B31*A31^2+$C$24*$C$25*B31^3-B31*(($C$24*($C$25*$C$24*B31^2+$C$23*A31^2)*($C$25*B31^2+$C$23*$C$24*A31^2-4*D31*$C$23*$C$25)))^0.5)/(2*($C$23^2*A31^2+$C$24*$C$25*$C$23*B31^2))</f>
        <v>50.786715664434425</v>
      </c>
      <c r="F31" s="7">
        <f>B31*E31-E31^2*C$23</f>
        <v>2334.5907323736478</v>
      </c>
      <c r="G31" s="7">
        <f t="shared" si="15"/>
        <v>65.409267626352175</v>
      </c>
      <c r="H31" s="7">
        <f>G31/C$24</f>
        <v>68.851860659318078</v>
      </c>
      <c r="I31" s="18">
        <f>(A31-(A31^2-4*C$25*H31)^0.5)/(2*C$25)</f>
        <v>14.026123930117562</v>
      </c>
      <c r="J31" s="7">
        <f>E31^2*C$23</f>
        <v>103.17161951920436</v>
      </c>
      <c r="K31" s="7">
        <f>I31^2*C$25</f>
        <v>1.2787589912696073</v>
      </c>
      <c r="L31" s="7">
        <f>H31-G31</f>
        <v>3.4425930329659025</v>
      </c>
      <c r="M31" s="7">
        <f>SUM(J31:L31)</f>
        <v>107.89297154343987</v>
      </c>
    </row>
    <row r="32" spans="1:17">
      <c r="A32" s="11">
        <v>5</v>
      </c>
      <c r="B32" s="11">
        <f t="shared" si="14"/>
        <v>48</v>
      </c>
      <c r="C32" s="11">
        <v>75</v>
      </c>
      <c r="D32" s="11">
        <f t="shared" si="16"/>
        <v>3600</v>
      </c>
      <c r="E32" s="7">
        <f>($C$23*B32*A32^2+$C$24*$C$25*B32^3-B32*(($C$24*($C$25*$C$24*B32^2+$C$23*A32^2)*($C$25*B32^2+$C$23*$C$24*A32^2-4*D32*$C$23*$C$25)))^0.5)/(2*($C$23^2*A32^2+$C$24*$C$25*$C$23*B32^2))</f>
        <v>76.926974166987719</v>
      </c>
      <c r="F32" s="7">
        <f>B32*E32-E32^2*C$23</f>
        <v>3455.7843858358747</v>
      </c>
      <c r="G32" s="7">
        <f t="shared" si="15"/>
        <v>144.21561416412533</v>
      </c>
      <c r="H32" s="7">
        <f>G32/C$24</f>
        <v>151.80590964644773</v>
      </c>
      <c r="I32" s="18">
        <f>(A32-(A32^2-4*C$25*H32)^0.5)/(2*C$25)</f>
        <v>31.664624943985793</v>
      </c>
      <c r="J32" s="7">
        <f>E32^2*C$23</f>
        <v>236.71037417953585</v>
      </c>
      <c r="K32" s="7">
        <f>I32^2*C$25</f>
        <v>6.517215073481367</v>
      </c>
      <c r="L32" s="7">
        <f>H32-G32</f>
        <v>7.5902954823224036</v>
      </c>
      <c r="M32" s="7">
        <f>SUM(J32:L32)</f>
        <v>250.81788473533962</v>
      </c>
    </row>
    <row r="33" spans="1:13">
      <c r="A33" s="11">
        <v>5</v>
      </c>
      <c r="B33" s="11">
        <f t="shared" si="14"/>
        <v>48</v>
      </c>
      <c r="C33" s="11">
        <v>100</v>
      </c>
      <c r="D33" s="11">
        <f t="shared" si="16"/>
        <v>4800</v>
      </c>
      <c r="E33" s="7">
        <f>($C$23*B33*A33^2+$C$24*$C$25*B33^3-B33*(($C$24*($C$25*$C$24*B33^2+$C$23*A33^2)*($C$25*B33^2+$C$23*$C$24*A33^2-4*D33*$C$23*$C$25)))^0.5)/(2*($C$23^2*A33^2+$C$24*$C$25*$C$23*B33^2))</f>
        <v>104.44420191309685</v>
      </c>
      <c r="F33" s="7">
        <f>B33*E33-E33^2*C$23</f>
        <v>4576.9780392980992</v>
      </c>
      <c r="G33" s="7">
        <f t="shared" si="15"/>
        <v>223.02196070190075</v>
      </c>
      <c r="H33" s="7">
        <f>G33/C$24</f>
        <v>234.75995863357974</v>
      </c>
      <c r="I33" s="18">
        <f>(A33-(A33^2-4*C$25*H33)^0.5)/(2*C$25)</f>
        <v>50.232255002089332</v>
      </c>
      <c r="J33" s="7">
        <f>E33^2*C$23</f>
        <v>436.34365253054972</v>
      </c>
      <c r="K33" s="7">
        <f>I33^2*C$25</f>
        <v>16.401316376867037</v>
      </c>
      <c r="L33" s="7">
        <f>H33-G33</f>
        <v>11.73799793167899</v>
      </c>
      <c r="M33" s="7">
        <f>SUM(J33:L33)</f>
        <v>464.48296683909575</v>
      </c>
    </row>
    <row r="34" spans="1:13">
      <c r="A34" s="11">
        <v>5</v>
      </c>
      <c r="B34" s="11">
        <f t="shared" si="14"/>
        <v>48</v>
      </c>
      <c r="C34" s="11">
        <v>125</v>
      </c>
      <c r="D34" s="11">
        <f t="shared" si="16"/>
        <v>6000</v>
      </c>
      <c r="E34" s="7">
        <f t="shared" ref="E34:E37" si="17">($C$23*B34*A34^2+$C$24*$C$25*B34^3-B34*(($C$24*($C$25*$C$24*B34^2+$C$23*A34^2)*($C$25*B34^2+$C$23*$C$24*A34^2-4*D34*$C$23*$C$25)))^0.5)/(2*($C$23^2*A34^2+$C$24*$C$25*$C$23*B34^2))</f>
        <v>133.58204614209814</v>
      </c>
      <c r="F34" s="7">
        <f t="shared" ref="F34:F37" si="18">B34*E34-E34^2*C$23</f>
        <v>5698.1716927603247</v>
      </c>
      <c r="G34" s="7">
        <f t="shared" ref="G34:G37" si="19">D34-F34</f>
        <v>301.82830723967527</v>
      </c>
      <c r="H34" s="7">
        <f t="shared" ref="H34:H37" si="20">G34/C$24</f>
        <v>317.71400762071085</v>
      </c>
      <c r="I34" s="18">
        <f t="shared" ref="I34:I37" si="21">(A34-(A34^2-4*C$25*H34)^0.5)/(2*C$25)</f>
        <v>69.893418449458622</v>
      </c>
      <c r="J34" s="7">
        <f t="shared" ref="J34:J37" si="22">E34^2*C$23</f>
        <v>713.76652206038546</v>
      </c>
      <c r="K34" s="7">
        <f t="shared" ref="K34:K37" si="23">I34^2*C$25</f>
        <v>31.753084626582293</v>
      </c>
      <c r="L34" s="7">
        <f t="shared" ref="L34:L37" si="24">H34-G34</f>
        <v>15.885700381035576</v>
      </c>
      <c r="M34" s="7">
        <f t="shared" ref="M34:M37" si="25">SUM(J34:L34)</f>
        <v>761.40530706800337</v>
      </c>
    </row>
    <row r="35" spans="1:13">
      <c r="A35" s="11">
        <v>5</v>
      </c>
      <c r="B35" s="11">
        <f t="shared" si="14"/>
        <v>48</v>
      </c>
      <c r="C35" s="11">
        <v>150</v>
      </c>
      <c r="D35" s="11">
        <f t="shared" si="16"/>
        <v>7200</v>
      </c>
      <c r="E35" s="7">
        <f t="shared" si="17"/>
        <v>164.66579924793842</v>
      </c>
      <c r="F35" s="7">
        <f t="shared" si="18"/>
        <v>6819.3653462225502</v>
      </c>
      <c r="G35" s="7">
        <f t="shared" si="19"/>
        <v>380.63465377744978</v>
      </c>
      <c r="H35" s="7">
        <f t="shared" si="20"/>
        <v>400.66805660784189</v>
      </c>
      <c r="I35" s="18">
        <f t="shared" si="21"/>
        <v>90.867610828568118</v>
      </c>
      <c r="J35" s="7">
        <f t="shared" si="22"/>
        <v>1084.5930176784943</v>
      </c>
      <c r="K35" s="7">
        <f t="shared" si="23"/>
        <v>53.669997534998707</v>
      </c>
      <c r="L35" s="7">
        <f t="shared" si="24"/>
        <v>20.033402830392106</v>
      </c>
      <c r="M35" s="7">
        <f t="shared" si="25"/>
        <v>1158.2964180438851</v>
      </c>
    </row>
    <row r="36" spans="1:13">
      <c r="A36" s="11">
        <v>5</v>
      </c>
      <c r="B36" s="11">
        <f t="shared" si="14"/>
        <v>48</v>
      </c>
      <c r="C36" s="11">
        <v>175</v>
      </c>
      <c r="D36" s="11">
        <f t="shared" si="16"/>
        <v>8400</v>
      </c>
      <c r="E36" s="7">
        <f t="shared" si="17"/>
        <v>198.14676185467832</v>
      </c>
      <c r="F36" s="7">
        <f t="shared" si="18"/>
        <v>7940.5589996847757</v>
      </c>
      <c r="G36" s="7">
        <f t="shared" si="19"/>
        <v>459.4410003152243</v>
      </c>
      <c r="H36" s="7">
        <f t="shared" si="20"/>
        <v>483.62210559497299</v>
      </c>
      <c r="I36" s="18">
        <f t="shared" si="21"/>
        <v>113.45935347819017</v>
      </c>
      <c r="J36" s="7">
        <f t="shared" si="22"/>
        <v>1570.485569339784</v>
      </c>
      <c r="K36" s="7">
        <f t="shared" si="23"/>
        <v>83.674661795977869</v>
      </c>
      <c r="L36" s="7">
        <f t="shared" si="24"/>
        <v>24.181105279748692</v>
      </c>
      <c r="M36" s="7">
        <f t="shared" si="25"/>
        <v>1678.3413364155106</v>
      </c>
    </row>
    <row r="37" spans="1:13">
      <c r="A37" s="11">
        <v>5</v>
      </c>
      <c r="B37" s="11">
        <f t="shared" si="14"/>
        <v>48</v>
      </c>
      <c r="C37" s="11">
        <v>200</v>
      </c>
      <c r="D37" s="11">
        <f t="shared" si="16"/>
        <v>9600</v>
      </c>
      <c r="E37" s="7">
        <f t="shared" si="17"/>
        <v>234.68344730723607</v>
      </c>
      <c r="F37" s="7">
        <f t="shared" si="18"/>
        <v>9061.7526531470012</v>
      </c>
      <c r="G37" s="7">
        <f t="shared" si="19"/>
        <v>538.24734685299882</v>
      </c>
      <c r="H37" s="7">
        <f t="shared" si="20"/>
        <v>566.5761545821041</v>
      </c>
      <c r="I37" s="18">
        <f t="shared" si="21"/>
        <v>138.11298738679861</v>
      </c>
      <c r="J37" s="7">
        <f t="shared" si="22"/>
        <v>2203.0528176003299</v>
      </c>
      <c r="K37" s="7">
        <f t="shared" si="23"/>
        <v>123.98878235188894</v>
      </c>
      <c r="L37" s="7">
        <f t="shared" si="24"/>
        <v>28.328807729105279</v>
      </c>
      <c r="M37" s="7">
        <f t="shared" si="25"/>
        <v>2355.3704076813242</v>
      </c>
    </row>
    <row r="38" spans="1:13">
      <c r="A38" s="11">
        <v>5</v>
      </c>
      <c r="B38" s="11">
        <f t="shared" si="14"/>
        <v>48</v>
      </c>
      <c r="C38" s="11">
        <v>225</v>
      </c>
      <c r="D38" s="11">
        <f t="shared" ref="D38:D41" si="26">C38*B38</f>
        <v>10800</v>
      </c>
      <c r="E38" s="7">
        <f t="shared" ref="E38:E41" si="27">($C$23*B38*A38^2+$C$24*$C$25*B38^3-B38*(($C$24*($C$25*$C$24*B38^2+$C$23*A38^2)*($C$25*B38^2+$C$23*$C$24*A38^2-4*D38*$C$23*$C$25)))^0.5)/(2*($C$23^2*A38^2+$C$24*$C$25*$C$23*B38^2))</f>
        <v>275.30577101714704</v>
      </c>
      <c r="F38" s="7">
        <f t="shared" ref="F38:F41" si="28">B38*E38-E38^2*C$23</f>
        <v>10182.946306609227</v>
      </c>
      <c r="G38" s="7">
        <f t="shared" ref="G38:G41" si="29">D38-F38</f>
        <v>617.05369339077333</v>
      </c>
      <c r="H38" s="7">
        <f t="shared" ref="H38:H41" si="30">G38/C$24</f>
        <v>649.53020356923514</v>
      </c>
      <c r="I38" s="18">
        <f t="shared" ref="I38:I41" si="31">(A38-(A38^2-4*C$25*H38)^0.5)/(2*C$25)</f>
        <v>165.5234622247952</v>
      </c>
      <c r="J38" s="7">
        <f t="shared" ref="J38:J41" si="32">E38^2*C$23</f>
        <v>3031.730702213832</v>
      </c>
      <c r="K38" s="7">
        <f t="shared" ref="K38:K41" si="33">I38^2*C$25</f>
        <v>178.08710755474081</v>
      </c>
      <c r="L38" s="7">
        <f t="shared" ref="L38:L41" si="34">H38-G38</f>
        <v>32.476510178461808</v>
      </c>
      <c r="M38" s="7">
        <f t="shared" ref="M38:M41" si="35">SUM(J38:L38)</f>
        <v>3242.2943199470346</v>
      </c>
    </row>
    <row r="39" spans="1:13">
      <c r="A39" s="11">
        <v>5</v>
      </c>
      <c r="B39" s="11">
        <f t="shared" si="14"/>
        <v>48</v>
      </c>
      <c r="C39" s="11">
        <v>250</v>
      </c>
      <c r="D39" s="11">
        <f t="shared" si="26"/>
        <v>12000</v>
      </c>
      <c r="E39" s="7">
        <f t="shared" si="27"/>
        <v>321.79773365730154</v>
      </c>
      <c r="F39" s="7">
        <f t="shared" si="28"/>
        <v>11304.13996007145</v>
      </c>
      <c r="G39" s="7">
        <f t="shared" si="29"/>
        <v>695.86003992854967</v>
      </c>
      <c r="H39" s="7">
        <f t="shared" si="30"/>
        <v>732.48425255636812</v>
      </c>
      <c r="I39" s="18">
        <f t="shared" si="31"/>
        <v>196.89455712368559</v>
      </c>
      <c r="J39" s="7">
        <f t="shared" si="32"/>
        <v>4142.1512554790233</v>
      </c>
      <c r="K39" s="7">
        <f t="shared" si="33"/>
        <v>251.98853306205984</v>
      </c>
      <c r="L39" s="7">
        <f t="shared" si="34"/>
        <v>36.624212627818451</v>
      </c>
      <c r="M39" s="7">
        <f t="shared" si="35"/>
        <v>4430.7640011689018</v>
      </c>
    </row>
    <row r="40" spans="1:13">
      <c r="A40" s="11">
        <v>5</v>
      </c>
      <c r="B40" s="11">
        <f t="shared" si="14"/>
        <v>48</v>
      </c>
      <c r="C40" s="11">
        <v>275</v>
      </c>
      <c r="D40" s="11">
        <f t="shared" si="26"/>
        <v>13200</v>
      </c>
      <c r="E40" s="7">
        <f t="shared" si="27"/>
        <v>377.81390758722534</v>
      </c>
      <c r="F40" s="7">
        <f t="shared" si="28"/>
        <v>12425.333613533676</v>
      </c>
      <c r="G40" s="7">
        <f t="shared" si="29"/>
        <v>774.66638646632418</v>
      </c>
      <c r="H40" s="7">
        <f t="shared" si="30"/>
        <v>815.43830154349916</v>
      </c>
      <c r="I40" s="18">
        <f t="shared" si="31"/>
        <v>234.69224533551005</v>
      </c>
      <c r="J40" s="7">
        <f t="shared" si="32"/>
        <v>5709.733950653138</v>
      </c>
      <c r="K40" s="7">
        <f t="shared" si="33"/>
        <v>358.02292513405104</v>
      </c>
      <c r="L40" s="7">
        <f t="shared" si="34"/>
        <v>40.771915077174981</v>
      </c>
      <c r="M40" s="7">
        <f t="shared" si="35"/>
        <v>6108.5287908643641</v>
      </c>
    </row>
    <row r="41" spans="1:13">
      <c r="A41" s="11">
        <v>5</v>
      </c>
      <c r="B41" s="11">
        <f t="shared" si="14"/>
        <v>48</v>
      </c>
      <c r="C41" s="11">
        <v>300</v>
      </c>
      <c r="D41" s="11">
        <f t="shared" si="26"/>
        <v>14400</v>
      </c>
      <c r="E41" s="7">
        <f t="shared" si="27"/>
        <v>453.92872176535718</v>
      </c>
      <c r="F41" s="7">
        <f t="shared" si="28"/>
        <v>13546.527266995899</v>
      </c>
      <c r="G41" s="7">
        <f t="shared" si="29"/>
        <v>853.47273300410052</v>
      </c>
      <c r="H41" s="7">
        <f t="shared" si="30"/>
        <v>898.39235053063214</v>
      </c>
      <c r="I41" s="18">
        <f t="shared" si="31"/>
        <v>286.05176907244277</v>
      </c>
      <c r="J41" s="7">
        <f t="shared" si="32"/>
        <v>8242.0513777412434</v>
      </c>
      <c r="K41" s="7">
        <f t="shared" si="33"/>
        <v>531.8664948315818</v>
      </c>
      <c r="L41" s="7">
        <f t="shared" si="34"/>
        <v>44.919617526531624</v>
      </c>
      <c r="M41" s="7">
        <f t="shared" si="35"/>
        <v>8818.8374900993567</v>
      </c>
    </row>
    <row r="42" spans="1:13">
      <c r="A42" s="11">
        <v>5</v>
      </c>
      <c r="B42" s="11">
        <f t="shared" si="14"/>
        <v>48</v>
      </c>
      <c r="C42" s="11">
        <v>325</v>
      </c>
      <c r="D42" s="11">
        <f t="shared" ref="D42:D49" si="36">C42*B42</f>
        <v>15600</v>
      </c>
      <c r="E42" s="7" t="e">
        <f t="shared" ref="E42:E49" si="37">($C$23*B42*A42^2+$C$24*$C$25*B42^3-B42*(($C$24*($C$25*$C$24*B42^2+$C$23*A42^2)*($C$25*B42^2+$C$23*$C$24*A42^2-4*D42*$C$23*$C$25)))^0.5)/(2*($C$23^2*A42^2+$C$24*$C$25*$C$23*B42^2))</f>
        <v>#NUM!</v>
      </c>
      <c r="F42" s="7" t="e">
        <f t="shared" ref="F42:F49" si="38">B42*E42-E42^2*C$23</f>
        <v>#NUM!</v>
      </c>
      <c r="G42" s="7" t="e">
        <f t="shared" ref="G42:G49" si="39">D42-F42</f>
        <v>#NUM!</v>
      </c>
      <c r="H42" s="7" t="e">
        <f t="shared" ref="H42:H49" si="40">G42/C$24</f>
        <v>#NUM!</v>
      </c>
      <c r="I42" s="18" t="e">
        <f t="shared" ref="I42:I49" si="41">(A42-(A42^2-4*C$25*H42)^0.5)/(2*C$25)</f>
        <v>#NUM!</v>
      </c>
      <c r="J42" s="7" t="e">
        <f t="shared" ref="J42:J49" si="42">E42^2*C$23</f>
        <v>#NUM!</v>
      </c>
      <c r="K42" s="7" t="e">
        <f t="shared" ref="K42:K49" si="43">I42^2*C$25</f>
        <v>#NUM!</v>
      </c>
      <c r="L42" s="7" t="e">
        <f t="shared" ref="L42:L49" si="44">H42-G42</f>
        <v>#NUM!</v>
      </c>
      <c r="M42" s="7" t="e">
        <f t="shared" ref="M42:M49" si="45">SUM(J42:L42)</f>
        <v>#NUM!</v>
      </c>
    </row>
    <row r="43" spans="1:13">
      <c r="A43" s="11">
        <v>5</v>
      </c>
      <c r="B43" s="11">
        <f t="shared" si="14"/>
        <v>48</v>
      </c>
      <c r="C43" s="11">
        <v>350</v>
      </c>
      <c r="D43" s="11">
        <f t="shared" si="36"/>
        <v>16800</v>
      </c>
      <c r="E43" s="7" t="e">
        <f t="shared" si="37"/>
        <v>#NUM!</v>
      </c>
      <c r="F43" s="7" t="e">
        <f t="shared" si="38"/>
        <v>#NUM!</v>
      </c>
      <c r="G43" s="7" t="e">
        <f t="shared" si="39"/>
        <v>#NUM!</v>
      </c>
      <c r="H43" s="7" t="e">
        <f t="shared" si="40"/>
        <v>#NUM!</v>
      </c>
      <c r="I43" s="18" t="e">
        <f t="shared" si="41"/>
        <v>#NUM!</v>
      </c>
      <c r="J43" s="7" t="e">
        <f t="shared" si="42"/>
        <v>#NUM!</v>
      </c>
      <c r="K43" s="7" t="e">
        <f t="shared" si="43"/>
        <v>#NUM!</v>
      </c>
      <c r="L43" s="7" t="e">
        <f t="shared" si="44"/>
        <v>#NUM!</v>
      </c>
      <c r="M43" s="7" t="e">
        <f t="shared" si="45"/>
        <v>#NUM!</v>
      </c>
    </row>
    <row r="44" spans="1:13">
      <c r="A44" s="11">
        <v>5</v>
      </c>
      <c r="B44" s="11">
        <f t="shared" si="14"/>
        <v>48</v>
      </c>
      <c r="C44" s="11">
        <v>375</v>
      </c>
      <c r="D44" s="11">
        <f t="shared" si="36"/>
        <v>18000</v>
      </c>
      <c r="E44" s="7" t="e">
        <f t="shared" si="37"/>
        <v>#NUM!</v>
      </c>
      <c r="F44" s="7" t="e">
        <f t="shared" si="38"/>
        <v>#NUM!</v>
      </c>
      <c r="G44" s="7" t="e">
        <f t="shared" si="39"/>
        <v>#NUM!</v>
      </c>
      <c r="H44" s="7" t="e">
        <f t="shared" si="40"/>
        <v>#NUM!</v>
      </c>
      <c r="I44" s="18" t="e">
        <f t="shared" si="41"/>
        <v>#NUM!</v>
      </c>
      <c r="J44" s="7" t="e">
        <f t="shared" si="42"/>
        <v>#NUM!</v>
      </c>
      <c r="K44" s="7" t="e">
        <f t="shared" si="43"/>
        <v>#NUM!</v>
      </c>
      <c r="L44" s="7" t="e">
        <f t="shared" si="44"/>
        <v>#NUM!</v>
      </c>
      <c r="M44" s="7" t="e">
        <f t="shared" si="45"/>
        <v>#NUM!</v>
      </c>
    </row>
    <row r="45" spans="1:13">
      <c r="A45" s="11">
        <v>5</v>
      </c>
      <c r="B45" s="11">
        <f t="shared" si="14"/>
        <v>48</v>
      </c>
      <c r="C45" s="11">
        <v>400</v>
      </c>
      <c r="D45" s="11">
        <f t="shared" si="36"/>
        <v>19200</v>
      </c>
      <c r="E45" s="7" t="e">
        <f t="shared" si="37"/>
        <v>#NUM!</v>
      </c>
      <c r="F45" s="7" t="e">
        <f t="shared" si="38"/>
        <v>#NUM!</v>
      </c>
      <c r="G45" s="7" t="e">
        <f t="shared" si="39"/>
        <v>#NUM!</v>
      </c>
      <c r="H45" s="7" t="e">
        <f t="shared" si="40"/>
        <v>#NUM!</v>
      </c>
      <c r="I45" s="18" t="e">
        <f t="shared" si="41"/>
        <v>#NUM!</v>
      </c>
      <c r="J45" s="7" t="e">
        <f t="shared" si="42"/>
        <v>#NUM!</v>
      </c>
      <c r="K45" s="7" t="e">
        <f t="shared" si="43"/>
        <v>#NUM!</v>
      </c>
      <c r="L45" s="7" t="e">
        <f t="shared" si="44"/>
        <v>#NUM!</v>
      </c>
      <c r="M45" s="7" t="e">
        <f t="shared" si="45"/>
        <v>#NUM!</v>
      </c>
    </row>
    <row r="46" spans="1:13">
      <c r="A46" s="11">
        <v>5</v>
      </c>
      <c r="B46" s="11">
        <f t="shared" si="14"/>
        <v>48</v>
      </c>
      <c r="C46" s="11">
        <v>425</v>
      </c>
      <c r="D46" s="11">
        <f t="shared" si="36"/>
        <v>20400</v>
      </c>
      <c r="E46" s="7" t="e">
        <f t="shared" si="37"/>
        <v>#NUM!</v>
      </c>
      <c r="F46" s="7" t="e">
        <f t="shared" si="38"/>
        <v>#NUM!</v>
      </c>
      <c r="G46" s="7" t="e">
        <f t="shared" si="39"/>
        <v>#NUM!</v>
      </c>
      <c r="H46" s="7" t="e">
        <f t="shared" si="40"/>
        <v>#NUM!</v>
      </c>
      <c r="I46" s="18" t="e">
        <f t="shared" si="41"/>
        <v>#NUM!</v>
      </c>
      <c r="J46" s="7" t="e">
        <f t="shared" si="42"/>
        <v>#NUM!</v>
      </c>
      <c r="K46" s="7" t="e">
        <f t="shared" si="43"/>
        <v>#NUM!</v>
      </c>
      <c r="L46" s="7" t="e">
        <f t="shared" si="44"/>
        <v>#NUM!</v>
      </c>
      <c r="M46" s="7" t="e">
        <f t="shared" si="45"/>
        <v>#NUM!</v>
      </c>
    </row>
    <row r="47" spans="1:13">
      <c r="A47" s="11">
        <v>5</v>
      </c>
      <c r="B47" s="11">
        <f t="shared" si="14"/>
        <v>48</v>
      </c>
      <c r="C47" s="11">
        <v>450</v>
      </c>
      <c r="D47" s="11">
        <f t="shared" si="36"/>
        <v>21600</v>
      </c>
      <c r="E47" s="7" t="e">
        <f t="shared" si="37"/>
        <v>#NUM!</v>
      </c>
      <c r="F47" s="7" t="e">
        <f t="shared" si="38"/>
        <v>#NUM!</v>
      </c>
      <c r="G47" s="7" t="e">
        <f t="shared" si="39"/>
        <v>#NUM!</v>
      </c>
      <c r="H47" s="7" t="e">
        <f t="shared" si="40"/>
        <v>#NUM!</v>
      </c>
      <c r="I47" s="18" t="e">
        <f t="shared" si="41"/>
        <v>#NUM!</v>
      </c>
      <c r="J47" s="7" t="e">
        <f t="shared" si="42"/>
        <v>#NUM!</v>
      </c>
      <c r="K47" s="7" t="e">
        <f t="shared" si="43"/>
        <v>#NUM!</v>
      </c>
      <c r="L47" s="7" t="e">
        <f t="shared" si="44"/>
        <v>#NUM!</v>
      </c>
      <c r="M47" s="7" t="e">
        <f t="shared" si="45"/>
        <v>#NUM!</v>
      </c>
    </row>
    <row r="48" spans="1:13">
      <c r="A48" s="11">
        <v>5</v>
      </c>
      <c r="B48" s="11">
        <f t="shared" si="14"/>
        <v>48</v>
      </c>
      <c r="C48" s="11">
        <v>475</v>
      </c>
      <c r="D48" s="11">
        <f t="shared" si="36"/>
        <v>22800</v>
      </c>
      <c r="E48" s="7" t="e">
        <f t="shared" si="37"/>
        <v>#NUM!</v>
      </c>
      <c r="F48" s="7" t="e">
        <f t="shared" si="38"/>
        <v>#NUM!</v>
      </c>
      <c r="G48" s="7" t="e">
        <f t="shared" si="39"/>
        <v>#NUM!</v>
      </c>
      <c r="H48" s="7" t="e">
        <f t="shared" si="40"/>
        <v>#NUM!</v>
      </c>
      <c r="I48" s="18" t="e">
        <f t="shared" si="41"/>
        <v>#NUM!</v>
      </c>
      <c r="J48" s="7" t="e">
        <f t="shared" si="42"/>
        <v>#NUM!</v>
      </c>
      <c r="K48" s="7" t="e">
        <f t="shared" si="43"/>
        <v>#NUM!</v>
      </c>
      <c r="L48" s="7" t="e">
        <f t="shared" si="44"/>
        <v>#NUM!</v>
      </c>
      <c r="M48" s="7" t="e">
        <f t="shared" si="45"/>
        <v>#NUM!</v>
      </c>
    </row>
    <row r="49" spans="1:13">
      <c r="A49" s="11">
        <v>5</v>
      </c>
      <c r="B49" s="11">
        <f t="shared" si="14"/>
        <v>48</v>
      </c>
      <c r="C49" s="11">
        <v>500</v>
      </c>
      <c r="D49" s="11">
        <f t="shared" si="36"/>
        <v>24000</v>
      </c>
      <c r="E49" s="7" t="e">
        <f t="shared" si="37"/>
        <v>#NUM!</v>
      </c>
      <c r="F49" s="7" t="e">
        <f t="shared" si="38"/>
        <v>#NUM!</v>
      </c>
      <c r="G49" s="7" t="e">
        <f t="shared" si="39"/>
        <v>#NUM!</v>
      </c>
      <c r="H49" s="7" t="e">
        <f t="shared" si="40"/>
        <v>#NUM!</v>
      </c>
      <c r="I49" s="18" t="e">
        <f t="shared" si="41"/>
        <v>#NUM!</v>
      </c>
      <c r="J49" s="7" t="e">
        <f t="shared" si="42"/>
        <v>#NUM!</v>
      </c>
      <c r="K49" s="7" t="e">
        <f t="shared" si="43"/>
        <v>#NUM!</v>
      </c>
      <c r="L49" s="7" t="e">
        <f t="shared" si="44"/>
        <v>#NUM!</v>
      </c>
      <c r="M49" s="7" t="e">
        <f t="shared" si="45"/>
        <v>#NUM!</v>
      </c>
    </row>
    <row r="50" spans="1:13">
      <c r="A50" s="11">
        <v>10</v>
      </c>
      <c r="B50" s="11">
        <f>$C$22</f>
        <v>48</v>
      </c>
      <c r="C50" s="11">
        <v>0</v>
      </c>
      <c r="D50" s="11">
        <f>C50*B50</f>
        <v>0</v>
      </c>
      <c r="E50" s="7">
        <f>($C$23*B50*A50^2+$C$24*$C$25*B50^3-B50*(($C$24*($C$25*$C$24*B50^2+$C$23*A50^2)*($C$25*B50^2+$C$23*$C$24*A50^2-4*D50*$C$23*$C$25)))^0.5)/(2*($C$23^2*A50^2+$C$24*$C$25*$C$23*B50^2))</f>
        <v>6.4536866228588892</v>
      </c>
      <c r="F50" s="7">
        <f>B50*E50-E50^2*C$23</f>
        <v>308.11095505618397</v>
      </c>
      <c r="G50" s="7">
        <f>D50-F50</f>
        <v>-308.11095505618397</v>
      </c>
      <c r="H50" s="7">
        <f>G50/C$24</f>
        <v>-324.32732111177262</v>
      </c>
      <c r="I50" s="18">
        <f>(A50-(A50^2-4*C$25*H50)^0.5)/(2*C$25)</f>
        <v>-31.776401318679497</v>
      </c>
      <c r="J50" s="7">
        <f>E50^2*C$23</f>
        <v>1.6660028410427108</v>
      </c>
      <c r="K50" s="7">
        <f>I50^2*C$25</f>
        <v>6.5633079249775435</v>
      </c>
      <c r="L50" s="7">
        <f>H50-G50</f>
        <v>-16.216366055588651</v>
      </c>
      <c r="M50" s="7">
        <f>SUM(J50:L50)</f>
        <v>-7.9870552895683957</v>
      </c>
    </row>
    <row r="51" spans="1:13">
      <c r="A51" s="11">
        <v>10</v>
      </c>
      <c r="B51" s="11">
        <f t="shared" si="14"/>
        <v>48</v>
      </c>
      <c r="C51" s="11">
        <v>25</v>
      </c>
      <c r="D51" s="11">
        <f>C51*B51</f>
        <v>1200</v>
      </c>
      <c r="E51" s="7">
        <f>($C$23*B51*A51^2+$C$24*$C$25*B51^3-B51*(($C$24*($C$25*$C$24*B51^2+$C$23*A51^2)*($C$25*B51^2+$C$23*$C$24*A51^2-4*D51*$C$23*$C$25)))^0.5)/(2*($C$23^2*A51^2+$C$24*$C$25*$C$23*B51^2))</f>
        <v>26.518706896793553</v>
      </c>
      <c r="F51" s="7">
        <f>B51*E51-E51^2*C$23</f>
        <v>1244.7682584269685</v>
      </c>
      <c r="G51" s="7">
        <f t="shared" ref="G51:G70" si="46">D51-F51</f>
        <v>-44.768258426968487</v>
      </c>
      <c r="H51" s="7">
        <f>G51/C$24</f>
        <v>-47.124482554703675</v>
      </c>
      <c r="I51" s="18">
        <f>(A51-(A51^2-4*C$25*H51)^0.5)/(2*C$25)</f>
        <v>-4.6981013538551943</v>
      </c>
      <c r="J51" s="7">
        <f>E51^2*C$23</f>
        <v>28.129672619121838</v>
      </c>
      <c r="K51" s="7">
        <f>I51^2*C$25</f>
        <v>0.14346901615212407</v>
      </c>
      <c r="L51" s="7">
        <f>H51-G51</f>
        <v>-2.3562241277351887</v>
      </c>
      <c r="M51" s="7">
        <f>SUM(J51:L51)</f>
        <v>25.916917507538773</v>
      </c>
    </row>
    <row r="52" spans="1:13">
      <c r="A52" s="11">
        <v>10</v>
      </c>
      <c r="B52" s="11">
        <f t="shared" si="14"/>
        <v>48</v>
      </c>
      <c r="C52" s="11">
        <v>50</v>
      </c>
      <c r="D52" s="11">
        <f t="shared" ref="D52:D70" si="47">C52*B52</f>
        <v>2400</v>
      </c>
      <c r="E52" s="7">
        <f>($C$23*B52*A52^2+$C$24*$C$25*B52^3-B52*(($C$24*($C$25*$C$24*B52^2+$C$23*A52^2)*($C$25*B52^2+$C$23*$C$24*A52^2-4*D52*$C$23*$C$25)))^0.5)/(2*($C$23^2*A52^2+$C$24*$C$25*$C$23*B52^2))</f>
        <v>47.311696382982824</v>
      </c>
      <c r="F52" s="7">
        <f>B52*E52-E52^2*C$23</f>
        <v>2181.4255617977533</v>
      </c>
      <c r="G52" s="7">
        <f t="shared" si="46"/>
        <v>218.57443820224671</v>
      </c>
      <c r="H52" s="7">
        <f>G52/C$24</f>
        <v>230.07835600236496</v>
      </c>
      <c r="I52" s="18">
        <f>(A52-(A52^2-4*C$25*H52)^0.5)/(2*C$25)</f>
        <v>23.362613202405917</v>
      </c>
      <c r="J52" s="7">
        <f>E52^2*C$23</f>
        <v>89.535864585422004</v>
      </c>
      <c r="K52" s="7">
        <f>I52^2*C$25</f>
        <v>3.5477760216940029</v>
      </c>
      <c r="L52" s="7">
        <f>H52-G52</f>
        <v>11.503917800118245</v>
      </c>
      <c r="M52" s="7">
        <f>SUM(J52:L52)</f>
        <v>104.58755840723425</v>
      </c>
    </row>
    <row r="53" spans="1:13">
      <c r="A53" s="11">
        <v>10</v>
      </c>
      <c r="B53" s="11">
        <f t="shared" si="14"/>
        <v>48</v>
      </c>
      <c r="C53" s="11">
        <v>75</v>
      </c>
      <c r="D53" s="11">
        <f t="shared" si="47"/>
        <v>3600</v>
      </c>
      <c r="E53" s="7">
        <f>($C$23*B53*A53^2+$C$24*$C$25*B53^3-B53*(($C$24*($C$25*$C$24*B53^2+$C$23*A53^2)*($C$25*B53^2+$C$23*$C$24*A53^2-4*D53*$C$23*$C$25)))^0.5)/(2*($C$23^2*A53^2+$C$24*$C$25*$C$23*B53^2))</f>
        <v>68.918152851383454</v>
      </c>
      <c r="F53" s="7">
        <f>B53*E53-E53^2*C$23</f>
        <v>3118.0828651685392</v>
      </c>
      <c r="G53" s="7">
        <f t="shared" si="46"/>
        <v>481.91713483146077</v>
      </c>
      <c r="H53" s="7">
        <f>G53/C$24</f>
        <v>507.28119455943244</v>
      </c>
      <c r="I53" s="18">
        <f>(A53-(A53^2-4*C$25*H53)^0.5)/(2*C$25)</f>
        <v>52.521123955983057</v>
      </c>
      <c r="J53" s="7">
        <f>E53^2*C$23</f>
        <v>189.98847169786612</v>
      </c>
      <c r="K53" s="7">
        <f>I53^2*C$25</f>
        <v>17.930045000398295</v>
      </c>
      <c r="L53" s="7">
        <f>H53-G53</f>
        <v>25.364059727971664</v>
      </c>
      <c r="M53" s="7">
        <f>SUM(J53:L53)</f>
        <v>233.28257642623606</v>
      </c>
    </row>
    <row r="54" spans="1:13">
      <c r="A54" s="11">
        <v>10</v>
      </c>
      <c r="B54" s="11">
        <f t="shared" si="14"/>
        <v>48</v>
      </c>
      <c r="C54" s="11">
        <v>100</v>
      </c>
      <c r="D54" s="11">
        <f t="shared" si="47"/>
        <v>4800</v>
      </c>
      <c r="E54" s="7">
        <f>($C$23*B54*A54^2+$C$24*$C$25*B54^3-B54*(($C$24*($C$25*$C$24*B54^2+$C$23*A54^2)*($C$25*B54^2+$C$23*$C$24*A54^2-4*D54*$C$23*$C$25)))^0.5)/(2*($C$23^2*A54^2+$C$24*$C$25*$C$23*B54^2))</f>
        <v>91.44174789261676</v>
      </c>
      <c r="F54" s="7">
        <f>B54*E54-E54^2*C$23</f>
        <v>4054.7401685393288</v>
      </c>
      <c r="G54" s="7">
        <f t="shared" si="46"/>
        <v>745.25983146067119</v>
      </c>
      <c r="H54" s="7">
        <f>G54/C$24</f>
        <v>784.48403311649599</v>
      </c>
      <c r="I54" s="18">
        <f>(A54-(A54^2-4*C$25*H54)^0.5)/(2*C$25)</f>
        <v>82.917338586526881</v>
      </c>
      <c r="J54" s="7">
        <f>E54^2*C$23</f>
        <v>334.46373030627524</v>
      </c>
      <c r="K54" s="7">
        <f>I54^2*C$25</f>
        <v>44.689352748772805</v>
      </c>
      <c r="L54" s="7">
        <f>H54-G54</f>
        <v>39.2242016558248</v>
      </c>
      <c r="M54" s="7">
        <f>SUM(J54:L54)</f>
        <v>418.37728471087286</v>
      </c>
    </row>
    <row r="55" spans="1:13">
      <c r="A55" s="11">
        <v>10</v>
      </c>
      <c r="B55" s="11">
        <f t="shared" si="14"/>
        <v>48</v>
      </c>
      <c r="C55" s="11">
        <v>125</v>
      </c>
      <c r="D55" s="11">
        <f t="shared" si="47"/>
        <v>6000</v>
      </c>
      <c r="E55" s="7">
        <f t="shared" ref="E55:E70" si="48">($C$23*B55*A55^2+$C$24*$C$25*B55^3-B55*(($C$24*($C$25*$C$24*B55^2+$C$23*A55^2)*($C$25*B55^2+$C$23*$C$24*A55^2-4*D55*$C$23*$C$25)))^0.5)/(2*($C$23^2*A55^2+$C$24*$C$25*$C$23*B55^2))</f>
        <v>115.01024422958457</v>
      </c>
      <c r="F55" s="7">
        <f t="shared" ref="F55:F70" si="49">B55*E55-E55^2*C$23</f>
        <v>4991.3974719101116</v>
      </c>
      <c r="G55" s="7">
        <f t="shared" si="46"/>
        <v>1008.6025280898884</v>
      </c>
      <c r="H55" s="7">
        <f t="shared" ref="H55:H70" si="50">G55/C$24</f>
        <v>1061.6868716735669</v>
      </c>
      <c r="I55" s="18">
        <f t="shared" ref="I55:I70" si="51">(A55-(A55^2-4*C$25*H55)^0.5)/(2*C$25)</f>
        <v>114.72367642319121</v>
      </c>
      <c r="J55" s="7">
        <f t="shared" ref="J55:J70" si="52">E55^2*C$23</f>
        <v>529.09425110994766</v>
      </c>
      <c r="K55" s="7">
        <f t="shared" ref="K55:K70" si="53">I55^2*C$25</f>
        <v>85.549892558345007</v>
      </c>
      <c r="L55" s="7">
        <f t="shared" ref="L55:L70" si="54">H55-G55</f>
        <v>53.084343583678447</v>
      </c>
      <c r="M55" s="7">
        <f t="shared" ref="M55:M70" si="55">SUM(J55:L55)</f>
        <v>667.72848725197116</v>
      </c>
    </row>
    <row r="56" spans="1:13">
      <c r="A56" s="11">
        <v>10</v>
      </c>
      <c r="B56" s="11">
        <f t="shared" si="14"/>
        <v>48</v>
      </c>
      <c r="C56" s="11">
        <v>150</v>
      </c>
      <c r="D56" s="11">
        <f t="shared" si="47"/>
        <v>7200</v>
      </c>
      <c r="E56" s="7">
        <f t="shared" si="48"/>
        <v>139.78414779803865</v>
      </c>
      <c r="F56" s="7">
        <f t="shared" si="49"/>
        <v>5928.0547752808989</v>
      </c>
      <c r="G56" s="7">
        <f t="shared" si="46"/>
        <v>1271.9452247191011</v>
      </c>
      <c r="H56" s="7">
        <f t="shared" si="50"/>
        <v>1338.8897102306328</v>
      </c>
      <c r="I56" s="18">
        <f t="shared" si="51"/>
        <v>148.15674466671891</v>
      </c>
      <c r="J56" s="7">
        <f t="shared" si="52"/>
        <v>781.58431902495647</v>
      </c>
      <c r="K56" s="7">
        <f t="shared" si="53"/>
        <v>142.6777364365557</v>
      </c>
      <c r="L56" s="7">
        <f t="shared" si="54"/>
        <v>66.944485511531639</v>
      </c>
      <c r="M56" s="7">
        <f t="shared" si="55"/>
        <v>991.20654097304384</v>
      </c>
    </row>
    <row r="57" spans="1:13">
      <c r="A57" s="11">
        <v>10</v>
      </c>
      <c r="B57" s="11">
        <f t="shared" si="14"/>
        <v>48</v>
      </c>
      <c r="C57" s="11">
        <v>175</v>
      </c>
      <c r="D57" s="11">
        <f t="shared" si="47"/>
        <v>8400</v>
      </c>
      <c r="E57" s="7">
        <f t="shared" si="48"/>
        <v>165.96981898293311</v>
      </c>
      <c r="F57" s="7">
        <f t="shared" si="49"/>
        <v>6864.7120786516853</v>
      </c>
      <c r="G57" s="7">
        <f t="shared" si="46"/>
        <v>1535.2879213483147</v>
      </c>
      <c r="H57" s="7">
        <f t="shared" si="50"/>
        <v>1616.0925487876998</v>
      </c>
      <c r="I57" s="18">
        <f t="shared" si="51"/>
        <v>183.49503236563172</v>
      </c>
      <c r="J57" s="7">
        <f t="shared" si="52"/>
        <v>1101.8392325291034</v>
      </c>
      <c r="K57" s="7">
        <f t="shared" si="53"/>
        <v>218.8577748686175</v>
      </c>
      <c r="L57" s="7">
        <f t="shared" si="54"/>
        <v>80.804627439385058</v>
      </c>
      <c r="M57" s="7">
        <f t="shared" si="55"/>
        <v>1401.5016348371059</v>
      </c>
    </row>
    <row r="58" spans="1:13">
      <c r="A58" s="11">
        <v>10</v>
      </c>
      <c r="B58" s="11">
        <f t="shared" si="14"/>
        <v>48</v>
      </c>
      <c r="C58" s="11">
        <v>200</v>
      </c>
      <c r="D58" s="11">
        <f t="shared" si="47"/>
        <v>9600</v>
      </c>
      <c r="E58" s="7">
        <f t="shared" si="48"/>
        <v>193.84022177296015</v>
      </c>
      <c r="F58" s="7">
        <f t="shared" si="49"/>
        <v>7801.3693820224726</v>
      </c>
      <c r="G58" s="7">
        <f t="shared" si="46"/>
        <v>1798.6306179775274</v>
      </c>
      <c r="H58" s="7">
        <f t="shared" si="50"/>
        <v>1893.2953873447659</v>
      </c>
      <c r="I58" s="18">
        <f t="shared" si="51"/>
        <v>221.10691197430512</v>
      </c>
      <c r="J58" s="7">
        <f t="shared" si="52"/>
        <v>1502.961263079615</v>
      </c>
      <c r="K58" s="7">
        <f t="shared" si="53"/>
        <v>317.77373239828523</v>
      </c>
      <c r="L58" s="7">
        <f t="shared" si="54"/>
        <v>94.664769367238478</v>
      </c>
      <c r="M58" s="7">
        <f t="shared" si="55"/>
        <v>1915.3997648451386</v>
      </c>
    </row>
    <row r="59" spans="1:13">
      <c r="A59" s="11">
        <v>10</v>
      </c>
      <c r="B59" s="11">
        <f t="shared" si="14"/>
        <v>48</v>
      </c>
      <c r="C59" s="11">
        <v>225</v>
      </c>
      <c r="D59" s="11">
        <f t="shared" si="47"/>
        <v>10800</v>
      </c>
      <c r="E59" s="7">
        <f t="shared" si="48"/>
        <v>223.76957477475526</v>
      </c>
      <c r="F59" s="7">
        <f t="shared" si="49"/>
        <v>8738.0266853932608</v>
      </c>
      <c r="G59" s="7">
        <f t="shared" si="46"/>
        <v>2061.9733146067392</v>
      </c>
      <c r="H59" s="7">
        <f t="shared" si="50"/>
        <v>2170.4982259018307</v>
      </c>
      <c r="I59" s="18">
        <f t="shared" si="51"/>
        <v>261.49740185526974</v>
      </c>
      <c r="J59" s="7">
        <f t="shared" si="52"/>
        <v>2002.9129037949915</v>
      </c>
      <c r="K59" s="7">
        <f t="shared" si="53"/>
        <v>444.47579265086677</v>
      </c>
      <c r="L59" s="7">
        <f t="shared" si="54"/>
        <v>108.52491129509144</v>
      </c>
      <c r="M59" s="7">
        <f t="shared" si="55"/>
        <v>2555.9136077409498</v>
      </c>
    </row>
    <row r="60" spans="1:13">
      <c r="A60" s="11">
        <v>10</v>
      </c>
      <c r="B60" s="11">
        <f t="shared" si="14"/>
        <v>48</v>
      </c>
      <c r="C60" s="11">
        <v>250</v>
      </c>
      <c r="D60" s="11">
        <f t="shared" si="47"/>
        <v>12000</v>
      </c>
      <c r="E60" s="7">
        <f t="shared" si="48"/>
        <v>256.29532985294065</v>
      </c>
      <c r="F60" s="7">
        <f t="shared" si="49"/>
        <v>9674.6839887640454</v>
      </c>
      <c r="G60" s="7">
        <f t="shared" si="46"/>
        <v>2325.3160112359546</v>
      </c>
      <c r="H60" s="7">
        <f t="shared" si="50"/>
        <v>2447.7010644589</v>
      </c>
      <c r="I60" s="18">
        <f t="shared" si="51"/>
        <v>305.39180816861085</v>
      </c>
      <c r="J60" s="7">
        <f t="shared" si="52"/>
        <v>2627.4918441771065</v>
      </c>
      <c r="K60" s="7">
        <f t="shared" si="53"/>
        <v>606.21701722720843</v>
      </c>
      <c r="L60" s="7">
        <f t="shared" si="54"/>
        <v>122.38505322294532</v>
      </c>
      <c r="M60" s="7">
        <f t="shared" si="55"/>
        <v>3356.0939146272603</v>
      </c>
    </row>
    <row r="61" spans="1:13">
      <c r="A61" s="11">
        <v>10</v>
      </c>
      <c r="B61" s="11">
        <f t="shared" si="14"/>
        <v>48</v>
      </c>
      <c r="C61" s="11">
        <v>275</v>
      </c>
      <c r="D61" s="11">
        <f t="shared" si="47"/>
        <v>13200</v>
      </c>
      <c r="E61" s="7">
        <f t="shared" si="48"/>
        <v>292.23959368263559</v>
      </c>
      <c r="F61" s="7">
        <f t="shared" si="49"/>
        <v>10611.34129213483</v>
      </c>
      <c r="G61" s="7">
        <f t="shared" si="46"/>
        <v>2588.6587078651701</v>
      </c>
      <c r="H61" s="7">
        <f t="shared" si="50"/>
        <v>2724.9039030159688</v>
      </c>
      <c r="I61" s="18">
        <f t="shared" si="51"/>
        <v>353.89958661624274</v>
      </c>
      <c r="J61" s="7">
        <f t="shared" si="52"/>
        <v>3416.1592046316778</v>
      </c>
      <c r="K61" s="7">
        <f t="shared" si="53"/>
        <v>814.09196314645874</v>
      </c>
      <c r="L61" s="7">
        <f t="shared" si="54"/>
        <v>136.24519515079874</v>
      </c>
      <c r="M61" s="7">
        <f t="shared" si="55"/>
        <v>4366.4963629289359</v>
      </c>
    </row>
    <row r="62" spans="1:13">
      <c r="A62" s="11">
        <v>10</v>
      </c>
      <c r="B62" s="11">
        <f t="shared" si="14"/>
        <v>48</v>
      </c>
      <c r="C62" s="11">
        <v>300</v>
      </c>
      <c r="D62" s="11">
        <f t="shared" si="47"/>
        <v>14400</v>
      </c>
      <c r="E62" s="7">
        <f t="shared" si="48"/>
        <v>332.9793357952243</v>
      </c>
      <c r="F62" s="7">
        <f t="shared" si="49"/>
        <v>11547.998595505616</v>
      </c>
      <c r="G62" s="7">
        <f t="shared" si="46"/>
        <v>2852.0014044943837</v>
      </c>
      <c r="H62" s="7">
        <f t="shared" si="50"/>
        <v>3002.1067415730354</v>
      </c>
      <c r="I62" s="18">
        <f t="shared" si="51"/>
        <v>408.87899567506702</v>
      </c>
      <c r="J62" s="7">
        <f t="shared" si="52"/>
        <v>4435.0095226651501</v>
      </c>
      <c r="K62" s="7">
        <f t="shared" si="53"/>
        <v>1086.6832151776343</v>
      </c>
      <c r="L62" s="7">
        <f t="shared" si="54"/>
        <v>150.1053370786517</v>
      </c>
      <c r="M62" s="7">
        <f t="shared" si="55"/>
        <v>5671.7980749214366</v>
      </c>
    </row>
    <row r="63" spans="1:13">
      <c r="A63" s="11">
        <v>10</v>
      </c>
      <c r="B63" s="11">
        <f t="shared" si="14"/>
        <v>48</v>
      </c>
      <c r="C63" s="11">
        <v>325</v>
      </c>
      <c r="D63" s="11">
        <f t="shared" si="47"/>
        <v>15600</v>
      </c>
      <c r="E63" s="7">
        <f t="shared" si="48"/>
        <v>381.17677790488074</v>
      </c>
      <c r="F63" s="7">
        <f t="shared" si="49"/>
        <v>12484.655898876405</v>
      </c>
      <c r="G63" s="7">
        <f t="shared" si="46"/>
        <v>3115.3441011235955</v>
      </c>
      <c r="H63" s="7">
        <f t="shared" si="50"/>
        <v>3279.3095801301006</v>
      </c>
      <c r="I63" s="18">
        <f t="shared" si="51"/>
        <v>473.92277719956911</v>
      </c>
      <c r="J63" s="7">
        <f t="shared" si="52"/>
        <v>5811.8294405578708</v>
      </c>
      <c r="K63" s="7">
        <f t="shared" si="53"/>
        <v>1459.9181918655906</v>
      </c>
      <c r="L63" s="7">
        <f t="shared" si="54"/>
        <v>163.96547900650512</v>
      </c>
      <c r="M63" s="7">
        <f t="shared" si="55"/>
        <v>7435.7131114299664</v>
      </c>
    </row>
    <row r="64" spans="1:13">
      <c r="A64" s="11">
        <v>10</v>
      </c>
      <c r="B64" s="11">
        <f t="shared" si="14"/>
        <v>48</v>
      </c>
      <c r="C64" s="11">
        <v>350</v>
      </c>
      <c r="D64" s="11">
        <f t="shared" si="47"/>
        <v>16800</v>
      </c>
      <c r="E64" s="7">
        <f t="shared" si="48"/>
        <v>443.58014849827964</v>
      </c>
      <c r="F64" s="7">
        <f t="shared" si="49"/>
        <v>13421.313202247191</v>
      </c>
      <c r="G64" s="7">
        <f t="shared" si="46"/>
        <v>3378.6867977528091</v>
      </c>
      <c r="H64" s="7">
        <f t="shared" si="50"/>
        <v>3556.5124186871676</v>
      </c>
      <c r="I64" s="18">
        <f t="shared" si="51"/>
        <v>558.13785222439901</v>
      </c>
      <c r="J64" s="7">
        <f t="shared" si="52"/>
        <v>7870.5339256702327</v>
      </c>
      <c r="K64" s="7">
        <f t="shared" si="53"/>
        <v>2024.8661035568227</v>
      </c>
      <c r="L64" s="7">
        <f t="shared" si="54"/>
        <v>177.82562093435854</v>
      </c>
      <c r="M64" s="7">
        <f t="shared" si="55"/>
        <v>10073.225650161414</v>
      </c>
    </row>
    <row r="65" spans="1:13">
      <c r="A65" s="11">
        <v>10</v>
      </c>
      <c r="B65" s="11">
        <f t="shared" si="14"/>
        <v>48</v>
      </c>
      <c r="C65" s="11">
        <v>375</v>
      </c>
      <c r="D65" s="11">
        <f t="shared" si="47"/>
        <v>18000</v>
      </c>
      <c r="E65" s="7">
        <f t="shared" si="48"/>
        <v>567.58492079987184</v>
      </c>
      <c r="F65" s="7">
        <f t="shared" si="49"/>
        <v>14357.970505617979</v>
      </c>
      <c r="G65" s="7">
        <f t="shared" si="46"/>
        <v>3642.0294943820209</v>
      </c>
      <c r="H65" s="7">
        <f t="shared" si="50"/>
        <v>3833.7152572442328</v>
      </c>
      <c r="I65" s="18">
        <f t="shared" si="51"/>
        <v>725.4857230767476</v>
      </c>
      <c r="J65" s="7">
        <f t="shared" si="52"/>
        <v>12886.105692775871</v>
      </c>
      <c r="K65" s="7">
        <f t="shared" si="53"/>
        <v>3421.1419735232435</v>
      </c>
      <c r="L65" s="7">
        <f t="shared" si="54"/>
        <v>191.68576286221196</v>
      </c>
      <c r="M65" s="7">
        <f t="shared" si="55"/>
        <v>16498.933429161327</v>
      </c>
    </row>
    <row r="66" spans="1:13">
      <c r="A66" s="11">
        <v>10</v>
      </c>
      <c r="B66" s="11">
        <f t="shared" si="14"/>
        <v>48</v>
      </c>
      <c r="C66" s="11">
        <v>400</v>
      </c>
      <c r="D66" s="11">
        <f t="shared" si="47"/>
        <v>19200</v>
      </c>
      <c r="E66" s="7" t="e">
        <f t="shared" si="48"/>
        <v>#NUM!</v>
      </c>
      <c r="F66" s="7" t="e">
        <f t="shared" si="49"/>
        <v>#NUM!</v>
      </c>
      <c r="G66" s="7" t="e">
        <f t="shared" si="46"/>
        <v>#NUM!</v>
      </c>
      <c r="H66" s="7" t="e">
        <f t="shared" si="50"/>
        <v>#NUM!</v>
      </c>
      <c r="I66" s="18" t="e">
        <f t="shared" si="51"/>
        <v>#NUM!</v>
      </c>
      <c r="J66" s="7" t="e">
        <f t="shared" si="52"/>
        <v>#NUM!</v>
      </c>
      <c r="K66" s="7" t="e">
        <f t="shared" si="53"/>
        <v>#NUM!</v>
      </c>
      <c r="L66" s="7" t="e">
        <f t="shared" si="54"/>
        <v>#NUM!</v>
      </c>
      <c r="M66" s="7" t="e">
        <f t="shared" si="55"/>
        <v>#NUM!</v>
      </c>
    </row>
    <row r="67" spans="1:13">
      <c r="A67" s="11">
        <v>10</v>
      </c>
      <c r="B67" s="11">
        <f t="shared" si="14"/>
        <v>48</v>
      </c>
      <c r="C67" s="11">
        <v>425</v>
      </c>
      <c r="D67" s="11">
        <f t="shared" si="47"/>
        <v>20400</v>
      </c>
      <c r="E67" s="7" t="e">
        <f t="shared" si="48"/>
        <v>#NUM!</v>
      </c>
      <c r="F67" s="7" t="e">
        <f t="shared" si="49"/>
        <v>#NUM!</v>
      </c>
      <c r="G67" s="7" t="e">
        <f t="shared" si="46"/>
        <v>#NUM!</v>
      </c>
      <c r="H67" s="7" t="e">
        <f t="shared" si="50"/>
        <v>#NUM!</v>
      </c>
      <c r="I67" s="18" t="e">
        <f t="shared" si="51"/>
        <v>#NUM!</v>
      </c>
      <c r="J67" s="7" t="e">
        <f t="shared" si="52"/>
        <v>#NUM!</v>
      </c>
      <c r="K67" s="7" t="e">
        <f t="shared" si="53"/>
        <v>#NUM!</v>
      </c>
      <c r="L67" s="7" t="e">
        <f t="shared" si="54"/>
        <v>#NUM!</v>
      </c>
      <c r="M67" s="7" t="e">
        <f t="shared" si="55"/>
        <v>#NUM!</v>
      </c>
    </row>
    <row r="68" spans="1:13">
      <c r="A68" s="11">
        <v>10</v>
      </c>
      <c r="B68" s="11">
        <f t="shared" si="14"/>
        <v>48</v>
      </c>
      <c r="C68" s="11">
        <v>450</v>
      </c>
      <c r="D68" s="11">
        <f t="shared" si="47"/>
        <v>21600</v>
      </c>
      <c r="E68" s="7" t="e">
        <f t="shared" si="48"/>
        <v>#NUM!</v>
      </c>
      <c r="F68" s="7" t="e">
        <f t="shared" si="49"/>
        <v>#NUM!</v>
      </c>
      <c r="G68" s="7" t="e">
        <f t="shared" si="46"/>
        <v>#NUM!</v>
      </c>
      <c r="H68" s="7" t="e">
        <f t="shared" si="50"/>
        <v>#NUM!</v>
      </c>
      <c r="I68" s="18" t="e">
        <f t="shared" si="51"/>
        <v>#NUM!</v>
      </c>
      <c r="J68" s="7" t="e">
        <f t="shared" si="52"/>
        <v>#NUM!</v>
      </c>
      <c r="K68" s="7" t="e">
        <f t="shared" si="53"/>
        <v>#NUM!</v>
      </c>
      <c r="L68" s="7" t="e">
        <f t="shared" si="54"/>
        <v>#NUM!</v>
      </c>
      <c r="M68" s="7" t="e">
        <f t="shared" si="55"/>
        <v>#NUM!</v>
      </c>
    </row>
    <row r="69" spans="1:13">
      <c r="A69" s="11">
        <v>10</v>
      </c>
      <c r="B69" s="11">
        <f t="shared" si="14"/>
        <v>48</v>
      </c>
      <c r="C69" s="11">
        <v>475</v>
      </c>
      <c r="D69" s="11">
        <f t="shared" si="47"/>
        <v>22800</v>
      </c>
      <c r="E69" s="7" t="e">
        <f t="shared" si="48"/>
        <v>#NUM!</v>
      </c>
      <c r="F69" s="7" t="e">
        <f t="shared" si="49"/>
        <v>#NUM!</v>
      </c>
      <c r="G69" s="7" t="e">
        <f t="shared" si="46"/>
        <v>#NUM!</v>
      </c>
      <c r="H69" s="7" t="e">
        <f t="shared" si="50"/>
        <v>#NUM!</v>
      </c>
      <c r="I69" s="18" t="e">
        <f t="shared" si="51"/>
        <v>#NUM!</v>
      </c>
      <c r="J69" s="7" t="e">
        <f t="shared" si="52"/>
        <v>#NUM!</v>
      </c>
      <c r="K69" s="7" t="e">
        <f t="shared" si="53"/>
        <v>#NUM!</v>
      </c>
      <c r="L69" s="7" t="e">
        <f t="shared" si="54"/>
        <v>#NUM!</v>
      </c>
      <c r="M69" s="7" t="e">
        <f t="shared" si="55"/>
        <v>#NUM!</v>
      </c>
    </row>
    <row r="70" spans="1:13">
      <c r="A70" s="11">
        <v>10</v>
      </c>
      <c r="B70" s="11">
        <f t="shared" si="14"/>
        <v>48</v>
      </c>
      <c r="C70" s="11">
        <v>500</v>
      </c>
      <c r="D70" s="11">
        <f t="shared" si="47"/>
        <v>24000</v>
      </c>
      <c r="E70" s="7" t="e">
        <f t="shared" si="48"/>
        <v>#NUM!</v>
      </c>
      <c r="F70" s="7" t="e">
        <f t="shared" si="49"/>
        <v>#NUM!</v>
      </c>
      <c r="G70" s="7" t="e">
        <f t="shared" si="46"/>
        <v>#NUM!</v>
      </c>
      <c r="H70" s="7" t="e">
        <f t="shared" si="50"/>
        <v>#NUM!</v>
      </c>
      <c r="I70" s="18" t="e">
        <f t="shared" si="51"/>
        <v>#NUM!</v>
      </c>
      <c r="J70" s="7" t="e">
        <f t="shared" si="52"/>
        <v>#NUM!</v>
      </c>
      <c r="K70" s="7" t="e">
        <f t="shared" si="53"/>
        <v>#NUM!</v>
      </c>
      <c r="L70" s="7" t="e">
        <f t="shared" si="54"/>
        <v>#NUM!</v>
      </c>
      <c r="M70" s="7" t="e">
        <f t="shared" si="55"/>
        <v>#NUM!</v>
      </c>
    </row>
    <row r="71" spans="1:13">
      <c r="A71" s="11">
        <v>15</v>
      </c>
      <c r="B71" s="11">
        <f>$C$22</f>
        <v>48</v>
      </c>
      <c r="C71" s="11">
        <v>0</v>
      </c>
      <c r="D71" s="11">
        <f>C71*B71</f>
        <v>0</v>
      </c>
      <c r="E71" s="7">
        <f>($C$23*B71*A71^2+$C$24*$C$25*B71^3-B71*(($C$24*($C$25*$C$24*B71^2+$C$23*A71^2)*($C$25*B71^2+$C$23*$C$24*A71^2-4*D71*$C$23*$C$25)))^0.5)/(2*($C$23^2*A71^2+$C$24*$C$25*$C$23*B71^2))</f>
        <v>11.442809893517456</v>
      </c>
      <c r="F71" s="7">
        <f>B71*E71-E71^2*C$23</f>
        <v>544.0173589584706</v>
      </c>
      <c r="G71" s="7">
        <f>D71-F71</f>
        <v>-544.0173589584706</v>
      </c>
      <c r="H71" s="7">
        <f>G71/C$24</f>
        <v>-572.64985153523219</v>
      </c>
      <c r="I71" s="18">
        <f>(A71-(A71^2-4*C$25*H71)^0.5)/(2*C$25)</f>
        <v>-37.565162158872369</v>
      </c>
      <c r="J71" s="7">
        <f>E71^2*C$23</f>
        <v>5.2375159303672385</v>
      </c>
      <c r="K71" s="7">
        <f>I71^2*C$25</f>
        <v>9.1724191521454461</v>
      </c>
      <c r="L71" s="7">
        <f>H71-G71</f>
        <v>-28.632492576761592</v>
      </c>
      <c r="M71" s="7">
        <f>SUM(J71:L71)</f>
        <v>-14.222557494248907</v>
      </c>
    </row>
    <row r="72" spans="1:13">
      <c r="A72" s="11">
        <v>15</v>
      </c>
      <c r="B72" s="11">
        <f t="shared" si="14"/>
        <v>48</v>
      </c>
      <c r="C72" s="11">
        <v>25</v>
      </c>
      <c r="D72" s="11">
        <f>C72*B72</f>
        <v>1200</v>
      </c>
      <c r="E72" s="7">
        <f>($C$23*B72*A72^2+$C$24*$C$25*B72^3-B72*(($C$24*($C$25*$C$24*B72^2+$C$23*A72^2)*($C$25*B72^2+$C$23*$C$24*A72^2-4*D72*$C$23*$C$25)))^0.5)/(2*($C$23^2*A72^2+$C$24*$C$25*$C$23*B72^2))</f>
        <v>27.266319684370501</v>
      </c>
      <c r="F72" s="7">
        <f>B72*E72-E72^2*C$23</f>
        <v>1279.0452572845725</v>
      </c>
      <c r="G72" s="7">
        <f t="shared" ref="G72:G91" si="56">D72-F72</f>
        <v>-79.045257284572472</v>
      </c>
      <c r="H72" s="7">
        <f>G72/C$24</f>
        <v>-83.205533983760503</v>
      </c>
      <c r="I72" s="18">
        <f>(A72-(A72^2-4*C$25*H72)^0.5)/(2*C$25)</f>
        <v>-5.5337658211133895</v>
      </c>
      <c r="J72" s="7">
        <f>E72^2*C$23</f>
        <v>29.738087565211607</v>
      </c>
      <c r="K72" s="7">
        <f>I72^2*C$25</f>
        <v>0.19904666705899784</v>
      </c>
      <c r="L72" s="7">
        <f>H72-G72</f>
        <v>-4.1602766991880316</v>
      </c>
      <c r="M72" s="7">
        <f>SUM(J72:L72)</f>
        <v>25.776857533082573</v>
      </c>
    </row>
    <row r="73" spans="1:13">
      <c r="A73" s="11">
        <v>15</v>
      </c>
      <c r="B73" s="11">
        <f t="shared" si="14"/>
        <v>48</v>
      </c>
      <c r="C73" s="11">
        <v>50</v>
      </c>
      <c r="D73" s="11">
        <f t="shared" ref="D73:D91" si="57">C73*B73</f>
        <v>2400</v>
      </c>
      <c r="E73" s="7">
        <f>($C$23*B73*A73^2+$C$24*$C$25*B73^3-B73*(($C$24*($C$25*$C$24*B73^2+$C$23*A73^2)*($C$25*B73^2+$C$23*$C$24*A73^2-4*D73*$C$23*$C$25)))^0.5)/(2*($C$23^2*A73^2+$C$24*$C$25*$C$23*B73^2))</f>
        <v>43.539605084303211</v>
      </c>
      <c r="F73" s="7">
        <f>B73*E73-E73^2*C$23</f>
        <v>2014.0731556106707</v>
      </c>
      <c r="G73" s="7">
        <f t="shared" si="56"/>
        <v>385.92684438932929</v>
      </c>
      <c r="H73" s="7">
        <f>G73/C$24</f>
        <v>406.23878356771507</v>
      </c>
      <c r="I73" s="18">
        <f>(A73-(A73^2-4*C$25*H73)^0.5)/(2*C$25)</f>
        <v>27.408107458102705</v>
      </c>
      <c r="J73" s="7">
        <f>E73^2*C$23</f>
        <v>75.827888435883281</v>
      </c>
      <c r="K73" s="7">
        <f>I73^2*C$25</f>
        <v>4.8828283038268827</v>
      </c>
      <c r="L73" s="7">
        <f>H73-G73</f>
        <v>20.311939178385785</v>
      </c>
      <c r="M73" s="7">
        <f>SUM(J73:L73)</f>
        <v>101.02265591809595</v>
      </c>
    </row>
    <row r="74" spans="1:13">
      <c r="A74" s="11">
        <v>15</v>
      </c>
      <c r="B74" s="11">
        <f t="shared" si="14"/>
        <v>48</v>
      </c>
      <c r="C74" s="11">
        <v>75</v>
      </c>
      <c r="D74" s="11">
        <f t="shared" si="57"/>
        <v>3600</v>
      </c>
      <c r="E74" s="7">
        <f>($C$23*B74*A74^2+$C$24*$C$25*B74^3-B74*(($C$24*($C$25*$C$24*B74^2+$C$23*A74^2)*($C$25*B74^2+$C$23*$C$24*A74^2-4*D74*$C$23*$C$25)))^0.5)/(2*($C$23^2*A74^2+$C$24*$C$25*$C$23*B74^2))</f>
        <v>60.30335034245325</v>
      </c>
      <c r="F74" s="7">
        <f>B74*E74-E74^2*C$23</f>
        <v>2749.1010539367699</v>
      </c>
      <c r="G74" s="7">
        <f t="shared" si="56"/>
        <v>850.89894606323014</v>
      </c>
      <c r="H74" s="7">
        <f>G74/C$24</f>
        <v>895.6831011191897</v>
      </c>
      <c r="I74" s="18">
        <f>(A74-(A74^2-4*C$25*H74)^0.5)/(2*C$25)</f>
        <v>61.342814458406693</v>
      </c>
      <c r="J74" s="7">
        <f>E74^2*C$23</f>
        <v>145.45976250098624</v>
      </c>
      <c r="K74" s="7">
        <f>I74^2*C$25</f>
        <v>24.459115756910311</v>
      </c>
      <c r="L74" s="7">
        <f>H74-G74</f>
        <v>44.784155055959559</v>
      </c>
      <c r="M74" s="7">
        <f>SUM(J74:L74)</f>
        <v>214.70303331385611</v>
      </c>
    </row>
    <row r="75" spans="1:13">
      <c r="A75" s="11">
        <v>15</v>
      </c>
      <c r="B75" s="11">
        <f t="shared" si="14"/>
        <v>48</v>
      </c>
      <c r="C75" s="11">
        <v>100</v>
      </c>
      <c r="D75" s="11">
        <f t="shared" si="57"/>
        <v>4800</v>
      </c>
      <c r="E75" s="7">
        <f>($C$23*B75*A75^2+$C$24*$C$25*B75^3-B75*(($C$24*($C$25*$C$24*B75^2+$C$23*A75^2)*($C$25*B75^2+$C$23*$C$24*A75^2-4*D75*$C$23*$C$25)))^0.5)/(2*($C$23^2*A75^2+$C$24*$C$25*$C$23*B75^2))</f>
        <v>77.604770127609072</v>
      </c>
      <c r="F75" s="7">
        <f>B75*E75-E75^2*C$23</f>
        <v>3484.1289522628736</v>
      </c>
      <c r="G75" s="7">
        <f t="shared" si="56"/>
        <v>1315.8710477371264</v>
      </c>
      <c r="H75" s="7">
        <f>G75/C$24</f>
        <v>1385.1274186706594</v>
      </c>
      <c r="I75" s="18">
        <f>(A75-(A75^2-4*C$25*H75)^0.5)/(2*C$25)</f>
        <v>96.365931432405873</v>
      </c>
      <c r="J75" s="7">
        <f>E75^2*C$23</f>
        <v>240.90001386236182</v>
      </c>
      <c r="K75" s="7">
        <f>I75^2*C$25</f>
        <v>60.361552815428475</v>
      </c>
      <c r="L75" s="7">
        <f>H75-G75</f>
        <v>69.256370933532935</v>
      </c>
      <c r="M75" s="7">
        <f>SUM(J75:L75)</f>
        <v>370.51793761132325</v>
      </c>
    </row>
    <row r="76" spans="1:13">
      <c r="A76" s="11">
        <v>15</v>
      </c>
      <c r="B76" s="11">
        <f t="shared" si="14"/>
        <v>48</v>
      </c>
      <c r="C76" s="11">
        <v>125</v>
      </c>
      <c r="D76" s="11">
        <f t="shared" si="57"/>
        <v>6000</v>
      </c>
      <c r="E76" s="7">
        <f t="shared" ref="E76:E91" si="58">($C$23*B76*A76^2+$C$24*$C$25*B76^3-B76*(($C$24*($C$25*$C$24*B76^2+$C$23*A76^2)*($C$25*B76^2+$C$23*$C$24*A76^2-4*D76*$C$23*$C$25)))^0.5)/(2*($C$23^2*A76^2+$C$24*$C$25*$C$23*B76^2))</f>
        <v>95.499178657481494</v>
      </c>
      <c r="F76" s="7">
        <f t="shared" ref="F76:F91" si="59">B76*E76-E76^2*C$23</f>
        <v>4219.1568505889691</v>
      </c>
      <c r="G76" s="7">
        <f t="shared" si="56"/>
        <v>1780.8431494110309</v>
      </c>
      <c r="H76" s="7">
        <f t="shared" ref="H76:H91" si="60">G76/C$24</f>
        <v>1874.5717362221378</v>
      </c>
      <c r="I76" s="18">
        <f t="shared" ref="I76:I91" si="61">(A76-(A76^2-4*C$25*H76)^0.5)/(2*C$25)</f>
        <v>132.58943048073121</v>
      </c>
      <c r="J76" s="7">
        <f t="shared" ref="J76:J91" si="62">E76^2*C$23</f>
        <v>364.80372497014275</v>
      </c>
      <c r="K76" s="7">
        <f t="shared" ref="K76:K91" si="63">I76^2*C$25</f>
        <v>114.26972098883024</v>
      </c>
      <c r="L76" s="7">
        <f t="shared" ref="L76:L91" si="64">H76-G76</f>
        <v>93.728586811106879</v>
      </c>
      <c r="M76" s="7">
        <f t="shared" ref="M76:M91" si="65">SUM(J76:L76)</f>
        <v>572.8020327700799</v>
      </c>
    </row>
    <row r="77" spans="1:13">
      <c r="A77" s="11">
        <v>15</v>
      </c>
      <c r="B77" s="11">
        <f t="shared" si="14"/>
        <v>48</v>
      </c>
      <c r="C77" s="11">
        <v>150</v>
      </c>
      <c r="D77" s="11">
        <f t="shared" si="57"/>
        <v>7200</v>
      </c>
      <c r="E77" s="7">
        <f t="shared" si="58"/>
        <v>114.05207966581114</v>
      </c>
      <c r="F77" s="7">
        <f t="shared" si="59"/>
        <v>4954.1847489150732</v>
      </c>
      <c r="G77" s="7">
        <f t="shared" si="56"/>
        <v>2245.8152510849268</v>
      </c>
      <c r="H77" s="7">
        <f t="shared" si="60"/>
        <v>2364.0160537736074</v>
      </c>
      <c r="I77" s="18">
        <f t="shared" si="61"/>
        <v>170.14591025467729</v>
      </c>
      <c r="J77" s="7">
        <f t="shared" si="62"/>
        <v>520.31507504386127</v>
      </c>
      <c r="K77" s="7">
        <f t="shared" si="63"/>
        <v>188.17260004655253</v>
      </c>
      <c r="L77" s="7">
        <f t="shared" si="64"/>
        <v>118.2008026886806</v>
      </c>
      <c r="M77" s="7">
        <f t="shared" si="65"/>
        <v>826.68847777909446</v>
      </c>
    </row>
    <row r="78" spans="1:13">
      <c r="A78" s="11">
        <v>15</v>
      </c>
      <c r="B78" s="11">
        <f t="shared" si="14"/>
        <v>48</v>
      </c>
      <c r="C78" s="11">
        <v>175</v>
      </c>
      <c r="D78" s="11">
        <f t="shared" si="57"/>
        <v>8400</v>
      </c>
      <c r="E78" s="7">
        <f t="shared" si="58"/>
        <v>133.34200551263385</v>
      </c>
      <c r="F78" s="7">
        <f t="shared" si="59"/>
        <v>5689.2126472411737</v>
      </c>
      <c r="G78" s="7">
        <f t="shared" si="56"/>
        <v>2710.7873527588263</v>
      </c>
      <c r="H78" s="7">
        <f t="shared" si="60"/>
        <v>2853.4603713250804</v>
      </c>
      <c r="I78" s="18">
        <f t="shared" si="61"/>
        <v>209.19434314298232</v>
      </c>
      <c r="J78" s="7">
        <f t="shared" si="62"/>
        <v>711.20361736525103</v>
      </c>
      <c r="K78" s="7">
        <f t="shared" si="63"/>
        <v>284.45477581965491</v>
      </c>
      <c r="L78" s="7">
        <f t="shared" si="64"/>
        <v>142.67301856625409</v>
      </c>
      <c r="M78" s="7">
        <f t="shared" si="65"/>
        <v>1138.33141175116</v>
      </c>
    </row>
    <row r="79" spans="1:13">
      <c r="A79" s="11">
        <v>15</v>
      </c>
      <c r="B79" s="11">
        <f t="shared" si="14"/>
        <v>48</v>
      </c>
      <c r="C79" s="11">
        <v>200</v>
      </c>
      <c r="D79" s="11">
        <f t="shared" si="57"/>
        <v>9600</v>
      </c>
      <c r="E79" s="7">
        <f t="shared" si="58"/>
        <v>153.46446237637676</v>
      </c>
      <c r="F79" s="7">
        <f t="shared" si="59"/>
        <v>6424.2405455672697</v>
      </c>
      <c r="G79" s="7">
        <f t="shared" si="56"/>
        <v>3175.7594544327303</v>
      </c>
      <c r="H79" s="7">
        <f t="shared" si="60"/>
        <v>3342.9046888765583</v>
      </c>
      <c r="I79" s="18">
        <f t="shared" si="61"/>
        <v>249.9280614906406</v>
      </c>
      <c r="J79" s="7">
        <f t="shared" si="62"/>
        <v>942.05364849881425</v>
      </c>
      <c r="K79" s="7">
        <f t="shared" si="63"/>
        <v>406.01623348305128</v>
      </c>
      <c r="L79" s="7">
        <f t="shared" si="64"/>
        <v>167.14523444382803</v>
      </c>
      <c r="M79" s="7">
        <f t="shared" si="65"/>
        <v>1515.2151164256936</v>
      </c>
    </row>
    <row r="80" spans="1:13">
      <c r="A80" s="11">
        <v>15</v>
      </c>
      <c r="B80" s="11">
        <f t="shared" si="14"/>
        <v>48</v>
      </c>
      <c r="C80" s="11">
        <v>225</v>
      </c>
      <c r="D80" s="11">
        <f t="shared" si="57"/>
        <v>10800</v>
      </c>
      <c r="E80" s="7">
        <f t="shared" si="58"/>
        <v>174.53755876380146</v>
      </c>
      <c r="F80" s="7">
        <f t="shared" si="59"/>
        <v>7159.268443893372</v>
      </c>
      <c r="G80" s="7">
        <f t="shared" si="56"/>
        <v>3640.731556106628</v>
      </c>
      <c r="H80" s="7">
        <f t="shared" si="60"/>
        <v>3832.3490064280295</v>
      </c>
      <c r="I80" s="18">
        <f t="shared" si="61"/>
        <v>292.58615134372678</v>
      </c>
      <c r="J80" s="7">
        <f t="shared" si="62"/>
        <v>1218.5343767690979</v>
      </c>
      <c r="K80" s="7">
        <f t="shared" si="63"/>
        <v>556.44326372787225</v>
      </c>
      <c r="L80" s="7">
        <f t="shared" si="64"/>
        <v>191.61745032140152</v>
      </c>
      <c r="M80" s="7">
        <f t="shared" si="65"/>
        <v>1966.5950908183718</v>
      </c>
    </row>
    <row r="81" spans="1:13">
      <c r="A81" s="11">
        <v>15</v>
      </c>
      <c r="B81" s="11">
        <f t="shared" si="14"/>
        <v>48</v>
      </c>
      <c r="C81" s="11">
        <v>250</v>
      </c>
      <c r="D81" s="11">
        <f t="shared" si="57"/>
        <v>12000</v>
      </c>
      <c r="E81" s="7">
        <f t="shared" si="58"/>
        <v>196.71028844698606</v>
      </c>
      <c r="F81" s="7">
        <f t="shared" si="59"/>
        <v>7894.2963422194725</v>
      </c>
      <c r="G81" s="7">
        <f t="shared" si="56"/>
        <v>4105.7036577805275</v>
      </c>
      <c r="H81" s="7">
        <f t="shared" si="60"/>
        <v>4321.7933239795029</v>
      </c>
      <c r="I81" s="18">
        <f t="shared" si="61"/>
        <v>337.47021952831102</v>
      </c>
      <c r="J81" s="7">
        <f t="shared" si="62"/>
        <v>1547.7975032358581</v>
      </c>
      <c r="K81" s="7">
        <f t="shared" si="63"/>
        <v>740.25996894516175</v>
      </c>
      <c r="L81" s="7">
        <f t="shared" si="64"/>
        <v>216.08966619897546</v>
      </c>
      <c r="M81" s="7">
        <f t="shared" si="65"/>
        <v>2504.1471383799953</v>
      </c>
    </row>
    <row r="82" spans="1:13">
      <c r="A82" s="11">
        <v>15</v>
      </c>
      <c r="B82" s="11">
        <f t="shared" si="14"/>
        <v>48</v>
      </c>
      <c r="C82" s="11">
        <v>275</v>
      </c>
      <c r="D82" s="11">
        <f t="shared" si="57"/>
        <v>13200</v>
      </c>
      <c r="E82" s="7">
        <f t="shared" si="58"/>
        <v>220.17517987056101</v>
      </c>
      <c r="F82" s="7">
        <f t="shared" si="59"/>
        <v>8629.324240545573</v>
      </c>
      <c r="G82" s="7">
        <f t="shared" si="56"/>
        <v>4570.675759454427</v>
      </c>
      <c r="H82" s="7">
        <f t="shared" si="60"/>
        <v>4811.2376415309764</v>
      </c>
      <c r="I82" s="18">
        <f t="shared" si="61"/>
        <v>384.96999973797682</v>
      </c>
      <c r="J82" s="7">
        <f t="shared" si="62"/>
        <v>1939.0843932413557</v>
      </c>
      <c r="K82" s="7">
        <f t="shared" si="63"/>
        <v>963.31235453867612</v>
      </c>
      <c r="L82" s="7">
        <f t="shared" si="64"/>
        <v>240.56188207654941</v>
      </c>
      <c r="M82" s="7">
        <f t="shared" si="65"/>
        <v>3142.958629856581</v>
      </c>
    </row>
    <row r="83" spans="1:13">
      <c r="A83" s="11">
        <v>15</v>
      </c>
      <c r="B83" s="11">
        <f t="shared" si="14"/>
        <v>48</v>
      </c>
      <c r="C83" s="11">
        <v>300</v>
      </c>
      <c r="D83" s="11">
        <f t="shared" si="57"/>
        <v>14400</v>
      </c>
      <c r="E83" s="7">
        <f t="shared" si="58"/>
        <v>245.18850564249161</v>
      </c>
      <c r="F83" s="7">
        <f t="shared" si="59"/>
        <v>9364.3521388716727</v>
      </c>
      <c r="G83" s="7">
        <f t="shared" si="56"/>
        <v>5035.6478611283273</v>
      </c>
      <c r="H83" s="7">
        <f t="shared" si="60"/>
        <v>5300.6819590824498</v>
      </c>
      <c r="I83" s="18">
        <f t="shared" si="61"/>
        <v>435.60426243419261</v>
      </c>
      <c r="J83" s="7">
        <f t="shared" si="62"/>
        <v>2404.6961319679253</v>
      </c>
      <c r="K83" s="7">
        <f t="shared" si="63"/>
        <v>1233.38197743044</v>
      </c>
      <c r="L83" s="7">
        <f t="shared" si="64"/>
        <v>265.03409795412244</v>
      </c>
      <c r="M83" s="7">
        <f t="shared" si="65"/>
        <v>3903.1122073524875</v>
      </c>
    </row>
    <row r="84" spans="1:13">
      <c r="A84" s="11">
        <v>15</v>
      </c>
      <c r="B84" s="11">
        <f t="shared" si="14"/>
        <v>48</v>
      </c>
      <c r="C84" s="11">
        <v>325</v>
      </c>
      <c r="D84" s="11">
        <f t="shared" si="57"/>
        <v>15600</v>
      </c>
      <c r="E84" s="7">
        <f t="shared" si="58"/>
        <v>272.10443877652801</v>
      </c>
      <c r="F84" s="7">
        <f t="shared" si="59"/>
        <v>10099.380037197774</v>
      </c>
      <c r="G84" s="7">
        <f t="shared" si="56"/>
        <v>5500.6199628022259</v>
      </c>
      <c r="H84" s="7">
        <f t="shared" si="60"/>
        <v>5790.1262766339223</v>
      </c>
      <c r="I84" s="18">
        <f t="shared" si="61"/>
        <v>490.08995703750503</v>
      </c>
      <c r="J84" s="7">
        <f t="shared" si="62"/>
        <v>2961.6330240755715</v>
      </c>
      <c r="K84" s="7">
        <f t="shared" si="63"/>
        <v>1561.2230789286527</v>
      </c>
      <c r="L84" s="7">
        <f t="shared" si="64"/>
        <v>289.50631383169639</v>
      </c>
      <c r="M84" s="7">
        <f t="shared" si="65"/>
        <v>4812.3624168359202</v>
      </c>
    </row>
    <row r="85" spans="1:13">
      <c r="A85" s="11">
        <v>15</v>
      </c>
      <c r="B85" s="11">
        <f t="shared" si="14"/>
        <v>48</v>
      </c>
      <c r="C85" s="11">
        <v>350</v>
      </c>
      <c r="D85" s="11">
        <f t="shared" si="57"/>
        <v>16800</v>
      </c>
      <c r="E85" s="7">
        <f t="shared" si="58"/>
        <v>301.43710610341549</v>
      </c>
      <c r="F85" s="7">
        <f t="shared" si="59"/>
        <v>10834.407935523872</v>
      </c>
      <c r="G85" s="7">
        <f t="shared" si="56"/>
        <v>5965.5920644761281</v>
      </c>
      <c r="H85" s="7">
        <f t="shared" si="60"/>
        <v>6279.5705941853985</v>
      </c>
      <c r="I85" s="18">
        <f t="shared" si="61"/>
        <v>549.46782612027346</v>
      </c>
      <c r="J85" s="7">
        <f t="shared" si="62"/>
        <v>3634.5731574400706</v>
      </c>
      <c r="K85" s="7">
        <f t="shared" si="63"/>
        <v>1962.4467976187038</v>
      </c>
      <c r="L85" s="7">
        <f t="shared" si="64"/>
        <v>313.97852970927033</v>
      </c>
      <c r="M85" s="7">
        <f t="shared" si="65"/>
        <v>5910.9984847680453</v>
      </c>
    </row>
    <row r="86" spans="1:13">
      <c r="A86" s="11">
        <v>15</v>
      </c>
      <c r="B86" s="11">
        <f t="shared" si="14"/>
        <v>48</v>
      </c>
      <c r="C86" s="11">
        <v>375</v>
      </c>
      <c r="D86" s="11">
        <f t="shared" si="57"/>
        <v>18000</v>
      </c>
      <c r="E86" s="7">
        <f t="shared" si="58"/>
        <v>333.98476706445797</v>
      </c>
      <c r="F86" s="7">
        <f t="shared" si="59"/>
        <v>11569.435833849973</v>
      </c>
      <c r="G86" s="7">
        <f t="shared" si="56"/>
        <v>6430.5641661500267</v>
      </c>
      <c r="H86" s="7">
        <f t="shared" si="60"/>
        <v>6769.014911736871</v>
      </c>
      <c r="I86" s="18">
        <f t="shared" si="61"/>
        <v>615.35377948270752</v>
      </c>
      <c r="J86" s="7">
        <f t="shared" si="62"/>
        <v>4461.8329852440102</v>
      </c>
      <c r="K86" s="7">
        <f t="shared" si="63"/>
        <v>2461.2917805037423</v>
      </c>
      <c r="L86" s="7">
        <f t="shared" si="64"/>
        <v>338.45074558684428</v>
      </c>
      <c r="M86" s="7">
        <f t="shared" si="65"/>
        <v>7261.5755113345967</v>
      </c>
    </row>
    <row r="87" spans="1:13">
      <c r="A87" s="11">
        <v>15</v>
      </c>
      <c r="B87" s="11">
        <f t="shared" si="14"/>
        <v>48</v>
      </c>
      <c r="C87" s="11">
        <v>400</v>
      </c>
      <c r="D87" s="11">
        <f t="shared" si="57"/>
        <v>19200</v>
      </c>
      <c r="E87" s="7">
        <f t="shared" si="58"/>
        <v>371.11486134832137</v>
      </c>
      <c r="F87" s="7">
        <f t="shared" si="59"/>
        <v>12304.463732176073</v>
      </c>
      <c r="G87" s="7">
        <f t="shared" si="56"/>
        <v>6895.5362678239271</v>
      </c>
      <c r="H87" s="7">
        <f t="shared" si="60"/>
        <v>7258.4592292883444</v>
      </c>
      <c r="I87" s="18">
        <f t="shared" si="61"/>
        <v>690.51591366056846</v>
      </c>
      <c r="J87" s="7">
        <f t="shared" si="62"/>
        <v>5509.049612543351</v>
      </c>
      <c r="K87" s="7">
        <f t="shared" si="63"/>
        <v>3099.2794756201824</v>
      </c>
      <c r="L87" s="7">
        <f t="shared" si="64"/>
        <v>362.92296146441731</v>
      </c>
      <c r="M87" s="7">
        <f t="shared" si="65"/>
        <v>8971.2520496279503</v>
      </c>
    </row>
    <row r="88" spans="1:13">
      <c r="A88" s="11">
        <v>15</v>
      </c>
      <c r="B88" s="11">
        <f t="shared" si="14"/>
        <v>48</v>
      </c>
      <c r="C88" s="11">
        <v>425</v>
      </c>
      <c r="D88" s="11">
        <f t="shared" si="57"/>
        <v>20400</v>
      </c>
      <c r="E88" s="7">
        <f t="shared" si="58"/>
        <v>415.57465131537447</v>
      </c>
      <c r="F88" s="7">
        <f t="shared" si="59"/>
        <v>13039.491630502172</v>
      </c>
      <c r="G88" s="7">
        <f t="shared" si="56"/>
        <v>7360.5083694978275</v>
      </c>
      <c r="H88" s="7">
        <f t="shared" si="60"/>
        <v>7747.9035468398188</v>
      </c>
      <c r="I88" s="18">
        <f t="shared" si="61"/>
        <v>780.5154884926601</v>
      </c>
      <c r="J88" s="7">
        <f t="shared" si="62"/>
        <v>6908.0916326358029</v>
      </c>
      <c r="K88" s="7">
        <f t="shared" si="63"/>
        <v>3959.8287805500827</v>
      </c>
      <c r="L88" s="7">
        <f t="shared" si="64"/>
        <v>387.39517734199126</v>
      </c>
      <c r="M88" s="7">
        <f t="shared" si="65"/>
        <v>11255.315590527876</v>
      </c>
    </row>
    <row r="89" spans="1:13">
      <c r="A89" s="11">
        <v>15</v>
      </c>
      <c r="B89" s="11">
        <f t="shared" si="14"/>
        <v>48</v>
      </c>
      <c r="C89" s="11">
        <v>450</v>
      </c>
      <c r="D89" s="11">
        <f t="shared" si="57"/>
        <v>21600</v>
      </c>
      <c r="E89" s="7">
        <f t="shared" si="58"/>
        <v>474.95196211338146</v>
      </c>
      <c r="F89" s="7">
        <f t="shared" si="59"/>
        <v>13774.519528828274</v>
      </c>
      <c r="G89" s="7">
        <f t="shared" si="56"/>
        <v>7825.4804711717261</v>
      </c>
      <c r="H89" s="7">
        <f t="shared" si="60"/>
        <v>8237.3478643912913</v>
      </c>
      <c r="I89" s="18">
        <f t="shared" si="61"/>
        <v>900.71247391372606</v>
      </c>
      <c r="J89" s="7">
        <f t="shared" si="62"/>
        <v>9023.1746526140378</v>
      </c>
      <c r="K89" s="7">
        <f t="shared" si="63"/>
        <v>5273.3392443146004</v>
      </c>
      <c r="L89" s="7">
        <f t="shared" si="64"/>
        <v>411.8673932195652</v>
      </c>
      <c r="M89" s="7">
        <f t="shared" si="65"/>
        <v>14708.381290148203</v>
      </c>
    </row>
    <row r="90" spans="1:13">
      <c r="A90" s="11">
        <v>15</v>
      </c>
      <c r="B90" s="11">
        <f t="shared" si="14"/>
        <v>48</v>
      </c>
      <c r="C90" s="11">
        <v>475</v>
      </c>
      <c r="D90" s="11">
        <f t="shared" si="57"/>
        <v>22800</v>
      </c>
      <c r="E90" s="7" t="e">
        <f t="shared" si="58"/>
        <v>#NUM!</v>
      </c>
      <c r="F90" s="7" t="e">
        <f t="shared" si="59"/>
        <v>#NUM!</v>
      </c>
      <c r="G90" s="7" t="e">
        <f t="shared" si="56"/>
        <v>#NUM!</v>
      </c>
      <c r="H90" s="7" t="e">
        <f t="shared" si="60"/>
        <v>#NUM!</v>
      </c>
      <c r="I90" s="18" t="e">
        <f t="shared" si="61"/>
        <v>#NUM!</v>
      </c>
      <c r="J90" s="7" t="e">
        <f t="shared" si="62"/>
        <v>#NUM!</v>
      </c>
      <c r="K90" s="7" t="e">
        <f t="shared" si="63"/>
        <v>#NUM!</v>
      </c>
      <c r="L90" s="7" t="e">
        <f t="shared" si="64"/>
        <v>#NUM!</v>
      </c>
      <c r="M90" s="7" t="e">
        <f t="shared" si="65"/>
        <v>#NUM!</v>
      </c>
    </row>
    <row r="91" spans="1:13">
      <c r="A91" s="11">
        <v>15</v>
      </c>
      <c r="B91" s="11">
        <f t="shared" si="14"/>
        <v>48</v>
      </c>
      <c r="C91" s="11">
        <v>500</v>
      </c>
      <c r="D91" s="11">
        <f t="shared" si="57"/>
        <v>24000</v>
      </c>
      <c r="E91" s="7" t="e">
        <f t="shared" si="58"/>
        <v>#NUM!</v>
      </c>
      <c r="F91" s="7" t="e">
        <f t="shared" si="59"/>
        <v>#NUM!</v>
      </c>
      <c r="G91" s="7" t="e">
        <f t="shared" si="56"/>
        <v>#NUM!</v>
      </c>
      <c r="H91" s="7" t="e">
        <f t="shared" si="60"/>
        <v>#NUM!</v>
      </c>
      <c r="I91" s="18" t="e">
        <f t="shared" si="61"/>
        <v>#NUM!</v>
      </c>
      <c r="J91" s="7" t="e">
        <f t="shared" si="62"/>
        <v>#NUM!</v>
      </c>
      <c r="K91" s="7" t="e">
        <f t="shared" si="63"/>
        <v>#NUM!</v>
      </c>
      <c r="L91" s="7" t="e">
        <f t="shared" si="64"/>
        <v>#NUM!</v>
      </c>
      <c r="M91" s="7" t="e">
        <f t="shared" si="65"/>
        <v>#NUM!</v>
      </c>
    </row>
    <row r="92" spans="1:13">
      <c r="A92" s="11">
        <v>20</v>
      </c>
      <c r="B92" s="11">
        <f>$C$22</f>
        <v>48</v>
      </c>
      <c r="C92" s="11">
        <v>0</v>
      </c>
      <c r="D92" s="11">
        <f>C92*B92</f>
        <v>0</v>
      </c>
      <c r="E92" s="7">
        <f>($C$23*B92*A92^2+$C$24*$C$25*B92^3-B92*(($C$24*($C$25*$C$24*B92^2+$C$23*A92^2)*($C$25*B92^2+$C$23*$C$24*A92^2-4*D92*$C$23*$C$25)))^0.5)/(2*($C$23^2*A92^2+$C$24*$C$25*$C$23*B92^2))</f>
        <v>15.687834135176276</v>
      </c>
      <c r="F92" s="7">
        <f>B92*E92-E92^2*C$23</f>
        <v>743.17171289434918</v>
      </c>
      <c r="G92" s="7">
        <f>D92-F92</f>
        <v>-743.17171289434918</v>
      </c>
      <c r="H92" s="7">
        <f>G92/C$24</f>
        <v>-782.2860135729992</v>
      </c>
      <c r="I92" s="18">
        <f>(A92-(A92^2-4*C$25*H92)^0.5)/(2*C$25)</f>
        <v>-38.629327570374763</v>
      </c>
      <c r="J92" s="7">
        <f>E92^2*C$23</f>
        <v>9.8443255941120782</v>
      </c>
      <c r="K92" s="7">
        <f>I92^2*C$25</f>
        <v>9.6994621655055528</v>
      </c>
      <c r="L92" s="7">
        <f>H92-G92</f>
        <v>-39.114300678650011</v>
      </c>
      <c r="M92" s="7">
        <f>SUM(J92:L92)</f>
        <v>-19.570512919032382</v>
      </c>
    </row>
    <row r="93" spans="1:13">
      <c r="A93" s="11">
        <v>20</v>
      </c>
      <c r="B93" s="11">
        <f t="shared" si="14"/>
        <v>48</v>
      </c>
      <c r="C93" s="11">
        <v>25</v>
      </c>
      <c r="D93" s="11">
        <f>C93*B93</f>
        <v>1200</v>
      </c>
      <c r="E93" s="7">
        <f>($C$23*B93*A93^2+$C$24*$C$25*B93^3-B93*(($C$24*($C$25*$C$24*B93^2+$C$23*A93^2)*($C$25*B93^2+$C$23*$C$24*A93^2-4*D93*$C$23*$C$25)))^0.5)/(2*($C$23^2*A93^2+$C$24*$C$25*$C$23*B93^2))</f>
        <v>27.898221788597574</v>
      </c>
      <c r="F93" s="7">
        <f>B93*E93-E93^2*C$23</f>
        <v>1307.9822146940526</v>
      </c>
      <c r="G93" s="7">
        <f t="shared" ref="G93:G112" si="66">D93-F93</f>
        <v>-107.98221469405257</v>
      </c>
      <c r="H93" s="7">
        <f>G93/C$24</f>
        <v>-113.66548915163429</v>
      </c>
      <c r="I93" s="18">
        <f>(A93-(A93^2-4*C$25*H93)^0.5)/(2*C$25)</f>
        <v>-5.6728156852971034</v>
      </c>
      <c r="J93" s="7">
        <f>E93^2*C$23</f>
        <v>31.132431158631217</v>
      </c>
      <c r="K93" s="7">
        <f>I93^2*C$25</f>
        <v>0.20917544569579347</v>
      </c>
      <c r="L93" s="7">
        <f>H93-G93</f>
        <v>-5.6832744575817173</v>
      </c>
      <c r="M93" s="7">
        <f>SUM(J93:L93)</f>
        <v>25.658332146745295</v>
      </c>
    </row>
    <row r="94" spans="1:13">
      <c r="A94" s="11">
        <v>20</v>
      </c>
      <c r="B94" s="11">
        <f t="shared" ref="B94:B112" si="67">$C$22</f>
        <v>48</v>
      </c>
      <c r="C94" s="11">
        <v>50</v>
      </c>
      <c r="D94" s="11">
        <f t="shared" ref="D94:D112" si="68">C94*B94</f>
        <v>2400</v>
      </c>
      <c r="E94" s="7">
        <f>($C$23*B94*A94^2+$C$24*$C$25*B94^3-B94*(($C$24*($C$25*$C$24*B94^2+$C$23*A94^2)*($C$25*B94^2+$C$23*$C$24*A94^2-4*D94*$C$23*$C$25)))^0.5)/(2*($C$23^2*A94^2+$C$24*$C$25*$C$23*B94^2))</f>
        <v>40.374962954965604</v>
      </c>
      <c r="F94" s="7">
        <f>B94*E94-E94^2*C$23</f>
        <v>1872.7927164937551</v>
      </c>
      <c r="G94" s="7">
        <f t="shared" si="66"/>
        <v>527.20728350624495</v>
      </c>
      <c r="H94" s="7">
        <f>G94/C$24</f>
        <v>554.95503526973152</v>
      </c>
      <c r="I94" s="18">
        <f>(A94-(A94^2-4*C$25*H94)^0.5)/(2*C$25)</f>
        <v>28.002599068733012</v>
      </c>
      <c r="J94" s="7">
        <f>E94^2*C$23</f>
        <v>65.205505344593789</v>
      </c>
      <c r="K94" s="7">
        <f>I94^2*C$25</f>
        <v>5.096946104927345</v>
      </c>
      <c r="L94" s="7">
        <f>H94-G94</f>
        <v>27.747751763486576</v>
      </c>
      <c r="M94" s="7">
        <f>SUM(J94:L94)</f>
        <v>98.050203213007705</v>
      </c>
    </row>
    <row r="95" spans="1:13">
      <c r="A95" s="11">
        <v>20</v>
      </c>
      <c r="B95" s="11">
        <f t="shared" si="67"/>
        <v>48</v>
      </c>
      <c r="C95" s="11">
        <v>75</v>
      </c>
      <c r="D95" s="11">
        <f t="shared" si="68"/>
        <v>3600</v>
      </c>
      <c r="E95" s="7">
        <f>($C$23*B95*A95^2+$C$24*$C$25*B95^3-B95*(($C$24*($C$25*$C$24*B95^2+$C$23*A95^2)*($C$25*B95^2+$C$23*$C$24*A95^2-4*D95*$C$23*$C$25)))^0.5)/(2*($C$23^2*A95^2+$C$24*$C$25*$C$23*B95^2))</f>
        <v>53.136287963204239</v>
      </c>
      <c r="F95" s="7">
        <f>B95*E95-E95^2*C$23</f>
        <v>2437.6032182934609</v>
      </c>
      <c r="G95" s="7">
        <f t="shared" si="66"/>
        <v>1162.3967817065391</v>
      </c>
      <c r="H95" s="7">
        <f>G95/C$24</f>
        <v>1223.5755596910938</v>
      </c>
      <c r="I95" s="18">
        <f>(A95-(A95^2-4*C$25*H95)^0.5)/(2*C$25)</f>
        <v>62.446121358175716</v>
      </c>
      <c r="J95" s="7">
        <f>E95^2*C$23</f>
        <v>112.93860394034255</v>
      </c>
      <c r="K95" s="7">
        <f>I95^2*C$25</f>
        <v>25.346867472420062</v>
      </c>
      <c r="L95" s="7">
        <f>H95-G95</f>
        <v>61.178777984554699</v>
      </c>
      <c r="M95" s="7">
        <f>SUM(J95:L95)</f>
        <v>199.4642493973173</v>
      </c>
    </row>
    <row r="96" spans="1:13">
      <c r="A96" s="11">
        <v>20</v>
      </c>
      <c r="B96" s="11">
        <f t="shared" si="67"/>
        <v>48</v>
      </c>
      <c r="C96" s="11">
        <v>100</v>
      </c>
      <c r="D96" s="11">
        <f t="shared" si="68"/>
        <v>4800</v>
      </c>
      <c r="E96" s="7">
        <f>($C$23*B96*A96^2+$C$24*$C$25*B96^3-B96*(($C$24*($C$25*$C$24*B96^2+$C$23*A96^2)*($C$25*B96^2+$C$23*$C$24*A96^2-4*D96*$C$23*$C$25)))^0.5)/(2*($C$23^2*A96^2+$C$24*$C$25*$C$23*B96^2))</f>
        <v>66.20260679011281</v>
      </c>
      <c r="F96" s="7">
        <f>B96*E96-E96^2*C$23</f>
        <v>3002.4137200931632</v>
      </c>
      <c r="G96" s="7">
        <f t="shared" si="66"/>
        <v>1797.5862799068368</v>
      </c>
      <c r="H96" s="7">
        <f>G96/C$24</f>
        <v>1892.1960841124599</v>
      </c>
      <c r="I96" s="18">
        <f>(A96-(A96^2-4*C$25*H96)^0.5)/(2*C$25)</f>
        <v>97.712838839710301</v>
      </c>
      <c r="J96" s="7">
        <f>E96^2*C$23</f>
        <v>175.31140583225164</v>
      </c>
      <c r="K96" s="7">
        <f>I96^2*C$25</f>
        <v>62.06069268174879</v>
      </c>
      <c r="L96" s="7">
        <f>H96-G96</f>
        <v>94.60980420562305</v>
      </c>
      <c r="M96" s="7">
        <f>SUM(J96:L96)</f>
        <v>331.98190271962346</v>
      </c>
    </row>
    <row r="97" spans="1:13">
      <c r="A97" s="11">
        <v>20</v>
      </c>
      <c r="B97" s="11">
        <f t="shared" si="67"/>
        <v>48</v>
      </c>
      <c r="C97" s="11">
        <v>125</v>
      </c>
      <c r="D97" s="11">
        <f t="shared" si="68"/>
        <v>6000</v>
      </c>
      <c r="E97" s="7">
        <f t="shared" ref="E97:E112" si="69">($C$23*B97*A97^2+$C$24*$C$25*B97^3-B97*(($C$24*($C$25*$C$24*B97^2+$C$23*A97^2)*($C$25*B97^2+$C$23*$C$24*A97^2-4*D97*$C$23*$C$25)))^0.5)/(2*($C$23^2*A97^2+$C$24*$C$25*$C$23*B97^2))</f>
        <v>79.59689234913445</v>
      </c>
      <c r="F97" s="7">
        <f t="shared" ref="F97:F112" si="70">B97*E97-E97^2*C$23</f>
        <v>3567.2242218928654</v>
      </c>
      <c r="G97" s="7">
        <f t="shared" si="66"/>
        <v>2432.7757781071346</v>
      </c>
      <c r="H97" s="7">
        <f t="shared" ref="H97:H112" si="71">G97/C$24</f>
        <v>2560.8166085338262</v>
      </c>
      <c r="I97" s="18">
        <f t="shared" ref="I97:I112" si="72">(A97-(A97^2-4*C$25*H97)^0.5)/(2*C$25)</f>
        <v>133.86475667782568</v>
      </c>
      <c r="J97" s="7">
        <f t="shared" ref="J97:J112" si="73">E97^2*C$23</f>
        <v>253.42661086558795</v>
      </c>
      <c r="K97" s="7">
        <f t="shared" ref="K97:K112" si="74">I97^2*C$25</f>
        <v>116.47852502268759</v>
      </c>
      <c r="L97" s="7">
        <f t="shared" ref="L97:L112" si="75">H97-G97</f>
        <v>128.04083042669163</v>
      </c>
      <c r="M97" s="7">
        <f t="shared" ref="M97:M112" si="76">SUM(J97:L97)</f>
        <v>497.94596631496717</v>
      </c>
    </row>
    <row r="98" spans="1:13">
      <c r="A98" s="11">
        <v>20</v>
      </c>
      <c r="B98" s="11">
        <f t="shared" si="67"/>
        <v>48</v>
      </c>
      <c r="C98" s="11">
        <v>150</v>
      </c>
      <c r="D98" s="11">
        <f t="shared" si="68"/>
        <v>7200</v>
      </c>
      <c r="E98" s="7">
        <f t="shared" si="69"/>
        <v>93.345155053575283</v>
      </c>
      <c r="F98" s="7">
        <f t="shared" si="70"/>
        <v>4132.0347236925727</v>
      </c>
      <c r="G98" s="7">
        <f t="shared" si="66"/>
        <v>3067.9652763074273</v>
      </c>
      <c r="H98" s="7">
        <f t="shared" si="71"/>
        <v>3229.4371329551868</v>
      </c>
      <c r="I98" s="18">
        <f t="shared" si="72"/>
        <v>170.97207841720666</v>
      </c>
      <c r="J98" s="7">
        <f t="shared" si="73"/>
        <v>348.53271887904049</v>
      </c>
      <c r="K98" s="7">
        <f t="shared" si="74"/>
        <v>190.00443538894649</v>
      </c>
      <c r="L98" s="7">
        <f t="shared" si="75"/>
        <v>161.47185664775952</v>
      </c>
      <c r="M98" s="7">
        <f t="shared" si="76"/>
        <v>700.00901091574656</v>
      </c>
    </row>
    <row r="99" spans="1:13">
      <c r="A99" s="11">
        <v>20</v>
      </c>
      <c r="B99" s="11">
        <f t="shared" si="67"/>
        <v>48</v>
      </c>
      <c r="C99" s="11">
        <v>175</v>
      </c>
      <c r="D99" s="11">
        <f t="shared" si="68"/>
        <v>8400</v>
      </c>
      <c r="E99" s="7">
        <f t="shared" si="69"/>
        <v>107.47703671534957</v>
      </c>
      <c r="F99" s="7">
        <f t="shared" si="70"/>
        <v>4696.8452254922749</v>
      </c>
      <c r="G99" s="7">
        <f t="shared" si="66"/>
        <v>3703.1547745077251</v>
      </c>
      <c r="H99" s="7">
        <f t="shared" si="71"/>
        <v>3898.0576573765529</v>
      </c>
      <c r="I99" s="18">
        <f t="shared" si="72"/>
        <v>209.11480894831169</v>
      </c>
      <c r="J99" s="7">
        <f t="shared" si="73"/>
        <v>462.052536844504</v>
      </c>
      <c r="K99" s="7">
        <f t="shared" si="74"/>
        <v>284.23852158967782</v>
      </c>
      <c r="L99" s="7">
        <f t="shared" si="75"/>
        <v>194.90288286882787</v>
      </c>
      <c r="M99" s="7">
        <f t="shared" si="76"/>
        <v>941.19394130300975</v>
      </c>
    </row>
    <row r="100" spans="1:13">
      <c r="A100" s="11">
        <v>20</v>
      </c>
      <c r="B100" s="11">
        <f t="shared" si="67"/>
        <v>48</v>
      </c>
      <c r="C100" s="11">
        <v>200</v>
      </c>
      <c r="D100" s="11">
        <f t="shared" si="68"/>
        <v>9600</v>
      </c>
      <c r="E100" s="7">
        <f t="shared" si="69"/>
        <v>122.02656264421914</v>
      </c>
      <c r="F100" s="7">
        <f t="shared" si="70"/>
        <v>5261.6557272919772</v>
      </c>
      <c r="G100" s="7">
        <f t="shared" si="66"/>
        <v>4338.3442727080228</v>
      </c>
      <c r="H100" s="7">
        <f t="shared" si="71"/>
        <v>4566.678181797919</v>
      </c>
      <c r="I100" s="18">
        <f t="shared" si="72"/>
        <v>248.38478446482881</v>
      </c>
      <c r="J100" s="7">
        <f t="shared" si="73"/>
        <v>595.61927963054154</v>
      </c>
      <c r="K100" s="7">
        <f t="shared" si="74"/>
        <v>401.01750749865653</v>
      </c>
      <c r="L100" s="7">
        <f t="shared" si="75"/>
        <v>228.33390908989622</v>
      </c>
      <c r="M100" s="7">
        <f t="shared" si="76"/>
        <v>1224.9706962190944</v>
      </c>
    </row>
    <row r="101" spans="1:13">
      <c r="A101" s="11">
        <v>20</v>
      </c>
      <c r="B101" s="11">
        <f t="shared" si="67"/>
        <v>48</v>
      </c>
      <c r="C101" s="11">
        <v>225</v>
      </c>
      <c r="D101" s="11">
        <f t="shared" si="68"/>
        <v>10800</v>
      </c>
      <c r="E101" s="7">
        <f t="shared" si="69"/>
        <v>137.03310672067718</v>
      </c>
      <c r="F101" s="7">
        <f t="shared" si="70"/>
        <v>5826.466229091684</v>
      </c>
      <c r="G101" s="7">
        <f t="shared" si="66"/>
        <v>4973.533770908316</v>
      </c>
      <c r="H101" s="7">
        <f t="shared" si="71"/>
        <v>5235.2987062192806</v>
      </c>
      <c r="I101" s="18">
        <f t="shared" si="72"/>
        <v>288.88827724879053</v>
      </c>
      <c r="J101" s="7">
        <f t="shared" si="73"/>
        <v>751.12289350082006</v>
      </c>
      <c r="K101" s="7">
        <f t="shared" si="74"/>
        <v>542.46683875653139</v>
      </c>
      <c r="L101" s="7">
        <f t="shared" si="75"/>
        <v>261.76493531096457</v>
      </c>
      <c r="M101" s="7">
        <f t="shared" si="76"/>
        <v>1555.354667568316</v>
      </c>
    </row>
    <row r="102" spans="1:13">
      <c r="A102" s="11">
        <v>20</v>
      </c>
      <c r="B102" s="11">
        <f t="shared" si="67"/>
        <v>48</v>
      </c>
      <c r="C102" s="11">
        <v>250</v>
      </c>
      <c r="D102" s="11">
        <f t="shared" si="68"/>
        <v>12000</v>
      </c>
      <c r="E102" s="7">
        <f t="shared" si="69"/>
        <v>152.54264814653524</v>
      </c>
      <c r="F102" s="7">
        <f t="shared" si="70"/>
        <v>6391.2767308913853</v>
      </c>
      <c r="G102" s="7">
        <f t="shared" si="66"/>
        <v>5608.7232691086147</v>
      </c>
      <c r="H102" s="7">
        <f t="shared" si="71"/>
        <v>5903.9192306406476</v>
      </c>
      <c r="I102" s="18">
        <f t="shared" si="72"/>
        <v>330.74938770994623</v>
      </c>
      <c r="J102" s="7">
        <f t="shared" si="73"/>
        <v>930.77038014230607</v>
      </c>
      <c r="K102" s="7">
        <f t="shared" si="74"/>
        <v>711.06852355827812</v>
      </c>
      <c r="L102" s="7">
        <f t="shared" si="75"/>
        <v>295.19596153203292</v>
      </c>
      <c r="M102" s="7">
        <f t="shared" si="76"/>
        <v>1937.034865232617</v>
      </c>
    </row>
    <row r="103" spans="1:13">
      <c r="A103" s="11">
        <v>20</v>
      </c>
      <c r="B103" s="11">
        <f t="shared" si="67"/>
        <v>48</v>
      </c>
      <c r="C103" s="11">
        <v>275</v>
      </c>
      <c r="D103" s="11">
        <f t="shared" si="68"/>
        <v>13200</v>
      </c>
      <c r="E103" s="7">
        <f t="shared" si="69"/>
        <v>168.60943545005208</v>
      </c>
      <c r="F103" s="7">
        <f t="shared" si="70"/>
        <v>6956.0872326910885</v>
      </c>
      <c r="G103" s="7">
        <f t="shared" si="66"/>
        <v>6243.9127673089115</v>
      </c>
      <c r="H103" s="7">
        <f t="shared" si="71"/>
        <v>6572.5397550620128</v>
      </c>
      <c r="I103" s="18">
        <f t="shared" si="72"/>
        <v>374.11453562767059</v>
      </c>
      <c r="J103" s="7">
        <f t="shared" si="73"/>
        <v>1137.1656689114111</v>
      </c>
      <c r="K103" s="7">
        <f t="shared" si="74"/>
        <v>909.7509574913995</v>
      </c>
      <c r="L103" s="7">
        <f t="shared" si="75"/>
        <v>328.62698775310128</v>
      </c>
      <c r="M103" s="7">
        <f t="shared" si="76"/>
        <v>2375.5436141559121</v>
      </c>
    </row>
    <row r="104" spans="1:13">
      <c r="A104" s="11">
        <v>20</v>
      </c>
      <c r="B104" s="11">
        <f t="shared" si="67"/>
        <v>48</v>
      </c>
      <c r="C104" s="11">
        <v>300</v>
      </c>
      <c r="D104" s="11">
        <f t="shared" si="68"/>
        <v>14400</v>
      </c>
      <c r="E104" s="7">
        <f t="shared" si="69"/>
        <v>185.29823169206259</v>
      </c>
      <c r="F104" s="7">
        <f t="shared" si="70"/>
        <v>7520.8977344907917</v>
      </c>
      <c r="G104" s="7">
        <f t="shared" si="66"/>
        <v>6879.1022655092083</v>
      </c>
      <c r="H104" s="7">
        <f t="shared" si="71"/>
        <v>7241.160279483378</v>
      </c>
      <c r="I104" s="18">
        <f t="shared" si="72"/>
        <v>419.15852008653837</v>
      </c>
      <c r="J104" s="7">
        <f t="shared" si="73"/>
        <v>1373.4173867282123</v>
      </c>
      <c r="K104" s="7">
        <f t="shared" si="74"/>
        <v>1142.0101222473904</v>
      </c>
      <c r="L104" s="7">
        <f t="shared" si="75"/>
        <v>362.05801397416963</v>
      </c>
      <c r="M104" s="7">
        <f t="shared" si="76"/>
        <v>2877.4855229497725</v>
      </c>
    </row>
    <row r="105" spans="1:13">
      <c r="A105" s="11">
        <v>20</v>
      </c>
      <c r="B105" s="11">
        <f t="shared" si="67"/>
        <v>48</v>
      </c>
      <c r="C105" s="11">
        <v>325</v>
      </c>
      <c r="D105" s="11">
        <f t="shared" si="68"/>
        <v>15600</v>
      </c>
      <c r="E105" s="7">
        <f t="shared" si="69"/>
        <v>202.68741010038752</v>
      </c>
      <c r="F105" s="7">
        <f t="shared" si="70"/>
        <v>8085.7082362904939</v>
      </c>
      <c r="G105" s="7">
        <f t="shared" si="66"/>
        <v>7514.2917637095061</v>
      </c>
      <c r="H105" s="7">
        <f t="shared" si="71"/>
        <v>7909.7808039047441</v>
      </c>
      <c r="I105" s="18">
        <f t="shared" si="72"/>
        <v>466.09287476487856</v>
      </c>
      <c r="J105" s="7">
        <f t="shared" si="73"/>
        <v>1643.287448528107</v>
      </c>
      <c r="K105" s="7">
        <f t="shared" si="74"/>
        <v>1412.0766913928271</v>
      </c>
      <c r="L105" s="7">
        <f t="shared" si="75"/>
        <v>395.48904019523798</v>
      </c>
      <c r="M105" s="7">
        <f t="shared" si="76"/>
        <v>3450.8531801161721</v>
      </c>
    </row>
    <row r="106" spans="1:13">
      <c r="A106" s="11">
        <v>20</v>
      </c>
      <c r="B106" s="11">
        <f t="shared" si="67"/>
        <v>48</v>
      </c>
      <c r="C106" s="11">
        <v>350</v>
      </c>
      <c r="D106" s="11">
        <f t="shared" si="68"/>
        <v>16800</v>
      </c>
      <c r="E106" s="7">
        <f t="shared" si="69"/>
        <v>220.87333047153612</v>
      </c>
      <c r="F106" s="7">
        <f t="shared" si="70"/>
        <v>8650.5187380901989</v>
      </c>
      <c r="G106" s="7">
        <f t="shared" si="66"/>
        <v>8149.4812619098011</v>
      </c>
      <c r="H106" s="7">
        <f t="shared" si="71"/>
        <v>8578.4013283261065</v>
      </c>
      <c r="I106" s="18">
        <f t="shared" si="72"/>
        <v>515.17768008511746</v>
      </c>
      <c r="J106" s="7">
        <f t="shared" si="73"/>
        <v>1951.4011245435363</v>
      </c>
      <c r="K106" s="7">
        <f t="shared" si="74"/>
        <v>1725.1522733762436</v>
      </c>
      <c r="L106" s="7">
        <f t="shared" si="75"/>
        <v>428.92006641630542</v>
      </c>
      <c r="M106" s="7">
        <f t="shared" si="76"/>
        <v>4105.4734643360853</v>
      </c>
    </row>
    <row r="107" spans="1:13">
      <c r="A107" s="11">
        <v>20</v>
      </c>
      <c r="B107" s="11">
        <f t="shared" si="67"/>
        <v>48</v>
      </c>
      <c r="C107" s="11">
        <v>375</v>
      </c>
      <c r="D107" s="11">
        <f t="shared" si="68"/>
        <v>18000</v>
      </c>
      <c r="E107" s="7">
        <f t="shared" si="69"/>
        <v>239.97671047173566</v>
      </c>
      <c r="F107" s="7">
        <f t="shared" si="70"/>
        <v>9215.3292398899011</v>
      </c>
      <c r="G107" s="7">
        <f t="shared" si="66"/>
        <v>8784.6707601100989</v>
      </c>
      <c r="H107" s="7">
        <f t="shared" si="71"/>
        <v>9247.0218527474735</v>
      </c>
      <c r="I107" s="18">
        <f t="shared" si="72"/>
        <v>566.7387597077884</v>
      </c>
      <c r="J107" s="7">
        <f t="shared" si="73"/>
        <v>2303.55286275341</v>
      </c>
      <c r="K107" s="7">
        <f t="shared" si="74"/>
        <v>2087.753341408295</v>
      </c>
      <c r="L107" s="7">
        <f t="shared" si="75"/>
        <v>462.35109263737468</v>
      </c>
      <c r="M107" s="7">
        <f t="shared" si="76"/>
        <v>4853.6572967990796</v>
      </c>
    </row>
    <row r="108" spans="1:13">
      <c r="A108" s="11">
        <v>20</v>
      </c>
      <c r="B108" s="11">
        <f t="shared" si="67"/>
        <v>48</v>
      </c>
      <c r="C108" s="11">
        <v>400</v>
      </c>
      <c r="D108" s="11">
        <f t="shared" si="68"/>
        <v>19200</v>
      </c>
      <c r="E108" s="7">
        <f t="shared" si="69"/>
        <v>260.15223046522755</v>
      </c>
      <c r="F108" s="7">
        <f t="shared" si="70"/>
        <v>9780.139741689607</v>
      </c>
      <c r="G108" s="7">
        <f t="shared" si="66"/>
        <v>9419.860258310393</v>
      </c>
      <c r="H108" s="7">
        <f t="shared" si="71"/>
        <v>9915.6423771688351</v>
      </c>
      <c r="I108" s="18">
        <f t="shared" si="72"/>
        <v>621.19360449454064</v>
      </c>
      <c r="J108" s="7">
        <f t="shared" si="73"/>
        <v>2707.1673206413147</v>
      </c>
      <c r="K108" s="7">
        <f t="shared" si="74"/>
        <v>2508.2297127219786</v>
      </c>
      <c r="L108" s="7">
        <f t="shared" si="75"/>
        <v>495.78211885844212</v>
      </c>
      <c r="M108" s="7">
        <f t="shared" si="76"/>
        <v>5711.1791522217354</v>
      </c>
    </row>
    <row r="109" spans="1:13">
      <c r="A109" s="11">
        <v>20</v>
      </c>
      <c r="B109" s="11">
        <f t="shared" si="67"/>
        <v>48</v>
      </c>
      <c r="C109" s="11">
        <v>425</v>
      </c>
      <c r="D109" s="11">
        <f t="shared" si="68"/>
        <v>20400</v>
      </c>
      <c r="E109" s="7">
        <f t="shared" si="69"/>
        <v>281.60363709243268</v>
      </c>
      <c r="F109" s="7">
        <f t="shared" si="70"/>
        <v>10344.950243489307</v>
      </c>
      <c r="G109" s="7">
        <f t="shared" si="66"/>
        <v>10055.049756510693</v>
      </c>
      <c r="H109" s="7">
        <f t="shared" si="71"/>
        <v>10584.262901590204</v>
      </c>
      <c r="I109" s="18">
        <f t="shared" si="72"/>
        <v>679.09213790130298</v>
      </c>
      <c r="J109" s="7">
        <f t="shared" si="73"/>
        <v>3172.0243369474611</v>
      </c>
      <c r="K109" s="7">
        <f t="shared" si="74"/>
        <v>2997.5798564358547</v>
      </c>
      <c r="L109" s="7">
        <f t="shared" si="75"/>
        <v>529.21314507951138</v>
      </c>
      <c r="M109" s="7">
        <f t="shared" si="76"/>
        <v>6698.8173384628271</v>
      </c>
    </row>
    <row r="110" spans="1:13">
      <c r="A110" s="11">
        <v>20</v>
      </c>
      <c r="B110" s="11">
        <f t="shared" si="67"/>
        <v>48</v>
      </c>
      <c r="C110" s="11">
        <v>450</v>
      </c>
      <c r="D110" s="11">
        <f t="shared" si="68"/>
        <v>21600</v>
      </c>
      <c r="E110" s="7">
        <f t="shared" si="69"/>
        <v>304.60876558744212</v>
      </c>
      <c r="F110" s="7">
        <f t="shared" si="70"/>
        <v>10909.760745289012</v>
      </c>
      <c r="G110" s="7">
        <f t="shared" si="66"/>
        <v>10690.239254710988</v>
      </c>
      <c r="H110" s="7">
        <f t="shared" si="71"/>
        <v>11252.883426011567</v>
      </c>
      <c r="I110" s="18">
        <f t="shared" si="72"/>
        <v>741.18425259768458</v>
      </c>
      <c r="J110" s="7">
        <f t="shared" si="73"/>
        <v>3711.4600029082108</v>
      </c>
      <c r="K110" s="7">
        <f t="shared" si="74"/>
        <v>3570.8016259421238</v>
      </c>
      <c r="L110" s="7">
        <f t="shared" si="75"/>
        <v>562.64417130057882</v>
      </c>
      <c r="M110" s="7">
        <f t="shared" si="76"/>
        <v>7844.9058001509129</v>
      </c>
    </row>
    <row r="111" spans="1:13">
      <c r="A111" s="11">
        <v>20</v>
      </c>
      <c r="B111" s="11">
        <f t="shared" si="67"/>
        <v>48</v>
      </c>
      <c r="C111" s="11">
        <v>475</v>
      </c>
      <c r="D111" s="11">
        <f t="shared" si="68"/>
        <v>22800</v>
      </c>
      <c r="E111" s="7">
        <f t="shared" si="69"/>
        <v>329.56383595609464</v>
      </c>
      <c r="F111" s="7">
        <f t="shared" si="70"/>
        <v>11474.571247088716</v>
      </c>
      <c r="G111" s="7">
        <f t="shared" si="66"/>
        <v>11325.428752911284</v>
      </c>
      <c r="H111" s="7">
        <f t="shared" si="71"/>
        <v>11921.503950432931</v>
      </c>
      <c r="I111" s="18">
        <f t="shared" si="72"/>
        <v>808.53936830254929</v>
      </c>
      <c r="J111" s="7">
        <f t="shared" si="73"/>
        <v>4344.492878803826</v>
      </c>
      <c r="K111" s="7">
        <f t="shared" si="74"/>
        <v>4249.2834156180552</v>
      </c>
      <c r="L111" s="7">
        <f t="shared" si="75"/>
        <v>596.07519752164626</v>
      </c>
      <c r="M111" s="7">
        <f t="shared" si="76"/>
        <v>9189.8514919435274</v>
      </c>
    </row>
    <row r="112" spans="1:13">
      <c r="A112" s="11">
        <v>20</v>
      </c>
      <c r="B112" s="11">
        <f t="shared" si="67"/>
        <v>48</v>
      </c>
      <c r="C112" s="11">
        <v>500</v>
      </c>
      <c r="D112" s="11">
        <f t="shared" si="68"/>
        <v>24000</v>
      </c>
      <c r="E112" s="7">
        <f t="shared" si="69"/>
        <v>357.06902980931079</v>
      </c>
      <c r="F112" s="7">
        <f t="shared" si="70"/>
        <v>12039.381748888416</v>
      </c>
      <c r="G112" s="7">
        <f t="shared" si="66"/>
        <v>11960.618251111584</v>
      </c>
      <c r="H112" s="7">
        <f t="shared" si="71"/>
        <v>12590.124474854299</v>
      </c>
      <c r="I112" s="18">
        <f t="shared" si="72"/>
        <v>882.77740839220212</v>
      </c>
      <c r="J112" s="7">
        <f t="shared" si="73"/>
        <v>5099.9316819584992</v>
      </c>
      <c r="K112" s="7">
        <f t="shared" si="74"/>
        <v>5065.4236929897434</v>
      </c>
      <c r="L112" s="7">
        <f t="shared" si="75"/>
        <v>629.50622374271552</v>
      </c>
      <c r="M112" s="7">
        <f t="shared" si="76"/>
        <v>10794.861598690957</v>
      </c>
    </row>
    <row r="113" spans="1:13">
      <c r="A113" s="11">
        <v>25</v>
      </c>
      <c r="B113" s="11">
        <f>$C$22</f>
        <v>48</v>
      </c>
      <c r="C113" s="11">
        <v>0</v>
      </c>
      <c r="D113" s="11">
        <f>C113*B113</f>
        <v>0</v>
      </c>
      <c r="E113" s="7">
        <f>($C$23*B113*A113^2+$C$24*$C$25*B113^3-B113*(($C$24*($C$25*$C$24*B113^2+$C$23*A113^2)*($C$25*B113^2+$C$23*$C$24*A113^2-4*D113*$C$23*$C$25)))^0.5)/(2*($C$23^2*A113^2+$C$24*$C$25*$C$23*B113^2))</f>
        <v>18.940349242255689</v>
      </c>
      <c r="F113" s="7">
        <f>B113*E113-E113^2*C$23</f>
        <v>894.78729045152841</v>
      </c>
      <c r="G113" s="7">
        <f>D113-F113</f>
        <v>-894.78729045152841</v>
      </c>
      <c r="H113" s="7">
        <f>G113/C$24</f>
        <v>-941.88135837002994</v>
      </c>
      <c r="I113" s="18">
        <f>(A113-(A113^2-4*C$25*H113)^0.5)/(2*C$25)</f>
        <v>-37.313261665804731</v>
      </c>
      <c r="J113" s="7">
        <f>E113^2*C$23</f>
        <v>14.349473176744626</v>
      </c>
      <c r="K113" s="7">
        <f>I113^2*C$25</f>
        <v>9.0498167249152832</v>
      </c>
      <c r="L113" s="7">
        <f>H113-G113</f>
        <v>-47.094067918501537</v>
      </c>
      <c r="M113" s="7">
        <f>SUM(J113:L113)</f>
        <v>-23.694778016841628</v>
      </c>
    </row>
    <row r="114" spans="1:13">
      <c r="A114" s="11">
        <v>25</v>
      </c>
      <c r="B114" s="11">
        <f t="shared" ref="B114:B177" si="77">$C$22</f>
        <v>48</v>
      </c>
      <c r="C114" s="11">
        <v>25</v>
      </c>
      <c r="D114" s="11">
        <f>C114*B114</f>
        <v>1200</v>
      </c>
      <c r="E114" s="7">
        <f>($C$23*B114*A114^2+$C$24*$C$25*B114^3-B114*(($C$24*($C$25*$C$24*B114^2+$C$23*A114^2)*($C$25*B114^2+$C$23*$C$24*A114^2-4*D114*$C$23*$C$25)))^0.5)/(2*($C$23^2*A114^2+$C$24*$C$25*$C$23*B114^2))</f>
        <v>28.379755181098115</v>
      </c>
      <c r="F114" s="7">
        <f>B114*E114-E114^2*C$23</f>
        <v>1330.0118285271469</v>
      </c>
      <c r="G114" s="7">
        <f t="shared" ref="G114:G133" si="78">D114-F114</f>
        <v>-130.01182852714692</v>
      </c>
      <c r="H114" s="7">
        <f>G114/C$24</f>
        <v>-136.85455634436519</v>
      </c>
      <c r="I114" s="18">
        <f>(A114-(A114^2-4*C$25*H114)^0.5)/(2*C$25)</f>
        <v>-5.466413019237466</v>
      </c>
      <c r="J114" s="7">
        <f>E114^2*C$23</f>
        <v>32.21642016556261</v>
      </c>
      <c r="K114" s="7">
        <f>I114^2*C$25</f>
        <v>0.19423086342977763</v>
      </c>
      <c r="L114" s="7">
        <f>H114-G114</f>
        <v>-6.8427278172182753</v>
      </c>
      <c r="M114" s="7">
        <f>SUM(J114:L114)</f>
        <v>25.567923211774115</v>
      </c>
    </row>
    <row r="115" spans="1:13">
      <c r="A115" s="11">
        <v>25</v>
      </c>
      <c r="B115" s="11">
        <f t="shared" si="77"/>
        <v>48</v>
      </c>
      <c r="C115" s="11">
        <v>50</v>
      </c>
      <c r="D115" s="11">
        <f t="shared" ref="D115:D133" si="79">C115*B115</f>
        <v>2400</v>
      </c>
      <c r="E115" s="7">
        <f>($C$23*B115*A115^2+$C$24*$C$25*B115^3-B115*(($C$24*($C$25*$C$24*B115^2+$C$23*A115^2)*($C$25*B115^2+$C$23*$C$24*A115^2-4*D115*$C$23*$C$25)))^0.5)/(2*($C$23^2*A115^2+$C$24*$C$25*$C$23*B115^2))</f>
        <v>37.977677636438699</v>
      </c>
      <c r="F115" s="7">
        <f>B115*E115-E115^2*C$23</f>
        <v>1765.2363666027672</v>
      </c>
      <c r="G115" s="7">
        <f t="shared" si="78"/>
        <v>634.76363339723275</v>
      </c>
      <c r="H115" s="7">
        <f>G115/C$24</f>
        <v>668.17224568129768</v>
      </c>
      <c r="I115" s="18">
        <f>(A115-(A115^2-4*C$25*H115)^0.5)/(2*C$25)</f>
        <v>26.915241688389376</v>
      </c>
      <c r="J115" s="7">
        <f>E115^2*C$23</f>
        <v>57.692159946290239</v>
      </c>
      <c r="K115" s="7">
        <f>I115^2*C$25</f>
        <v>4.708796528438687</v>
      </c>
      <c r="L115" s="7">
        <f>H115-G115</f>
        <v>33.40861228406493</v>
      </c>
      <c r="M115" s="7">
        <f>SUM(J115:L115)</f>
        <v>95.809568758793858</v>
      </c>
    </row>
    <row r="116" spans="1:13">
      <c r="A116" s="11">
        <v>25</v>
      </c>
      <c r="B116" s="11">
        <f t="shared" si="77"/>
        <v>48</v>
      </c>
      <c r="C116" s="11">
        <v>75</v>
      </c>
      <c r="D116" s="11">
        <f t="shared" si="79"/>
        <v>3600</v>
      </c>
      <c r="E116" s="7">
        <f>($C$23*B116*A116^2+$C$24*$C$25*B116^3-B116*(($C$24*($C$25*$C$24*B116^2+$C$23*A116^2)*($C$25*B116^2+$C$23*$C$24*A116^2-4*D116*$C$23*$C$25)))^0.5)/(2*($C$23^2*A116^2+$C$24*$C$25*$C$23*B116^2))</f>
        <v>47.742381326395524</v>
      </c>
      <c r="F116" s="7">
        <f>B116*E116-E116^2*C$23</f>
        <v>2200.4609046783867</v>
      </c>
      <c r="G116" s="7">
        <f t="shared" si="78"/>
        <v>1399.5390953216133</v>
      </c>
      <c r="H116" s="7">
        <f>G116/C$24</f>
        <v>1473.1990477069614</v>
      </c>
      <c r="I116" s="18">
        <f>(A116-(A116^2-4*C$25*H116)^0.5)/(2*C$25)</f>
        <v>59.859586121442518</v>
      </c>
      <c r="J116" s="7">
        <f>E116^2*C$23</f>
        <v>91.173398988598407</v>
      </c>
      <c r="K116" s="7">
        <f>I116^2*C$25</f>
        <v>23.290605329097559</v>
      </c>
      <c r="L116" s="7">
        <f>H116-G116</f>
        <v>73.659952385348106</v>
      </c>
      <c r="M116" s="7">
        <f>SUM(J116:L116)</f>
        <v>188.12395670304409</v>
      </c>
    </row>
    <row r="117" spans="1:13">
      <c r="A117" s="11">
        <v>25</v>
      </c>
      <c r="B117" s="11">
        <f t="shared" si="77"/>
        <v>48</v>
      </c>
      <c r="C117" s="11">
        <v>100</v>
      </c>
      <c r="D117" s="11">
        <f t="shared" si="79"/>
        <v>4800</v>
      </c>
      <c r="E117" s="7">
        <f>($C$23*B117*A117^2+$C$24*$C$25*B117^3-B117*(($C$24*($C$25*$C$24*B117^2+$C$23*A117^2)*($C$25*B117^2+$C$23*$C$24*A117^2-4*D117*$C$23*$C$25)))^0.5)/(2*($C$23^2*A117^2+$C$24*$C$25*$C$23*B117^2))</f>
        <v>57.682875126416725</v>
      </c>
      <c r="F117" s="7">
        <f>B117*E117-E117^2*C$23</f>
        <v>2635.6854427540115</v>
      </c>
      <c r="G117" s="7">
        <f t="shared" si="78"/>
        <v>2164.3145572459885</v>
      </c>
      <c r="H117" s="7">
        <f>G117/C$24</f>
        <v>2278.2258497326197</v>
      </c>
      <c r="I117" s="18">
        <f>(A117-(A117^2-4*C$25*H117)^0.5)/(2*C$25)</f>
        <v>93.397014596547208</v>
      </c>
      <c r="J117" s="7">
        <f>E117^2*C$23</f>
        <v>133.09256331399141</v>
      </c>
      <c r="K117" s="7">
        <f>I117^2*C$25</f>
        <v>56.699515181059731</v>
      </c>
      <c r="L117" s="7">
        <f>H117-G117</f>
        <v>113.91129248663128</v>
      </c>
      <c r="M117" s="7">
        <f>SUM(J117:L117)</f>
        <v>303.70337098168238</v>
      </c>
    </row>
    <row r="118" spans="1:13">
      <c r="A118" s="11">
        <v>25</v>
      </c>
      <c r="B118" s="11">
        <f t="shared" si="77"/>
        <v>48</v>
      </c>
      <c r="C118" s="11">
        <v>125</v>
      </c>
      <c r="D118" s="11">
        <f t="shared" si="79"/>
        <v>6000</v>
      </c>
      <c r="E118" s="7">
        <f t="shared" ref="E118:E133" si="80">($C$23*B118*A118^2+$C$24*$C$25*B118^3-B118*(($C$24*($C$25*$C$24*B118^2+$C$23*A118^2)*($C$25*B118^2+$C$23*$C$24*A118^2-4*D118*$C$23*$C$25)))^0.5)/(2*($C$23^2*A118^2+$C$24*$C$25*$C$23*B118^2))</f>
        <v>67.809009396758796</v>
      </c>
      <c r="F118" s="7">
        <f t="shared" ref="F118:F133" si="81">B118*E118-E118^2*C$23</f>
        <v>3070.9099808296332</v>
      </c>
      <c r="G118" s="7">
        <f t="shared" si="78"/>
        <v>2929.0900191703668</v>
      </c>
      <c r="H118" s="7">
        <f t="shared" ref="H118:H133" si="82">G118/C$24</f>
        <v>3083.252651758281</v>
      </c>
      <c r="I118" s="18">
        <f t="shared" ref="I118:I133" si="83">(A118-(A118^2-4*C$25*H118)^0.5)/(2*C$25)</f>
        <v>127.56076044790359</v>
      </c>
      <c r="J118" s="7">
        <f t="shared" ref="J118:J133" si="84">E118^2*C$23</f>
        <v>183.92247021478892</v>
      </c>
      <c r="K118" s="7">
        <f t="shared" ref="K118:K133" si="85">I118^2*C$25</f>
        <v>105.76635943930839</v>
      </c>
      <c r="L118" s="7">
        <f t="shared" ref="L118:L133" si="86">H118-G118</f>
        <v>154.16263258791423</v>
      </c>
      <c r="M118" s="7">
        <f t="shared" ref="M118:M133" si="87">SUM(J118:L118)</f>
        <v>443.85146224201151</v>
      </c>
    </row>
    <row r="119" spans="1:13">
      <c r="A119" s="11">
        <v>25</v>
      </c>
      <c r="B119" s="11">
        <f t="shared" si="77"/>
        <v>48</v>
      </c>
      <c r="C119" s="11">
        <v>150</v>
      </c>
      <c r="D119" s="11">
        <f t="shared" si="79"/>
        <v>7200</v>
      </c>
      <c r="E119" s="7">
        <f t="shared" si="80"/>
        <v>78.131590314791382</v>
      </c>
      <c r="F119" s="7">
        <f t="shared" si="81"/>
        <v>3506.1345189052504</v>
      </c>
      <c r="G119" s="7">
        <f t="shared" si="78"/>
        <v>3693.8654810947496</v>
      </c>
      <c r="H119" s="7">
        <f t="shared" si="82"/>
        <v>3888.2794537839472</v>
      </c>
      <c r="I119" s="18">
        <f t="shared" si="83"/>
        <v>162.38728176380346</v>
      </c>
      <c r="J119" s="7">
        <f t="shared" si="84"/>
        <v>244.18181620473609</v>
      </c>
      <c r="K119" s="7">
        <f t="shared" si="85"/>
        <v>171.40259031113979</v>
      </c>
      <c r="L119" s="7">
        <f t="shared" si="86"/>
        <v>194.41397268919764</v>
      </c>
      <c r="M119" s="7">
        <f t="shared" si="87"/>
        <v>609.99837920507355</v>
      </c>
    </row>
    <row r="120" spans="1:13">
      <c r="A120" s="11">
        <v>25</v>
      </c>
      <c r="B120" s="11">
        <f t="shared" si="77"/>
        <v>48</v>
      </c>
      <c r="C120" s="11">
        <v>175</v>
      </c>
      <c r="D120" s="11">
        <f t="shared" si="79"/>
        <v>8400</v>
      </c>
      <c r="E120" s="7">
        <f t="shared" si="80"/>
        <v>88.662514990854334</v>
      </c>
      <c r="F120" s="7">
        <f t="shared" si="81"/>
        <v>3941.3590569808694</v>
      </c>
      <c r="G120" s="7">
        <f t="shared" si="78"/>
        <v>4458.6409430191306</v>
      </c>
      <c r="H120" s="7">
        <f t="shared" si="82"/>
        <v>4693.3062558096117</v>
      </c>
      <c r="I120" s="18">
        <f t="shared" si="83"/>
        <v>197.91671724309842</v>
      </c>
      <c r="J120" s="7">
        <f t="shared" si="84"/>
        <v>314.44166258013877</v>
      </c>
      <c r="K120" s="7">
        <f t="shared" si="85"/>
        <v>254.61167526784973</v>
      </c>
      <c r="L120" s="7">
        <f t="shared" si="86"/>
        <v>234.66531279048104</v>
      </c>
      <c r="M120" s="7">
        <f t="shared" si="87"/>
        <v>803.71865063846951</v>
      </c>
    </row>
    <row r="121" spans="1:13">
      <c r="A121" s="11">
        <v>25</v>
      </c>
      <c r="B121" s="11">
        <f t="shared" si="77"/>
        <v>48</v>
      </c>
      <c r="C121" s="11">
        <v>200</v>
      </c>
      <c r="D121" s="11">
        <f t="shared" si="79"/>
        <v>9600</v>
      </c>
      <c r="E121" s="7">
        <f t="shared" si="80"/>
        <v>99.414932180765476</v>
      </c>
      <c r="F121" s="7">
        <f t="shared" si="81"/>
        <v>4376.5835950564942</v>
      </c>
      <c r="G121" s="7">
        <f t="shared" si="78"/>
        <v>5223.4164049435058</v>
      </c>
      <c r="H121" s="7">
        <f t="shared" si="82"/>
        <v>5498.3330578352698</v>
      </c>
      <c r="I121" s="18">
        <f t="shared" si="83"/>
        <v>234.19342841013949</v>
      </c>
      <c r="J121" s="7">
        <f t="shared" si="84"/>
        <v>395.33314962024792</v>
      </c>
      <c r="K121" s="7">
        <f t="shared" si="85"/>
        <v>356.50265241821836</v>
      </c>
      <c r="L121" s="7">
        <f t="shared" si="86"/>
        <v>274.91665289176399</v>
      </c>
      <c r="M121" s="7">
        <f t="shared" si="87"/>
        <v>1026.7524549302302</v>
      </c>
    </row>
    <row r="122" spans="1:13">
      <c r="A122" s="11">
        <v>25</v>
      </c>
      <c r="B122" s="11">
        <f t="shared" si="77"/>
        <v>48</v>
      </c>
      <c r="C122" s="11">
        <v>225</v>
      </c>
      <c r="D122" s="11">
        <f t="shared" si="79"/>
        <v>10800</v>
      </c>
      <c r="E122" s="7">
        <f t="shared" si="80"/>
        <v>110.40343478359941</v>
      </c>
      <c r="F122" s="7">
        <f t="shared" si="81"/>
        <v>4811.8081331321118</v>
      </c>
      <c r="G122" s="7">
        <f t="shared" si="78"/>
        <v>5988.1918668678882</v>
      </c>
      <c r="H122" s="7">
        <f t="shared" si="82"/>
        <v>6303.3598598609351</v>
      </c>
      <c r="I122" s="18">
        <f t="shared" si="83"/>
        <v>271.26664906747453</v>
      </c>
      <c r="J122" s="7">
        <f t="shared" si="84"/>
        <v>487.55673648065954</v>
      </c>
      <c r="K122" s="7">
        <f t="shared" si="85"/>
        <v>478.30636682592649</v>
      </c>
      <c r="L122" s="7">
        <f t="shared" si="86"/>
        <v>315.16799299304694</v>
      </c>
      <c r="M122" s="7">
        <f t="shared" si="87"/>
        <v>1281.031096299633</v>
      </c>
    </row>
    <row r="123" spans="1:13">
      <c r="A123" s="11">
        <v>25</v>
      </c>
      <c r="B123" s="11">
        <f t="shared" si="77"/>
        <v>48</v>
      </c>
      <c r="C123" s="11">
        <v>250</v>
      </c>
      <c r="D123" s="11">
        <f t="shared" si="79"/>
        <v>12000</v>
      </c>
      <c r="E123" s="7">
        <f t="shared" si="80"/>
        <v>121.64429216345013</v>
      </c>
      <c r="F123" s="7">
        <f t="shared" si="81"/>
        <v>5247.032671207734</v>
      </c>
      <c r="G123" s="7">
        <f t="shared" si="78"/>
        <v>6752.967328792266</v>
      </c>
      <c r="H123" s="7">
        <f t="shared" si="82"/>
        <v>7108.3866618865959</v>
      </c>
      <c r="I123" s="18">
        <f t="shared" si="83"/>
        <v>309.19126910745666</v>
      </c>
      <c r="J123" s="7">
        <f t="shared" si="84"/>
        <v>591.89335263787257</v>
      </c>
      <c r="K123" s="7">
        <f t="shared" si="85"/>
        <v>621.39506579981798</v>
      </c>
      <c r="L123" s="7">
        <f t="shared" si="86"/>
        <v>355.41933309432989</v>
      </c>
      <c r="M123" s="7">
        <f t="shared" si="87"/>
        <v>1568.7077515320204</v>
      </c>
    </row>
    <row r="124" spans="1:13">
      <c r="A124" s="11">
        <v>25</v>
      </c>
      <c r="B124" s="11">
        <f t="shared" si="77"/>
        <v>48</v>
      </c>
      <c r="C124" s="11">
        <v>275</v>
      </c>
      <c r="D124" s="11">
        <f t="shared" si="79"/>
        <v>13200</v>
      </c>
      <c r="E124" s="7">
        <f t="shared" si="80"/>
        <v>133.15573285311072</v>
      </c>
      <c r="F124" s="7">
        <f t="shared" si="81"/>
        <v>5682.2572092833543</v>
      </c>
      <c r="G124" s="7">
        <f t="shared" si="78"/>
        <v>7517.7427907166457</v>
      </c>
      <c r="H124" s="7">
        <f t="shared" si="82"/>
        <v>7913.4134639122594</v>
      </c>
      <c r="I124" s="18">
        <f t="shared" si="83"/>
        <v>348.02878830334248</v>
      </c>
      <c r="J124" s="7">
        <f t="shared" si="84"/>
        <v>709.21796766595958</v>
      </c>
      <c r="K124" s="7">
        <f t="shared" si="85"/>
        <v>787.30624367130292</v>
      </c>
      <c r="L124" s="7">
        <f t="shared" si="86"/>
        <v>395.67067319561374</v>
      </c>
      <c r="M124" s="7">
        <f t="shared" si="87"/>
        <v>1892.1948845328761</v>
      </c>
    </row>
    <row r="125" spans="1:13">
      <c r="A125" s="11">
        <v>25</v>
      </c>
      <c r="B125" s="11">
        <f t="shared" si="77"/>
        <v>48</v>
      </c>
      <c r="C125" s="11">
        <v>300</v>
      </c>
      <c r="D125" s="11">
        <f t="shared" si="79"/>
        <v>14400</v>
      </c>
      <c r="E125" s="7">
        <f t="shared" si="80"/>
        <v>144.95829167424054</v>
      </c>
      <c r="F125" s="7">
        <f t="shared" si="81"/>
        <v>6117.4817473589783</v>
      </c>
      <c r="G125" s="7">
        <f t="shared" si="78"/>
        <v>8282.5182526410208</v>
      </c>
      <c r="H125" s="7">
        <f t="shared" si="82"/>
        <v>8718.4402659379175</v>
      </c>
      <c r="I125" s="18">
        <f t="shared" si="83"/>
        <v>387.84848742996087</v>
      </c>
      <c r="J125" s="7">
        <f t="shared" si="84"/>
        <v>840.51625300456783</v>
      </c>
      <c r="K125" s="7">
        <f t="shared" si="85"/>
        <v>977.77191981110525</v>
      </c>
      <c r="L125" s="7">
        <f t="shared" si="86"/>
        <v>435.92201329689669</v>
      </c>
      <c r="M125" s="7">
        <f t="shared" si="87"/>
        <v>2254.2101861125698</v>
      </c>
    </row>
    <row r="126" spans="1:13">
      <c r="A126" s="11">
        <v>25</v>
      </c>
      <c r="B126" s="11">
        <f t="shared" si="77"/>
        <v>48</v>
      </c>
      <c r="C126" s="11">
        <v>325</v>
      </c>
      <c r="D126" s="11">
        <f t="shared" si="79"/>
        <v>15600</v>
      </c>
      <c r="E126" s="7">
        <f t="shared" si="80"/>
        <v>157.07524017714357</v>
      </c>
      <c r="F126" s="7">
        <f t="shared" si="81"/>
        <v>6552.7062854345986</v>
      </c>
      <c r="G126" s="7">
        <f t="shared" si="78"/>
        <v>9047.2937145654014</v>
      </c>
      <c r="H126" s="7">
        <f t="shared" si="82"/>
        <v>9523.4670679635801</v>
      </c>
      <c r="I126" s="18">
        <f t="shared" si="83"/>
        <v>428.7288804896877</v>
      </c>
      <c r="J126" s="7">
        <f t="shared" si="84"/>
        <v>986.90524306829354</v>
      </c>
      <c r="K126" s="7">
        <f t="shared" si="85"/>
        <v>1194.7549442786158</v>
      </c>
      <c r="L126" s="7">
        <f t="shared" si="86"/>
        <v>476.17335339817873</v>
      </c>
      <c r="M126" s="7">
        <f t="shared" si="87"/>
        <v>2657.8335407450882</v>
      </c>
    </row>
    <row r="127" spans="1:13">
      <c r="A127" s="11">
        <v>25</v>
      </c>
      <c r="B127" s="11">
        <f t="shared" si="77"/>
        <v>48</v>
      </c>
      <c r="C127" s="11">
        <v>350</v>
      </c>
      <c r="D127" s="11">
        <f t="shared" si="79"/>
        <v>16800</v>
      </c>
      <c r="E127" s="7">
        <f t="shared" si="80"/>
        <v>169.53312623124586</v>
      </c>
      <c r="F127" s="7">
        <f t="shared" si="81"/>
        <v>6987.9308235102189</v>
      </c>
      <c r="G127" s="7">
        <f t="shared" si="78"/>
        <v>9812.069176489782</v>
      </c>
      <c r="H127" s="7">
        <f t="shared" si="82"/>
        <v>10328.493869989245</v>
      </c>
      <c r="I127" s="18">
        <f t="shared" si="83"/>
        <v>470.75953519313697</v>
      </c>
      <c r="J127" s="7">
        <f t="shared" si="84"/>
        <v>1149.6592355895816</v>
      </c>
      <c r="K127" s="7">
        <f t="shared" si="85"/>
        <v>1440.4945098391793</v>
      </c>
      <c r="L127" s="7">
        <f t="shared" si="86"/>
        <v>516.42469349946259</v>
      </c>
      <c r="M127" s="7">
        <f t="shared" si="87"/>
        <v>3106.5784389282235</v>
      </c>
    </row>
    <row r="128" spans="1:13">
      <c r="A128" s="11">
        <v>25</v>
      </c>
      <c r="B128" s="11">
        <f t="shared" si="77"/>
        <v>48</v>
      </c>
      <c r="C128" s="11">
        <v>375</v>
      </c>
      <c r="D128" s="11">
        <f t="shared" si="79"/>
        <v>18000</v>
      </c>
      <c r="E128" s="7">
        <f t="shared" si="80"/>
        <v>182.36245863146598</v>
      </c>
      <c r="F128" s="7">
        <f t="shared" si="81"/>
        <v>7423.1553615858411</v>
      </c>
      <c r="G128" s="7">
        <f t="shared" si="78"/>
        <v>10576.844638414159</v>
      </c>
      <c r="H128" s="7">
        <f t="shared" si="82"/>
        <v>11133.520672014905</v>
      </c>
      <c r="I128" s="18">
        <f t="shared" si="83"/>
        <v>514.04338269725315</v>
      </c>
      <c r="J128" s="7">
        <f t="shared" si="84"/>
        <v>1330.2426527245259</v>
      </c>
      <c r="K128" s="7">
        <f t="shared" si="85"/>
        <v>1717.5638954164251</v>
      </c>
      <c r="L128" s="7">
        <f t="shared" si="86"/>
        <v>556.67603360074645</v>
      </c>
      <c r="M128" s="7">
        <f t="shared" si="87"/>
        <v>3604.4825817416977</v>
      </c>
    </row>
    <row r="129" spans="1:13">
      <c r="A129" s="11">
        <v>25</v>
      </c>
      <c r="B129" s="11">
        <f t="shared" si="77"/>
        <v>48</v>
      </c>
      <c r="C129" s="11">
        <v>400</v>
      </c>
      <c r="D129" s="11">
        <f t="shared" si="79"/>
        <v>19200</v>
      </c>
      <c r="E129" s="7">
        <f t="shared" si="80"/>
        <v>195.59858740545494</v>
      </c>
      <c r="F129" s="7">
        <f t="shared" si="81"/>
        <v>7858.3798996614605</v>
      </c>
      <c r="G129" s="7">
        <f t="shared" si="78"/>
        <v>11341.620100338539</v>
      </c>
      <c r="H129" s="7">
        <f t="shared" si="82"/>
        <v>11938.547474040568</v>
      </c>
      <c r="I129" s="18">
        <f t="shared" si="83"/>
        <v>558.69968760274924</v>
      </c>
      <c r="J129" s="7">
        <f t="shared" si="84"/>
        <v>1530.3522958003759</v>
      </c>
      <c r="K129" s="7">
        <f t="shared" si="85"/>
        <v>2028.9447160281622</v>
      </c>
      <c r="L129" s="7">
        <f t="shared" si="86"/>
        <v>596.92737370202849</v>
      </c>
      <c r="M129" s="7">
        <f t="shared" si="87"/>
        <v>4156.2243855305669</v>
      </c>
    </row>
    <row r="130" spans="1:13">
      <c r="A130" s="11">
        <v>25</v>
      </c>
      <c r="B130" s="11">
        <f t="shared" si="77"/>
        <v>48</v>
      </c>
      <c r="C130" s="11">
        <v>425</v>
      </c>
      <c r="D130" s="11">
        <f t="shared" si="79"/>
        <v>20400</v>
      </c>
      <c r="E130" s="7">
        <f t="shared" si="80"/>
        <v>209.28285287618493</v>
      </c>
      <c r="F130" s="7">
        <f t="shared" si="81"/>
        <v>8293.6044377370818</v>
      </c>
      <c r="G130" s="7">
        <f t="shared" si="78"/>
        <v>12106.395562262918</v>
      </c>
      <c r="H130" s="7">
        <f t="shared" si="82"/>
        <v>12743.574276066231</v>
      </c>
      <c r="I130" s="18">
        <f t="shared" si="83"/>
        <v>604.86792468348472</v>
      </c>
      <c r="J130" s="7">
        <f t="shared" si="84"/>
        <v>1751.9725003197946</v>
      </c>
      <c r="K130" s="7">
        <f t="shared" si="85"/>
        <v>2378.1238410208871</v>
      </c>
      <c r="L130" s="7">
        <f t="shared" si="86"/>
        <v>637.17871380331235</v>
      </c>
      <c r="M130" s="7">
        <f t="shared" si="87"/>
        <v>4767.275055143994</v>
      </c>
    </row>
    <row r="131" spans="1:13">
      <c r="A131" s="11">
        <v>25</v>
      </c>
      <c r="B131" s="11">
        <f t="shared" si="77"/>
        <v>48</v>
      </c>
      <c r="C131" s="11">
        <v>450</v>
      </c>
      <c r="D131" s="11">
        <f t="shared" si="79"/>
        <v>21600</v>
      </c>
      <c r="E131" s="7">
        <f t="shared" si="80"/>
        <v>223.46411113323813</v>
      </c>
      <c r="F131" s="7">
        <f t="shared" si="81"/>
        <v>8728.828975812703</v>
      </c>
      <c r="G131" s="7">
        <f t="shared" si="78"/>
        <v>12871.171024187297</v>
      </c>
      <c r="H131" s="7">
        <f t="shared" si="82"/>
        <v>13548.601078091891</v>
      </c>
      <c r="I131" s="18">
        <f t="shared" si="83"/>
        <v>652.71292555073569</v>
      </c>
      <c r="J131" s="7">
        <f t="shared" si="84"/>
        <v>1997.4483585827284</v>
      </c>
      <c r="K131" s="7">
        <f t="shared" si="85"/>
        <v>2769.2220606765013</v>
      </c>
      <c r="L131" s="7">
        <f t="shared" si="86"/>
        <v>677.43005390459439</v>
      </c>
      <c r="M131" s="7">
        <f t="shared" si="87"/>
        <v>5444.1004731638241</v>
      </c>
    </row>
    <row r="132" spans="1:13">
      <c r="A132" s="11">
        <v>25</v>
      </c>
      <c r="B132" s="11">
        <f t="shared" si="77"/>
        <v>48</v>
      </c>
      <c r="C132" s="11">
        <v>475</v>
      </c>
      <c r="D132" s="11">
        <f t="shared" si="79"/>
        <v>22800</v>
      </c>
      <c r="E132" s="7">
        <f t="shared" si="80"/>
        <v>238.20079857358459</v>
      </c>
      <c r="F132" s="7">
        <f t="shared" si="81"/>
        <v>9164.0535138883224</v>
      </c>
      <c r="G132" s="7">
        <f t="shared" si="78"/>
        <v>13635.946486111678</v>
      </c>
      <c r="H132" s="7">
        <f t="shared" si="82"/>
        <v>14353.627880117556</v>
      </c>
      <c r="I132" s="18">
        <f t="shared" si="83"/>
        <v>702.4318440404337</v>
      </c>
      <c r="J132" s="7">
        <f t="shared" si="84"/>
        <v>2269.5848176437371</v>
      </c>
      <c r="K132" s="7">
        <f t="shared" si="85"/>
        <v>3207.1682208932871</v>
      </c>
      <c r="L132" s="7">
        <f t="shared" si="86"/>
        <v>717.68139400587825</v>
      </c>
      <c r="M132" s="7">
        <f t="shared" si="87"/>
        <v>6194.4344325429029</v>
      </c>
    </row>
    <row r="133" spans="1:13">
      <c r="A133" s="11">
        <v>25</v>
      </c>
      <c r="B133" s="11">
        <f t="shared" si="77"/>
        <v>48</v>
      </c>
      <c r="C133" s="11">
        <v>500</v>
      </c>
      <c r="D133" s="11">
        <f t="shared" si="79"/>
        <v>24000</v>
      </c>
      <c r="E133" s="7">
        <f t="shared" si="80"/>
        <v>253.56378840989873</v>
      </c>
      <c r="F133" s="7">
        <f t="shared" si="81"/>
        <v>9599.2780519639437</v>
      </c>
      <c r="G133" s="7">
        <f t="shared" si="78"/>
        <v>14400.721948036056</v>
      </c>
      <c r="H133" s="7">
        <f t="shared" si="82"/>
        <v>15158.654682143218</v>
      </c>
      <c r="I133" s="18">
        <f t="shared" si="83"/>
        <v>754.26379355566382</v>
      </c>
      <c r="J133" s="7">
        <f t="shared" si="84"/>
        <v>2571.783791711196</v>
      </c>
      <c r="K133" s="7">
        <f t="shared" si="85"/>
        <v>3697.9401567483769</v>
      </c>
      <c r="L133" s="7">
        <f t="shared" si="86"/>
        <v>757.9327341071621</v>
      </c>
      <c r="M133" s="7">
        <f t="shared" si="87"/>
        <v>7027.6566825667351</v>
      </c>
    </row>
    <row r="134" spans="1:13">
      <c r="A134" s="11">
        <v>30</v>
      </c>
      <c r="B134" s="11">
        <f>$C$22</f>
        <v>48</v>
      </c>
      <c r="C134" s="11">
        <v>0</v>
      </c>
      <c r="D134" s="11">
        <f>C134*B134</f>
        <v>0</v>
      </c>
      <c r="E134" s="7">
        <f>($C$23*B134*A134^2+$C$24*$C$25*B134^3-B134*(($C$24*($C$25*$C$24*B134^2+$C$23*A134^2)*($C$25*B134^2+$C$23*$C$24*A134^2-4*D134*$C$23*$C$25)))^0.5)/(2*($C$23^2*A134^2+$C$24*$C$25*$C$23*B134^2))</f>
        <v>21.344388678584266</v>
      </c>
      <c r="F134" s="7">
        <f>B134*E134-E134^2*C$23</f>
        <v>1006.3073394495458</v>
      </c>
      <c r="G134" s="7">
        <f>D134-F134</f>
        <v>-1006.3073394495458</v>
      </c>
      <c r="H134" s="7">
        <f>G134/C$24</f>
        <v>-1059.2708836311008</v>
      </c>
      <c r="I134" s="18">
        <f>(A134-(A134^2-4*C$25*H134)^0.5)/(2*C$25)</f>
        <v>-35.04296081544895</v>
      </c>
      <c r="J134" s="7">
        <f>E134^2*C$23</f>
        <v>18.223317122499047</v>
      </c>
      <c r="K134" s="7">
        <f>I134^2*C$25</f>
        <v>7.9820591676350876</v>
      </c>
      <c r="L134" s="7">
        <f>H134-G134</f>
        <v>-52.963544181554994</v>
      </c>
      <c r="M134" s="7">
        <f>SUM(J134:L134)</f>
        <v>-26.758167891420861</v>
      </c>
    </row>
    <row r="135" spans="1:13">
      <c r="A135" s="11">
        <v>30</v>
      </c>
      <c r="B135" s="11">
        <f t="shared" si="77"/>
        <v>48</v>
      </c>
      <c r="C135" s="11">
        <v>25</v>
      </c>
      <c r="D135" s="11">
        <f>C135*B135</f>
        <v>1200</v>
      </c>
      <c r="E135" s="7">
        <f>($C$23*B135*A135^2+$C$24*$C$25*B135^3-B135*(($C$24*($C$25*$C$24*B135^2+$C$23*A135^2)*($C$25*B135^2+$C$23*$C$24*A135^2-4*D135*$C$23*$C$25)))^0.5)/(2*($C$23^2*A135^2+$C$24*$C$25*$C$23*B135^2))</f>
        <v>28.734203639196473</v>
      </c>
      <c r="F135" s="7">
        <f>B135*E135-E135^2*C$23</f>
        <v>1346.2155963302782</v>
      </c>
      <c r="G135" s="7">
        <f t="shared" ref="G135:G154" si="88">D135-F135</f>
        <v>-146.21559633027823</v>
      </c>
      <c r="H135" s="7">
        <f>G135/C$24</f>
        <v>-153.91115403187183</v>
      </c>
      <c r="I135" s="18">
        <f>(A135-(A135^2-4*C$25*H135)^0.5)/(2*C$25)</f>
        <v>-5.1246816226868495</v>
      </c>
      <c r="J135" s="7">
        <f>E135^2*C$23</f>
        <v>33.026178351152474</v>
      </c>
      <c r="K135" s="7">
        <f>I135^2*C$25</f>
        <v>0.17070535127037809</v>
      </c>
      <c r="L135" s="7">
        <f>H135-G135</f>
        <v>-7.6955577015936001</v>
      </c>
      <c r="M135" s="7">
        <f>SUM(J135:L135)</f>
        <v>25.501326000829252</v>
      </c>
    </row>
    <row r="136" spans="1:13">
      <c r="A136" s="11">
        <v>30</v>
      </c>
      <c r="B136" s="11">
        <f t="shared" si="77"/>
        <v>48</v>
      </c>
      <c r="C136" s="11">
        <v>50</v>
      </c>
      <c r="D136" s="11">
        <f t="shared" ref="D136:D154" si="89">C136*B136</f>
        <v>2400</v>
      </c>
      <c r="E136" s="7">
        <f>($C$23*B136*A136^2+$C$24*$C$25*B136^3-B136*(($C$24*($C$25*$C$24*B136^2+$C$23*A136^2)*($C$25*B136^2+$C$23*$C$24*A136^2-4*D136*$C$23*$C$25)))^0.5)/(2*($C$23^2*A136^2+$C$24*$C$25*$C$23*B136^2))</f>
        <v>36.220873329169194</v>
      </c>
      <c r="F136" s="7">
        <f>B136*E136-E136^2*C$23</f>
        <v>1686.1238532110126</v>
      </c>
      <c r="G136" s="7">
        <f t="shared" si="88"/>
        <v>713.8761467889874</v>
      </c>
      <c r="H136" s="7">
        <f>G136/C$24</f>
        <v>751.44857556735519</v>
      </c>
      <c r="I136" s="18">
        <f>(A136-(A136^2-4*C$25*H136)^0.5)/(2*C$25)</f>
        <v>25.185721980441564</v>
      </c>
      <c r="J136" s="7">
        <f>E136^2*C$23</f>
        <v>52.478066589108813</v>
      </c>
      <c r="K136" s="7">
        <f>I136^2*C$25</f>
        <v>4.1230838458946328</v>
      </c>
      <c r="L136" s="7">
        <f>H136-G136</f>
        <v>37.572428778367794</v>
      </c>
      <c r="M136" s="7">
        <f>SUM(J136:L136)</f>
        <v>94.173579213371241</v>
      </c>
    </row>
    <row r="137" spans="1:13">
      <c r="A137" s="11">
        <v>30</v>
      </c>
      <c r="B137" s="11">
        <f t="shared" si="77"/>
        <v>48</v>
      </c>
      <c r="C137" s="11">
        <v>75</v>
      </c>
      <c r="D137" s="11">
        <f t="shared" si="89"/>
        <v>3600</v>
      </c>
      <c r="E137" s="7">
        <f>($C$23*B137*A137^2+$C$24*$C$25*B137^3-B137*(($C$24*($C$25*$C$24*B137^2+$C$23*A137^2)*($C$25*B137^2+$C$23*$C$24*A137^2-4*D137*$C$23*$C$25)))^0.5)/(2*($C$23^2*A137^2+$C$24*$C$25*$C$23*B137^2))</f>
        <v>43.808308900873364</v>
      </c>
      <c r="F137" s="7">
        <f>B137*E137-E137^2*C$23</f>
        <v>2026.0321100917479</v>
      </c>
      <c r="G137" s="7">
        <f t="shared" si="88"/>
        <v>1573.9678899082521</v>
      </c>
      <c r="H137" s="7">
        <f>G137/C$24</f>
        <v>1656.8083051665812</v>
      </c>
      <c r="I137" s="18">
        <f>(A137-(A137^2-4*C$25*H137)^0.5)/(2*C$25)</f>
        <v>55.904084618919825</v>
      </c>
      <c r="J137" s="7">
        <f>E137^2*C$23</f>
        <v>76.766717150173619</v>
      </c>
      <c r="K137" s="7">
        <f>I137^2*C$25</f>
        <v>20.314233401015763</v>
      </c>
      <c r="L137" s="7">
        <f>H137-G137</f>
        <v>82.840415258329131</v>
      </c>
      <c r="M137" s="7">
        <f>SUM(J137:L137)</f>
        <v>179.92136580951851</v>
      </c>
    </row>
    <row r="138" spans="1:13">
      <c r="A138" s="11">
        <v>30</v>
      </c>
      <c r="B138" s="11">
        <f t="shared" si="77"/>
        <v>48</v>
      </c>
      <c r="C138" s="11">
        <v>100</v>
      </c>
      <c r="D138" s="11">
        <f t="shared" si="89"/>
        <v>4800</v>
      </c>
      <c r="E138" s="7">
        <f>($C$23*B138*A138^2+$C$24*$C$25*B138^3-B138*(($C$24*($C$25*$C$24*B138^2+$C$23*A138^2)*($C$25*B138^2+$C$23*$C$24*A138^2-4*D138*$C$23*$C$25)))^0.5)/(2*($C$23^2*A138^2+$C$24*$C$25*$C$23*B138^2))</f>
        <v>51.500692046299861</v>
      </c>
      <c r="F138" s="7">
        <f>B138*E138-E138^2*C$23</f>
        <v>2365.9403669724807</v>
      </c>
      <c r="G138" s="7">
        <f t="shared" si="88"/>
        <v>2434.0596330275193</v>
      </c>
      <c r="H138" s="7">
        <f>G138/C$24</f>
        <v>2562.1680347658098</v>
      </c>
      <c r="I138" s="18">
        <f>(A138-(A138^2-4*C$25*H138)^0.5)/(2*C$25)</f>
        <v>87.047336219836893</v>
      </c>
      <c r="J138" s="7">
        <f>E138^2*C$23</f>
        <v>106.09285124991254</v>
      </c>
      <c r="K138" s="7">
        <f>I138^2*C$25</f>
        <v>49.252051829300633</v>
      </c>
      <c r="L138" s="7">
        <f>H138-G138</f>
        <v>128.10840173829047</v>
      </c>
      <c r="M138" s="7">
        <f>SUM(J138:L138)</f>
        <v>283.45330481750364</v>
      </c>
    </row>
    <row r="139" spans="1:13">
      <c r="A139" s="11">
        <v>30</v>
      </c>
      <c r="B139" s="11">
        <f t="shared" si="77"/>
        <v>48</v>
      </c>
      <c r="C139" s="11">
        <v>125</v>
      </c>
      <c r="D139" s="11">
        <f t="shared" si="89"/>
        <v>6000</v>
      </c>
      <c r="E139" s="7">
        <f t="shared" ref="E139:E154" si="90">($C$23*B139*A139^2+$C$24*$C$25*B139^3-B139*(($C$24*($C$25*$C$24*B139^2+$C$23*A139^2)*($C$25*B139^2+$C$23*$C$24*A139^2-4*D139*$C$23*$C$25)))^0.5)/(2*($C$23^2*A139^2+$C$24*$C$25*$C$23*B139^2))</f>
        <v>59.302501944322216</v>
      </c>
      <c r="F139" s="7">
        <f t="shared" ref="F139:F154" si="91">B139*E139-E139^2*C$23</f>
        <v>2705.8486238532128</v>
      </c>
      <c r="G139" s="7">
        <f t="shared" si="88"/>
        <v>3294.1513761467872</v>
      </c>
      <c r="H139" s="7">
        <f t="shared" ref="H139:H154" si="92">G139/C$24</f>
        <v>3467.5277643650393</v>
      </c>
      <c r="I139" s="18">
        <f t="shared" ref="I139:I154" si="93">(A139-(A139^2-4*C$25*H139)^0.5)/(2*C$25)</f>
        <v>118.63361111061612</v>
      </c>
      <c r="J139" s="7">
        <f t="shared" ref="J139:J154" si="94">E139^2*C$23</f>
        <v>140.6714694742536</v>
      </c>
      <c r="K139" s="7">
        <f t="shared" ref="K139:K154" si="95">I139^2*C$25</f>
        <v>91.480568953441832</v>
      </c>
      <c r="L139" s="7">
        <f t="shared" ref="L139:L154" si="96">H139-G139</f>
        <v>173.37638821825203</v>
      </c>
      <c r="M139" s="7">
        <f t="shared" ref="M139:M154" si="97">SUM(J139:L139)</f>
        <v>405.52842664594743</v>
      </c>
    </row>
    <row r="140" spans="1:13">
      <c r="A140" s="11">
        <v>30</v>
      </c>
      <c r="B140" s="11">
        <f t="shared" si="77"/>
        <v>48</v>
      </c>
      <c r="C140" s="11">
        <v>150</v>
      </c>
      <c r="D140" s="11">
        <f t="shared" si="89"/>
        <v>7200</v>
      </c>
      <c r="E140" s="7">
        <f t="shared" si="90"/>
        <v>67.218545760410962</v>
      </c>
      <c r="F140" s="7">
        <f t="shared" si="91"/>
        <v>3045.7568807339476</v>
      </c>
      <c r="G140" s="7">
        <f t="shared" si="88"/>
        <v>4154.2431192660524</v>
      </c>
      <c r="H140" s="7">
        <f t="shared" si="92"/>
        <v>4372.8874939642656</v>
      </c>
      <c r="I140" s="18">
        <f t="shared" si="93"/>
        <v>150.68237149963903</v>
      </c>
      <c r="J140" s="7">
        <f t="shared" si="94"/>
        <v>180.73331576577851</v>
      </c>
      <c r="K140" s="7">
        <f t="shared" si="95"/>
        <v>147.58365102490896</v>
      </c>
      <c r="L140" s="7">
        <f t="shared" si="96"/>
        <v>218.64437469821314</v>
      </c>
      <c r="M140" s="7">
        <f t="shared" si="97"/>
        <v>546.96134148890064</v>
      </c>
    </row>
    <row r="141" spans="1:13">
      <c r="A141" s="11">
        <v>30</v>
      </c>
      <c r="B141" s="11">
        <f t="shared" si="77"/>
        <v>48</v>
      </c>
      <c r="C141" s="11">
        <v>175</v>
      </c>
      <c r="D141" s="11">
        <f t="shared" si="89"/>
        <v>8400</v>
      </c>
      <c r="E141" s="7">
        <f t="shared" si="90"/>
        <v>75.253993288531106</v>
      </c>
      <c r="F141" s="7">
        <f t="shared" si="91"/>
        <v>3385.665137614682</v>
      </c>
      <c r="G141" s="7">
        <f t="shared" si="88"/>
        <v>5014.334862385318</v>
      </c>
      <c r="H141" s="7">
        <f t="shared" si="92"/>
        <v>5278.2472235634932</v>
      </c>
      <c r="I141" s="18">
        <f t="shared" si="93"/>
        <v>183.21454772684612</v>
      </c>
      <c r="J141" s="7">
        <f t="shared" si="94"/>
        <v>226.52654023481139</v>
      </c>
      <c r="K141" s="7">
        <f t="shared" si="95"/>
        <v>218.189208241893</v>
      </c>
      <c r="L141" s="7">
        <f t="shared" si="96"/>
        <v>263.91236117817516</v>
      </c>
      <c r="M141" s="7">
        <f t="shared" si="97"/>
        <v>708.62810965487961</v>
      </c>
    </row>
    <row r="142" spans="1:13">
      <c r="A142" s="11">
        <v>30</v>
      </c>
      <c r="B142" s="11">
        <f t="shared" si="77"/>
        <v>48</v>
      </c>
      <c r="C142" s="11">
        <v>200</v>
      </c>
      <c r="D142" s="11">
        <f t="shared" si="89"/>
        <v>9600</v>
      </c>
      <c r="E142" s="7">
        <f t="shared" si="90"/>
        <v>83.414416444269506</v>
      </c>
      <c r="F142" s="7">
        <f t="shared" si="91"/>
        <v>3725.5733944954154</v>
      </c>
      <c r="G142" s="7">
        <f t="shared" si="88"/>
        <v>5874.4266055045846</v>
      </c>
      <c r="H142" s="7">
        <f t="shared" si="92"/>
        <v>6183.6069531627209</v>
      </c>
      <c r="I142" s="18">
        <f t="shared" si="93"/>
        <v>216.25269815493689</v>
      </c>
      <c r="J142" s="7">
        <f t="shared" si="94"/>
        <v>278.3185948295208</v>
      </c>
      <c r="K142" s="7">
        <f t="shared" si="95"/>
        <v>303.97399148538659</v>
      </c>
      <c r="L142" s="7">
        <f t="shared" si="96"/>
        <v>309.18034765813627</v>
      </c>
      <c r="M142" s="7">
        <f t="shared" si="97"/>
        <v>891.47293397304361</v>
      </c>
    </row>
    <row r="143" spans="1:13">
      <c r="A143" s="11">
        <v>30</v>
      </c>
      <c r="B143" s="11">
        <f t="shared" si="77"/>
        <v>48</v>
      </c>
      <c r="C143" s="11">
        <v>225</v>
      </c>
      <c r="D143" s="11">
        <f t="shared" si="89"/>
        <v>10800</v>
      </c>
      <c r="E143" s="7">
        <f t="shared" si="90"/>
        <v>91.70583446630404</v>
      </c>
      <c r="F143" s="7">
        <f t="shared" si="91"/>
        <v>4065.4816513761475</v>
      </c>
      <c r="G143" s="7">
        <f t="shared" si="88"/>
        <v>6734.5183486238529</v>
      </c>
      <c r="H143" s="7">
        <f t="shared" si="92"/>
        <v>7088.9666827619512</v>
      </c>
      <c r="I143" s="18">
        <f t="shared" si="93"/>
        <v>249.82119217127138</v>
      </c>
      <c r="J143" s="7">
        <f t="shared" si="94"/>
        <v>336.3984030064463</v>
      </c>
      <c r="K143" s="7">
        <f t="shared" si="95"/>
        <v>405.66908237618946</v>
      </c>
      <c r="L143" s="7">
        <f t="shared" si="96"/>
        <v>354.44833413809829</v>
      </c>
      <c r="M143" s="7">
        <f t="shared" si="97"/>
        <v>1096.5158195207341</v>
      </c>
    </row>
    <row r="144" spans="1:13">
      <c r="A144" s="11">
        <v>30</v>
      </c>
      <c r="B144" s="11">
        <f t="shared" si="77"/>
        <v>48</v>
      </c>
      <c r="C144" s="11">
        <v>250</v>
      </c>
      <c r="D144" s="11">
        <f t="shared" si="89"/>
        <v>12000</v>
      </c>
      <c r="E144" s="7">
        <f t="shared" si="90"/>
        <v>100.13476586826131</v>
      </c>
      <c r="F144" s="7">
        <f t="shared" si="91"/>
        <v>4405.3899082568823</v>
      </c>
      <c r="G144" s="7">
        <f t="shared" si="88"/>
        <v>7594.6100917431177</v>
      </c>
      <c r="H144" s="7">
        <f t="shared" si="92"/>
        <v>7994.3264123611771</v>
      </c>
      <c r="I144" s="18">
        <f t="shared" si="93"/>
        <v>283.94642051927644</v>
      </c>
      <c r="J144" s="7">
        <f t="shared" si="94"/>
        <v>401.07885341966045</v>
      </c>
      <c r="K144" s="7">
        <f t="shared" si="95"/>
        <v>524.06620321711353</v>
      </c>
      <c r="L144" s="7">
        <f t="shared" si="96"/>
        <v>399.7163206180594</v>
      </c>
      <c r="M144" s="7">
        <f t="shared" si="97"/>
        <v>1324.8613772548333</v>
      </c>
    </row>
    <row r="145" spans="1:13">
      <c r="A145" s="11">
        <v>30</v>
      </c>
      <c r="B145" s="11">
        <f t="shared" si="77"/>
        <v>48</v>
      </c>
      <c r="C145" s="11">
        <v>275</v>
      </c>
      <c r="D145" s="11">
        <f t="shared" si="89"/>
        <v>13200</v>
      </c>
      <c r="E145" s="7">
        <f t="shared" si="90"/>
        <v>108.7082884155692</v>
      </c>
      <c r="F145" s="7">
        <f t="shared" si="91"/>
        <v>4745.2981651376185</v>
      </c>
      <c r="G145" s="7">
        <f t="shared" si="88"/>
        <v>8454.7018348623824</v>
      </c>
      <c r="H145" s="7">
        <f t="shared" si="92"/>
        <v>8899.6861419604029</v>
      </c>
      <c r="I145" s="18">
        <f t="shared" si="93"/>
        <v>318.65703811971304</v>
      </c>
      <c r="J145" s="7">
        <f t="shared" si="94"/>
        <v>472.69967880970307</v>
      </c>
      <c r="K145" s="7">
        <f t="shared" si="95"/>
        <v>660.02500163098364</v>
      </c>
      <c r="L145" s="7">
        <f t="shared" si="96"/>
        <v>444.98430709802051</v>
      </c>
      <c r="M145" s="7">
        <f t="shared" si="97"/>
        <v>1577.7089875387073</v>
      </c>
    </row>
    <row r="146" spans="1:13">
      <c r="A146" s="11">
        <v>30</v>
      </c>
      <c r="B146" s="11">
        <f t="shared" si="77"/>
        <v>48</v>
      </c>
      <c r="C146" s="11">
        <v>300</v>
      </c>
      <c r="D146" s="11">
        <f t="shared" si="89"/>
        <v>14400</v>
      </c>
      <c r="E146" s="7">
        <f t="shared" si="90"/>
        <v>117.4341086965001</v>
      </c>
      <c r="F146" s="7">
        <f t="shared" si="91"/>
        <v>5085.2064220183483</v>
      </c>
      <c r="G146" s="7">
        <f t="shared" si="88"/>
        <v>9314.7935779816507</v>
      </c>
      <c r="H146" s="7">
        <f t="shared" si="92"/>
        <v>9805.0458715596324</v>
      </c>
      <c r="I146" s="18">
        <f t="shared" si="93"/>
        <v>353.98424573481822</v>
      </c>
      <c r="J146" s="7">
        <f t="shared" si="94"/>
        <v>551.63079541365607</v>
      </c>
      <c r="K146" s="7">
        <f t="shared" si="95"/>
        <v>814.481500484913</v>
      </c>
      <c r="L146" s="7">
        <f t="shared" si="96"/>
        <v>490.25229357798162</v>
      </c>
      <c r="M146" s="7">
        <f t="shared" si="97"/>
        <v>1856.3645894765507</v>
      </c>
    </row>
    <row r="147" spans="1:13">
      <c r="A147" s="11">
        <v>30</v>
      </c>
      <c r="B147" s="11">
        <f t="shared" si="77"/>
        <v>48</v>
      </c>
      <c r="C147" s="11">
        <v>325</v>
      </c>
      <c r="D147" s="11">
        <f t="shared" si="89"/>
        <v>15600</v>
      </c>
      <c r="E147" s="7">
        <f t="shared" si="90"/>
        <v>126.32064323265799</v>
      </c>
      <c r="F147" s="7">
        <f t="shared" si="91"/>
        <v>5425.1146788990854</v>
      </c>
      <c r="G147" s="7">
        <f t="shared" si="88"/>
        <v>10174.885321100915</v>
      </c>
      <c r="H147" s="7">
        <f t="shared" si="92"/>
        <v>10710.405601158858</v>
      </c>
      <c r="I147" s="18">
        <f t="shared" si="93"/>
        <v>389.96211835084165</v>
      </c>
      <c r="J147" s="7">
        <f t="shared" si="94"/>
        <v>638.27619626849844</v>
      </c>
      <c r="K147" s="7">
        <f t="shared" si="95"/>
        <v>988.45794936639277</v>
      </c>
      <c r="L147" s="7">
        <f t="shared" si="96"/>
        <v>535.52028005794273</v>
      </c>
      <c r="M147" s="7">
        <f t="shared" si="97"/>
        <v>2162.254425692834</v>
      </c>
    </row>
    <row r="148" spans="1:13">
      <c r="A148" s="11">
        <v>30</v>
      </c>
      <c r="B148" s="11">
        <f t="shared" si="77"/>
        <v>48</v>
      </c>
      <c r="C148" s="11">
        <v>350</v>
      </c>
      <c r="D148" s="11">
        <f t="shared" si="89"/>
        <v>16800</v>
      </c>
      <c r="E148" s="7">
        <f t="shared" si="90"/>
        <v>135.37711355820565</v>
      </c>
      <c r="F148" s="7">
        <f t="shared" si="91"/>
        <v>5765.022935779818</v>
      </c>
      <c r="G148" s="7">
        <f t="shared" si="88"/>
        <v>11034.977064220182</v>
      </c>
      <c r="H148" s="7">
        <f t="shared" si="92"/>
        <v>11615.765330758088</v>
      </c>
      <c r="I148" s="18">
        <f t="shared" si="93"/>
        <v>426.62799011419253</v>
      </c>
      <c r="J148" s="7">
        <f t="shared" si="94"/>
        <v>733.07851501405241</v>
      </c>
      <c r="K148" s="7">
        <f t="shared" si="95"/>
        <v>1183.074372667691</v>
      </c>
      <c r="L148" s="7">
        <f t="shared" si="96"/>
        <v>580.78826653790566</v>
      </c>
      <c r="M148" s="7">
        <f t="shared" si="97"/>
        <v>2496.941154219649</v>
      </c>
    </row>
    <row r="149" spans="1:13">
      <c r="A149" s="11">
        <v>30</v>
      </c>
      <c r="B149" s="11">
        <f t="shared" si="77"/>
        <v>48</v>
      </c>
      <c r="C149" s="11">
        <v>375</v>
      </c>
      <c r="D149" s="11">
        <f t="shared" si="89"/>
        <v>18000</v>
      </c>
      <c r="E149" s="7">
        <f t="shared" si="90"/>
        <v>144.61365832571767</v>
      </c>
      <c r="F149" s="7">
        <f t="shared" si="91"/>
        <v>6104.9311926605515</v>
      </c>
      <c r="G149" s="7">
        <f t="shared" si="88"/>
        <v>11895.068807339449</v>
      </c>
      <c r="H149" s="7">
        <f t="shared" si="92"/>
        <v>12521.125060357315</v>
      </c>
      <c r="I149" s="18">
        <f t="shared" si="93"/>
        <v>464.02290820128604</v>
      </c>
      <c r="J149" s="7">
        <f t="shared" si="94"/>
        <v>836.52440697389648</v>
      </c>
      <c r="K149" s="7">
        <f t="shared" si="95"/>
        <v>1399.5621856812643</v>
      </c>
      <c r="L149" s="7">
        <f t="shared" si="96"/>
        <v>626.05625301786677</v>
      </c>
      <c r="M149" s="7">
        <f t="shared" si="97"/>
        <v>2862.1428456730273</v>
      </c>
    </row>
    <row r="150" spans="1:13">
      <c r="A150" s="11">
        <v>30</v>
      </c>
      <c r="B150" s="11">
        <f t="shared" si="77"/>
        <v>48</v>
      </c>
      <c r="C150" s="11">
        <v>400</v>
      </c>
      <c r="D150" s="11">
        <f t="shared" si="89"/>
        <v>19200</v>
      </c>
      <c r="E150" s="7">
        <f t="shared" si="90"/>
        <v>154.04146632061429</v>
      </c>
      <c r="F150" s="7">
        <f t="shared" si="91"/>
        <v>6444.8394495412876</v>
      </c>
      <c r="G150" s="7">
        <f t="shared" si="88"/>
        <v>12755.160550458713</v>
      </c>
      <c r="H150" s="7">
        <f t="shared" si="92"/>
        <v>13426.484789956541</v>
      </c>
      <c r="I150" s="18">
        <f t="shared" si="93"/>
        <v>502.19217133851896</v>
      </c>
      <c r="J150" s="7">
        <f t="shared" si="94"/>
        <v>949.15093384819795</v>
      </c>
      <c r="K150" s="7">
        <f t="shared" si="95"/>
        <v>1639.2803501990263</v>
      </c>
      <c r="L150" s="7">
        <f t="shared" si="96"/>
        <v>671.32423949782788</v>
      </c>
      <c r="M150" s="7">
        <f t="shared" si="97"/>
        <v>3259.7555235450523</v>
      </c>
    </row>
    <row r="151" spans="1:13">
      <c r="A151" s="11">
        <v>30</v>
      </c>
      <c r="B151" s="11">
        <f t="shared" si="77"/>
        <v>48</v>
      </c>
      <c r="C151" s="11">
        <v>425</v>
      </c>
      <c r="D151" s="11">
        <f t="shared" si="89"/>
        <v>20400</v>
      </c>
      <c r="E151" s="7">
        <f t="shared" si="90"/>
        <v>163.6729353576041</v>
      </c>
      <c r="F151" s="7">
        <f t="shared" si="91"/>
        <v>6784.7477064220184</v>
      </c>
      <c r="G151" s="7">
        <f t="shared" si="88"/>
        <v>13615.252293577982</v>
      </c>
      <c r="H151" s="7">
        <f t="shared" si="92"/>
        <v>14331.844519555771</v>
      </c>
      <c r="I151" s="18">
        <f t="shared" si="93"/>
        <v>541.18597310770872</v>
      </c>
      <c r="J151" s="7">
        <f t="shared" si="94"/>
        <v>1071.5531907429781</v>
      </c>
      <c r="K151" s="7">
        <f t="shared" si="95"/>
        <v>1903.7346736754946</v>
      </c>
      <c r="L151" s="7">
        <f t="shared" si="96"/>
        <v>716.59222597778898</v>
      </c>
      <c r="M151" s="7">
        <f t="shared" si="97"/>
        <v>3691.8800903962619</v>
      </c>
    </row>
    <row r="152" spans="1:13">
      <c r="A152" s="11">
        <v>30</v>
      </c>
      <c r="B152" s="11">
        <f t="shared" si="77"/>
        <v>48</v>
      </c>
      <c r="C152" s="11">
        <v>450</v>
      </c>
      <c r="D152" s="11">
        <f t="shared" si="89"/>
        <v>21600</v>
      </c>
      <c r="E152" s="7">
        <f t="shared" si="90"/>
        <v>173.52186349423357</v>
      </c>
      <c r="F152" s="7">
        <f t="shared" si="91"/>
        <v>7124.6559633027537</v>
      </c>
      <c r="G152" s="7">
        <f t="shared" si="88"/>
        <v>14475.344036697246</v>
      </c>
      <c r="H152" s="7">
        <f t="shared" si="92"/>
        <v>15237.204249154996</v>
      </c>
      <c r="I152" s="18">
        <f t="shared" si="93"/>
        <v>581.06017609001412</v>
      </c>
      <c r="J152" s="7">
        <f t="shared" si="94"/>
        <v>1204.3934844204573</v>
      </c>
      <c r="K152" s="7">
        <f t="shared" si="95"/>
        <v>2194.6010335454284</v>
      </c>
      <c r="L152" s="7">
        <f t="shared" si="96"/>
        <v>761.86021245775009</v>
      </c>
      <c r="M152" s="7">
        <f t="shared" si="97"/>
        <v>4160.8547304236363</v>
      </c>
    </row>
    <row r="153" spans="1:13">
      <c r="A153" s="11">
        <v>30</v>
      </c>
      <c r="B153" s="11">
        <f t="shared" si="77"/>
        <v>48</v>
      </c>
      <c r="C153" s="11">
        <v>475</v>
      </c>
      <c r="D153" s="11">
        <f t="shared" si="89"/>
        <v>22800</v>
      </c>
      <c r="E153" s="7">
        <f t="shared" si="90"/>
        <v>183.60368097758982</v>
      </c>
      <c r="F153" s="7">
        <f t="shared" si="91"/>
        <v>7464.5642201834871</v>
      </c>
      <c r="G153" s="7">
        <f t="shared" si="88"/>
        <v>15335.435779816513</v>
      </c>
      <c r="H153" s="7">
        <f t="shared" si="92"/>
        <v>16142.563978754224</v>
      </c>
      <c r="I153" s="18">
        <f t="shared" si="93"/>
        <v>621.87725092141591</v>
      </c>
      <c r="J153" s="7">
        <f t="shared" si="94"/>
        <v>1348.412466740823</v>
      </c>
      <c r="K153" s="7">
        <f t="shared" si="95"/>
        <v>2513.753548888255</v>
      </c>
      <c r="L153" s="7">
        <f t="shared" si="96"/>
        <v>807.1281989377112</v>
      </c>
      <c r="M153" s="7">
        <f t="shared" si="97"/>
        <v>4669.2942145667894</v>
      </c>
    </row>
    <row r="154" spans="1:13">
      <c r="A154" s="11">
        <v>30</v>
      </c>
      <c r="B154" s="11">
        <f t="shared" si="77"/>
        <v>48</v>
      </c>
      <c r="C154" s="11">
        <v>500</v>
      </c>
      <c r="D154" s="11">
        <f t="shared" si="89"/>
        <v>24000</v>
      </c>
      <c r="E154" s="7">
        <f t="shared" si="90"/>
        <v>193.93573405999578</v>
      </c>
      <c r="F154" s="7">
        <f t="shared" si="91"/>
        <v>7804.4724770642215</v>
      </c>
      <c r="G154" s="7">
        <f t="shared" si="88"/>
        <v>16195.527522935779</v>
      </c>
      <c r="H154" s="7">
        <f t="shared" si="92"/>
        <v>17047.923708353454</v>
      </c>
      <c r="I154" s="18">
        <f t="shared" si="93"/>
        <v>663.70742534411227</v>
      </c>
      <c r="J154" s="7">
        <f t="shared" si="94"/>
        <v>1504.4427578155764</v>
      </c>
      <c r="K154" s="7">
        <f t="shared" si="95"/>
        <v>2863.2990519699174</v>
      </c>
      <c r="L154" s="7">
        <f t="shared" si="96"/>
        <v>852.39618541767413</v>
      </c>
      <c r="M154" s="7">
        <f t="shared" si="97"/>
        <v>5220.1379952031675</v>
      </c>
    </row>
    <row r="155" spans="1:13">
      <c r="A155" s="11">
        <v>35</v>
      </c>
      <c r="B155" s="11">
        <f>$C$22</f>
        <v>48</v>
      </c>
      <c r="C155" s="11">
        <v>0</v>
      </c>
      <c r="D155" s="11">
        <f>C155*B155</f>
        <v>0</v>
      </c>
      <c r="E155" s="7">
        <f>($C$23*B155*A155^2+$C$24*$C$25*B155^3-B155*(($C$24*($C$25*$C$24*B155^2+$C$23*A155^2)*($C$25*B155^2+$C$23*$C$24*A155^2-4*D155*$C$23*$C$25)))^0.5)/(2*($C$23^2*A155^2+$C$24*$C$25*$C$23*B155^2))</f>
        <v>23.1134430825316</v>
      </c>
      <c r="F155" s="7">
        <f>B155*E155-E155^2*C$23</f>
        <v>1088.0760179163397</v>
      </c>
      <c r="G155" s="7">
        <f>D155-F155</f>
        <v>-1088.0760179163397</v>
      </c>
      <c r="H155" s="7">
        <f>G155/C$24</f>
        <v>-1145.3431767540417</v>
      </c>
      <c r="I155" s="18">
        <f>(A155-(A155^2-4*C$25*H155)^0.5)/(2*C$25)</f>
        <v>-32.527596776166511</v>
      </c>
      <c r="J155" s="7">
        <f>E155^2*C$23</f>
        <v>21.369250045177115</v>
      </c>
      <c r="K155" s="7">
        <f>I155^2*C$25</f>
        <v>6.8772895882137073</v>
      </c>
      <c r="L155" s="7">
        <f>H155-G155</f>
        <v>-57.267158837702027</v>
      </c>
      <c r="M155" s="7">
        <f>SUM(J155:L155)</f>
        <v>-29.020619204311206</v>
      </c>
    </row>
    <row r="156" spans="1:13">
      <c r="A156" s="11">
        <v>35</v>
      </c>
      <c r="B156" s="11">
        <f t="shared" si="77"/>
        <v>48</v>
      </c>
      <c r="C156" s="11">
        <v>25</v>
      </c>
      <c r="D156" s="11">
        <f>C156*B156</f>
        <v>1200</v>
      </c>
      <c r="E156" s="7">
        <f>($C$23*B156*A156^2+$C$24*$C$25*B156^3-B156*(($C$24*($C$25*$C$24*B156^2+$C$23*A156^2)*($C$25*B156^2+$C$23*$C$24*A156^2-4*D156*$C$23*$C$25)))^0.5)/(2*($C$23^2*A156^2+$C$24*$C$25*$C$23*B156^2))</f>
        <v>28.994231977989244</v>
      </c>
      <c r="F156" s="7">
        <f>B156*E156-E156^2*C$23</f>
        <v>1358.0965154237456</v>
      </c>
      <c r="G156" s="7">
        <f t="shared" ref="G156:G175" si="98">D156-F156</f>
        <v>-158.09651542374559</v>
      </c>
      <c r="H156" s="7">
        <f>G156/C$24</f>
        <v>-166.41738465657431</v>
      </c>
      <c r="I156" s="18">
        <f>(A156-(A156^2-4*C$25*H156)^0.5)/(2*C$25)</f>
        <v>-4.7505911970823984</v>
      </c>
      <c r="J156" s="7">
        <f>E156^2*C$23</f>
        <v>33.626619519738163</v>
      </c>
      <c r="K156" s="7">
        <f>I156^2*C$25</f>
        <v>0.14669275869167905</v>
      </c>
      <c r="L156" s="7">
        <f>H156-G156</f>
        <v>-8.320869232828727</v>
      </c>
      <c r="M156" s="7">
        <f>SUM(J156:L156)</f>
        <v>25.452443045601115</v>
      </c>
    </row>
    <row r="157" spans="1:13">
      <c r="A157" s="11">
        <v>35</v>
      </c>
      <c r="B157" s="11">
        <f t="shared" si="77"/>
        <v>48</v>
      </c>
      <c r="C157" s="11">
        <v>50</v>
      </c>
      <c r="D157" s="11">
        <f t="shared" ref="D157:D175" si="99">C157*B157</f>
        <v>2400</v>
      </c>
      <c r="E157" s="7">
        <f>($C$23*B157*A157^2+$C$24*$C$25*B157^3-B157*(($C$24*($C$25*$C$24*B157^2+$C$23*A157^2)*($C$25*B157^2+$C$23*$C$24*A157^2-4*D157*$C$23*$C$25)))^0.5)/(2*($C$23^2*A157^2+$C$24*$C$25*$C$23*B157^2))</f>
        <v>34.936220700068837</v>
      </c>
      <c r="F157" s="7">
        <f>B157*E157-E157^2*C$23</f>
        <v>1628.1170129311474</v>
      </c>
      <c r="G157" s="7">
        <f t="shared" si="98"/>
        <v>771.88298706885257</v>
      </c>
      <c r="H157" s="7">
        <f>G157/C$24</f>
        <v>812.50840744089749</v>
      </c>
      <c r="I157" s="18">
        <f>(A157-(A157^2-4*C$25*H157)^0.5)/(2*C$25)</f>
        <v>23.315482388988713</v>
      </c>
      <c r="J157" s="7">
        <f>E157^2*C$23</f>
        <v>48.821580672156735</v>
      </c>
      <c r="K157" s="7">
        <f>I157^2*C$25</f>
        <v>3.5334761737030784</v>
      </c>
      <c r="L157" s="7">
        <f>H157-G157</f>
        <v>40.625420372044914</v>
      </c>
      <c r="M157" s="7">
        <f>SUM(J157:L157)</f>
        <v>92.980477217904735</v>
      </c>
    </row>
    <row r="158" spans="1:13">
      <c r="A158" s="11">
        <v>35</v>
      </c>
      <c r="B158" s="11">
        <f t="shared" si="77"/>
        <v>48</v>
      </c>
      <c r="C158" s="11">
        <v>75</v>
      </c>
      <c r="D158" s="11">
        <f t="shared" si="99"/>
        <v>3600</v>
      </c>
      <c r="E158" s="7">
        <f>($C$23*B158*A158^2+$C$24*$C$25*B158^3-B158*(($C$24*($C$25*$C$24*B158^2+$C$23*A158^2)*($C$25*B158^2+$C$23*$C$24*A158^2-4*D158*$C$23*$C$25)))^0.5)/(2*($C$23^2*A158^2+$C$24*$C$25*$C$23*B158^2))</f>
        <v>40.941360643593754</v>
      </c>
      <c r="F158" s="7">
        <f>B158*E158-E158^2*C$23</f>
        <v>1898.1375104385479</v>
      </c>
      <c r="G158" s="7">
        <f t="shared" si="98"/>
        <v>1701.8624895614521</v>
      </c>
      <c r="H158" s="7">
        <f>G158/C$24</f>
        <v>1791.4341995383706</v>
      </c>
      <c r="I158" s="18">
        <f>(A158-(A158^2-4*C$25*H158)^0.5)/(2*C$25)</f>
        <v>51.679841096596576</v>
      </c>
      <c r="J158" s="7">
        <f>E158^2*C$23</f>
        <v>67.047800453952306</v>
      </c>
      <c r="K158" s="7">
        <f>I158^2*C$25</f>
        <v>17.36023884250157</v>
      </c>
      <c r="L158" s="7">
        <f>H158-G158</f>
        <v>89.571709976918555</v>
      </c>
      <c r="M158" s="7">
        <f>SUM(J158:L158)</f>
        <v>173.97974927337242</v>
      </c>
    </row>
    <row r="159" spans="1:13">
      <c r="A159" s="11">
        <v>35</v>
      </c>
      <c r="B159" s="11">
        <f t="shared" si="77"/>
        <v>48</v>
      </c>
      <c r="C159" s="11">
        <v>100</v>
      </c>
      <c r="D159" s="11">
        <f t="shared" si="99"/>
        <v>4800</v>
      </c>
      <c r="E159" s="7">
        <f>($C$23*B159*A159^2+$C$24*$C$25*B159^3-B159*(($C$24*($C$25*$C$24*B159^2+$C$23*A159^2)*($C$25*B159^2+$C$23*$C$24*A159^2-4*D159*$C$23*$C$25)))^0.5)/(2*($C$23^2*A159^2+$C$24*$C$25*$C$23*B159^2))</f>
        <v>47.011709164333901</v>
      </c>
      <c r="F159" s="7">
        <f>B159*E159-E159^2*C$23</f>
        <v>2168.1580079459509</v>
      </c>
      <c r="G159" s="7">
        <f t="shared" si="98"/>
        <v>2631.8419920540491</v>
      </c>
      <c r="H159" s="7">
        <f>G159/C$24</f>
        <v>2770.3599916358412</v>
      </c>
      <c r="I159" s="18">
        <f>(A159-(A159^2-4*C$25*H159)^0.5)/(2*C$25)</f>
        <v>80.352202530591498</v>
      </c>
      <c r="J159" s="7">
        <f>E159^2*C$23</f>
        <v>88.404031942076642</v>
      </c>
      <c r="K159" s="7">
        <f>I159^2*C$25</f>
        <v>41.967096934861765</v>
      </c>
      <c r="L159" s="7">
        <f>H159-G159</f>
        <v>138.51799958179208</v>
      </c>
      <c r="M159" s="7">
        <f>SUM(J159:L159)</f>
        <v>268.88912845873051</v>
      </c>
    </row>
    <row r="160" spans="1:13">
      <c r="A160" s="11">
        <v>35</v>
      </c>
      <c r="B160" s="11">
        <f t="shared" si="77"/>
        <v>48</v>
      </c>
      <c r="C160" s="11">
        <v>125</v>
      </c>
      <c r="D160" s="11">
        <f t="shared" si="99"/>
        <v>6000</v>
      </c>
      <c r="E160" s="7">
        <f t="shared" ref="E160:E175" si="100">($C$23*B160*A160^2+$C$24*$C$25*B160^3-B160*(($C$24*($C$25*$C$24*B160^2+$C$23*A160^2)*($C$25*B160^2+$C$23*$C$24*A160^2-4*D160*$C$23*$C$25)))^0.5)/(2*($C$23^2*A160^2+$C$24*$C$25*$C$23*B160^2))</f>
        <v>53.149437813522759</v>
      </c>
      <c r="F160" s="7">
        <f t="shared" ref="F160:F175" si="101">B160*E160-E160^2*C$23</f>
        <v>2438.1785054533516</v>
      </c>
      <c r="G160" s="7">
        <f t="shared" si="98"/>
        <v>3561.8214945466484</v>
      </c>
      <c r="H160" s="7">
        <f t="shared" ref="H160:H175" si="102">G160/C$24</f>
        <v>3749.2857837333145</v>
      </c>
      <c r="I160" s="18">
        <f t="shared" ref="I160:I175" si="103">(A160-(A160^2-4*C$25*H160)^0.5)/(2*C$25)</f>
        <v>109.34282368060622</v>
      </c>
      <c r="J160" s="7">
        <f t="shared" ref="J160:J175" si="104">E160^2*C$23</f>
        <v>112.99450959574091</v>
      </c>
      <c r="K160" s="7">
        <f t="shared" ref="K160:K175" si="105">I160^2*C$25</f>
        <v>77.713045087912903</v>
      </c>
      <c r="L160" s="7">
        <f t="shared" ref="L160:L175" si="106">H160-G160</f>
        <v>187.46428918666606</v>
      </c>
      <c r="M160" s="7">
        <f t="shared" ref="M160:M175" si="107">SUM(J160:L160)</f>
        <v>378.17184387031989</v>
      </c>
    </row>
    <row r="161" spans="1:13">
      <c r="A161" s="11">
        <v>35</v>
      </c>
      <c r="B161" s="11">
        <f t="shared" si="77"/>
        <v>48</v>
      </c>
      <c r="C161" s="11">
        <v>150</v>
      </c>
      <c r="D161" s="11">
        <f t="shared" si="99"/>
        <v>7200</v>
      </c>
      <c r="E161" s="7">
        <f t="shared" si="100"/>
        <v>59.356841413875678</v>
      </c>
      <c r="F161" s="7">
        <f t="shared" si="101"/>
        <v>2708.1990029607528</v>
      </c>
      <c r="G161" s="7">
        <f t="shared" si="98"/>
        <v>4491.8009970392468</v>
      </c>
      <c r="H161" s="7">
        <f t="shared" si="102"/>
        <v>4728.2115758307864</v>
      </c>
      <c r="I161" s="18">
        <f t="shared" si="103"/>
        <v>138.66254379023576</v>
      </c>
      <c r="J161" s="7">
        <f t="shared" si="104"/>
        <v>140.92938490527948</v>
      </c>
      <c r="K161" s="7">
        <f t="shared" si="105"/>
        <v>124.97745682746383</v>
      </c>
      <c r="L161" s="7">
        <f t="shared" si="106"/>
        <v>236.41057879153959</v>
      </c>
      <c r="M161" s="7">
        <f t="shared" si="107"/>
        <v>502.31742052428291</v>
      </c>
    </row>
    <row r="162" spans="1:13">
      <c r="A162" s="11">
        <v>35</v>
      </c>
      <c r="B162" s="11">
        <f t="shared" si="77"/>
        <v>48</v>
      </c>
      <c r="C162" s="11">
        <v>175</v>
      </c>
      <c r="D162" s="11">
        <f t="shared" si="99"/>
        <v>8400</v>
      </c>
      <c r="E162" s="7">
        <f t="shared" si="100"/>
        <v>65.636348084662345</v>
      </c>
      <c r="F162" s="7">
        <f t="shared" si="101"/>
        <v>2978.2195004681539</v>
      </c>
      <c r="G162" s="7">
        <f t="shared" si="98"/>
        <v>5421.7804995318456</v>
      </c>
      <c r="H162" s="7">
        <f t="shared" si="102"/>
        <v>5707.1373679282588</v>
      </c>
      <c r="I162" s="18">
        <f t="shared" si="103"/>
        <v>168.3228317089312</v>
      </c>
      <c r="J162" s="7">
        <f t="shared" si="104"/>
        <v>172.32520759563832</v>
      </c>
      <c r="K162" s="7">
        <f t="shared" si="105"/>
        <v>184.16174188433564</v>
      </c>
      <c r="L162" s="7">
        <f t="shared" si="106"/>
        <v>285.35686839641312</v>
      </c>
      <c r="M162" s="7">
        <f t="shared" si="107"/>
        <v>641.84381787638711</v>
      </c>
    </row>
    <row r="163" spans="1:13">
      <c r="A163" s="11">
        <v>35</v>
      </c>
      <c r="B163" s="11">
        <f t="shared" si="77"/>
        <v>48</v>
      </c>
      <c r="C163" s="11">
        <v>200</v>
      </c>
      <c r="D163" s="11">
        <f t="shared" si="99"/>
        <v>9600</v>
      </c>
      <c r="E163" s="7">
        <f t="shared" si="100"/>
        <v>71.990530340022147</v>
      </c>
      <c r="F163" s="7">
        <f t="shared" si="101"/>
        <v>3248.2399979755573</v>
      </c>
      <c r="G163" s="7">
        <f t="shared" si="98"/>
        <v>6351.7600020244427</v>
      </c>
      <c r="H163" s="7">
        <f t="shared" si="102"/>
        <v>6686.0631600257293</v>
      </c>
      <c r="I163" s="18">
        <f t="shared" si="103"/>
        <v>198.33583831319476</v>
      </c>
      <c r="J163" s="7">
        <f t="shared" si="104"/>
        <v>207.30545834550597</v>
      </c>
      <c r="K163" s="7">
        <f t="shared" si="105"/>
        <v>255.69118093608526</v>
      </c>
      <c r="L163" s="7">
        <f t="shared" si="106"/>
        <v>334.30315800128665</v>
      </c>
      <c r="M163" s="7">
        <f t="shared" si="107"/>
        <v>797.29979728287788</v>
      </c>
    </row>
    <row r="164" spans="1:13">
      <c r="A164" s="11">
        <v>35</v>
      </c>
      <c r="B164" s="11">
        <f t="shared" si="77"/>
        <v>48</v>
      </c>
      <c r="C164" s="11">
        <v>225</v>
      </c>
      <c r="D164" s="11">
        <f t="shared" si="99"/>
        <v>10800</v>
      </c>
      <c r="E164" s="7">
        <f t="shared" si="100"/>
        <v>78.422117404384082</v>
      </c>
      <c r="F164" s="7">
        <f t="shared" si="101"/>
        <v>3518.2604954829558</v>
      </c>
      <c r="G164" s="7">
        <f t="shared" si="98"/>
        <v>7281.7395045170442</v>
      </c>
      <c r="H164" s="7">
        <f t="shared" si="102"/>
        <v>7664.9889521232044</v>
      </c>
      <c r="I164" s="18">
        <f t="shared" si="103"/>
        <v>228.71445467657793</v>
      </c>
      <c r="J164" s="7">
        <f t="shared" si="104"/>
        <v>246.00113992748004</v>
      </c>
      <c r="K164" s="7">
        <f t="shared" si="105"/>
        <v>340.01696155702871</v>
      </c>
      <c r="L164" s="7">
        <f t="shared" si="106"/>
        <v>383.24944760616017</v>
      </c>
      <c r="M164" s="7">
        <f t="shared" si="107"/>
        <v>969.26754909066892</v>
      </c>
    </row>
    <row r="165" spans="1:13">
      <c r="A165" s="11">
        <v>35</v>
      </c>
      <c r="B165" s="11">
        <f t="shared" si="77"/>
        <v>48</v>
      </c>
      <c r="C165" s="11">
        <v>250</v>
      </c>
      <c r="D165" s="11">
        <f t="shared" si="99"/>
        <v>12000</v>
      </c>
      <c r="E165" s="7">
        <f t="shared" si="100"/>
        <v>84.934008912216157</v>
      </c>
      <c r="F165" s="7">
        <f t="shared" si="101"/>
        <v>3788.2809929903592</v>
      </c>
      <c r="G165" s="7">
        <f t="shared" si="98"/>
        <v>8211.7190070096403</v>
      </c>
      <c r="H165" s="7">
        <f t="shared" si="102"/>
        <v>8643.914744220674</v>
      </c>
      <c r="I165" s="18">
        <f t="shared" si="103"/>
        <v>259.47237677834886</v>
      </c>
      <c r="J165" s="7">
        <f t="shared" si="104"/>
        <v>288.55143479601657</v>
      </c>
      <c r="K165" s="7">
        <f t="shared" si="105"/>
        <v>437.61844302153526</v>
      </c>
      <c r="L165" s="7">
        <f t="shared" si="106"/>
        <v>432.1957372110337</v>
      </c>
      <c r="M165" s="7">
        <f t="shared" si="107"/>
        <v>1158.3656150285856</v>
      </c>
    </row>
    <row r="166" spans="1:13">
      <c r="A166" s="11">
        <v>35</v>
      </c>
      <c r="B166" s="11">
        <f t="shared" si="77"/>
        <v>48</v>
      </c>
      <c r="C166" s="11">
        <v>275</v>
      </c>
      <c r="D166" s="11">
        <f t="shared" si="99"/>
        <v>13200</v>
      </c>
      <c r="E166" s="7">
        <f t="shared" si="100"/>
        <v>91.529290187177097</v>
      </c>
      <c r="F166" s="7">
        <f t="shared" si="101"/>
        <v>4058.3014904977617</v>
      </c>
      <c r="G166" s="7">
        <f t="shared" si="98"/>
        <v>9141.6985095022392</v>
      </c>
      <c r="H166" s="7">
        <f t="shared" si="102"/>
        <v>9622.8405363181464</v>
      </c>
      <c r="I166" s="18">
        <f t="shared" si="103"/>
        <v>290.62417767222638</v>
      </c>
      <c r="J166" s="7">
        <f t="shared" si="104"/>
        <v>335.10443848673896</v>
      </c>
      <c r="K166" s="7">
        <f t="shared" si="105"/>
        <v>549.00568220977573</v>
      </c>
      <c r="L166" s="7">
        <f t="shared" si="106"/>
        <v>481.14202681590723</v>
      </c>
      <c r="M166" s="7">
        <f t="shared" si="107"/>
        <v>1365.252147512422</v>
      </c>
    </row>
    <row r="167" spans="1:13">
      <c r="A167" s="11">
        <v>35</v>
      </c>
      <c r="B167" s="11">
        <f t="shared" si="77"/>
        <v>48</v>
      </c>
      <c r="C167" s="11">
        <v>300</v>
      </c>
      <c r="D167" s="11">
        <f t="shared" si="99"/>
        <v>14400</v>
      </c>
      <c r="E167" s="7">
        <f t="shared" si="100"/>
        <v>98.211249329091771</v>
      </c>
      <c r="F167" s="7">
        <f t="shared" si="101"/>
        <v>4328.3219880051647</v>
      </c>
      <c r="G167" s="7">
        <f t="shared" si="98"/>
        <v>10071.678011994834</v>
      </c>
      <c r="H167" s="7">
        <f t="shared" si="102"/>
        <v>10601.766328415615</v>
      </c>
      <c r="I167" s="18">
        <f t="shared" si="103"/>
        <v>322.18538819409031</v>
      </c>
      <c r="J167" s="7">
        <f t="shared" si="104"/>
        <v>385.81797979124116</v>
      </c>
      <c r="K167" s="7">
        <f t="shared" si="105"/>
        <v>674.72225837754831</v>
      </c>
      <c r="L167" s="7">
        <f t="shared" si="106"/>
        <v>530.08831642078076</v>
      </c>
      <c r="M167" s="7">
        <f t="shared" si="107"/>
        <v>1590.6285545895703</v>
      </c>
    </row>
    <row r="168" spans="1:13">
      <c r="A168" s="11">
        <v>35</v>
      </c>
      <c r="B168" s="11">
        <f t="shared" si="77"/>
        <v>48</v>
      </c>
      <c r="C168" s="11">
        <v>325</v>
      </c>
      <c r="D168" s="11">
        <f t="shared" si="99"/>
        <v>15600</v>
      </c>
      <c r="E168" s="7">
        <f t="shared" si="100"/>
        <v>104.98339637726713</v>
      </c>
      <c r="F168" s="7">
        <f t="shared" si="101"/>
        <v>4598.3424855125668</v>
      </c>
      <c r="G168" s="7">
        <f t="shared" si="98"/>
        <v>11001.657514487433</v>
      </c>
      <c r="H168" s="7">
        <f t="shared" si="102"/>
        <v>11580.692120513088</v>
      </c>
      <c r="I168" s="18">
        <f t="shared" si="103"/>
        <v>354.1725874769698</v>
      </c>
      <c r="J168" s="7">
        <f t="shared" si="104"/>
        <v>440.86054059625536</v>
      </c>
      <c r="K168" s="7">
        <f t="shared" si="105"/>
        <v>815.34844118085687</v>
      </c>
      <c r="L168" s="7">
        <f t="shared" si="106"/>
        <v>579.03460602565428</v>
      </c>
      <c r="M168" s="7">
        <f t="shared" si="107"/>
        <v>1835.2435878027666</v>
      </c>
    </row>
    <row r="169" spans="1:13">
      <c r="A169" s="11">
        <v>35</v>
      </c>
      <c r="B169" s="11">
        <f t="shared" si="77"/>
        <v>48</v>
      </c>
      <c r="C169" s="11">
        <v>350</v>
      </c>
      <c r="D169" s="11">
        <f t="shared" si="99"/>
        <v>16800</v>
      </c>
      <c r="E169" s="7">
        <f t="shared" si="100"/>
        <v>111.84948486711519</v>
      </c>
      <c r="F169" s="7">
        <f t="shared" si="101"/>
        <v>4868.3629830199689</v>
      </c>
      <c r="G169" s="7">
        <f t="shared" si="98"/>
        <v>11931.637016980032</v>
      </c>
      <c r="H169" s="7">
        <f t="shared" si="102"/>
        <v>12559.61791261056</v>
      </c>
      <c r="I169" s="18">
        <f t="shared" si="103"/>
        <v>386.60350477044943</v>
      </c>
      <c r="J169" s="7">
        <f t="shared" si="104"/>
        <v>500.41229060156127</v>
      </c>
      <c r="K169" s="7">
        <f t="shared" si="105"/>
        <v>971.50475435516694</v>
      </c>
      <c r="L169" s="7">
        <f t="shared" si="106"/>
        <v>627.98089563052781</v>
      </c>
      <c r="M169" s="7">
        <f t="shared" si="107"/>
        <v>2099.897940587256</v>
      </c>
    </row>
    <row r="170" spans="1:13">
      <c r="A170" s="11">
        <v>35</v>
      </c>
      <c r="B170" s="11">
        <f t="shared" si="77"/>
        <v>48</v>
      </c>
      <c r="C170" s="11">
        <v>375</v>
      </c>
      <c r="D170" s="11">
        <f t="shared" si="99"/>
        <v>18000</v>
      </c>
      <c r="E170" s="7">
        <f t="shared" si="100"/>
        <v>118.81353615587258</v>
      </c>
      <c r="F170" s="7">
        <f t="shared" si="101"/>
        <v>5138.38348052737</v>
      </c>
      <c r="G170" s="7">
        <f t="shared" si="98"/>
        <v>12861.616519472631</v>
      </c>
      <c r="H170" s="7">
        <f t="shared" si="102"/>
        <v>13538.543704708034</v>
      </c>
      <c r="I170" s="18">
        <f t="shared" si="103"/>
        <v>419.49713433947898</v>
      </c>
      <c r="J170" s="7">
        <f t="shared" si="104"/>
        <v>564.66625495451365</v>
      </c>
      <c r="K170" s="7">
        <f t="shared" si="105"/>
        <v>1143.8559971737266</v>
      </c>
      <c r="L170" s="7">
        <f t="shared" si="106"/>
        <v>676.92718523540316</v>
      </c>
      <c r="M170" s="7">
        <f t="shared" si="107"/>
        <v>2385.4494373636435</v>
      </c>
    </row>
    <row r="171" spans="1:13">
      <c r="A171" s="11">
        <v>35</v>
      </c>
      <c r="B171" s="11">
        <f t="shared" si="77"/>
        <v>48</v>
      </c>
      <c r="C171" s="11">
        <v>400</v>
      </c>
      <c r="D171" s="11">
        <f t="shared" si="99"/>
        <v>19200</v>
      </c>
      <c r="E171" s="7">
        <f t="shared" si="100"/>
        <v>125.87986696499519</v>
      </c>
      <c r="F171" s="7">
        <f t="shared" si="101"/>
        <v>5408.4039780347739</v>
      </c>
      <c r="G171" s="7">
        <f t="shared" si="98"/>
        <v>13791.596021965226</v>
      </c>
      <c r="H171" s="7">
        <f t="shared" si="102"/>
        <v>14517.469496805501</v>
      </c>
      <c r="I171" s="18">
        <f t="shared" si="103"/>
        <v>452.87386555665671</v>
      </c>
      <c r="J171" s="7">
        <f t="shared" si="104"/>
        <v>633.82963628499556</v>
      </c>
      <c r="K171" s="7">
        <f t="shared" si="105"/>
        <v>1333.1157976774871</v>
      </c>
      <c r="L171" s="7">
        <f t="shared" si="106"/>
        <v>725.87347484027487</v>
      </c>
      <c r="M171" s="7">
        <f t="shared" si="107"/>
        <v>2692.8189088027575</v>
      </c>
    </row>
    <row r="172" spans="1:13">
      <c r="A172" s="11">
        <v>35</v>
      </c>
      <c r="B172" s="11">
        <f t="shared" si="77"/>
        <v>48</v>
      </c>
      <c r="C172" s="11">
        <v>425</v>
      </c>
      <c r="D172" s="11">
        <f t="shared" si="99"/>
        <v>20400</v>
      </c>
      <c r="E172" s="7">
        <f t="shared" si="100"/>
        <v>133.05312067490408</v>
      </c>
      <c r="F172" s="7">
        <f t="shared" si="101"/>
        <v>5678.4244755421714</v>
      </c>
      <c r="G172" s="7">
        <f t="shared" si="98"/>
        <v>14721.575524457829</v>
      </c>
      <c r="H172" s="7">
        <f t="shared" si="102"/>
        <v>15496.395288902979</v>
      </c>
      <c r="I172" s="18">
        <f t="shared" si="103"/>
        <v>486.75563071817015</v>
      </c>
      <c r="J172" s="7">
        <f t="shared" si="104"/>
        <v>708.12531685322347</v>
      </c>
      <c r="K172" s="7">
        <f t="shared" si="105"/>
        <v>1540.0517862329834</v>
      </c>
      <c r="L172" s="7">
        <f t="shared" si="106"/>
        <v>774.81976444515021</v>
      </c>
      <c r="M172" s="7">
        <f t="shared" si="107"/>
        <v>3022.9968675313571</v>
      </c>
    </row>
    <row r="173" spans="1:13">
      <c r="A173" s="11">
        <v>35</v>
      </c>
      <c r="B173" s="11">
        <f t="shared" si="77"/>
        <v>48</v>
      </c>
      <c r="C173" s="11">
        <v>450</v>
      </c>
      <c r="D173" s="11">
        <f t="shared" si="99"/>
        <v>21600</v>
      </c>
      <c r="E173" s="7">
        <f t="shared" si="100"/>
        <v>140.33830301648948</v>
      </c>
      <c r="F173" s="7">
        <f t="shared" si="101"/>
        <v>5948.4449730495744</v>
      </c>
      <c r="G173" s="7">
        <f t="shared" si="98"/>
        <v>15651.555026950426</v>
      </c>
      <c r="H173" s="7">
        <f t="shared" si="102"/>
        <v>16475.321081000449</v>
      </c>
      <c r="I173" s="18">
        <f t="shared" si="103"/>
        <v>521.16607362714319</v>
      </c>
      <c r="J173" s="7">
        <f t="shared" si="104"/>
        <v>787.7935717419208</v>
      </c>
      <c r="K173" s="7">
        <f t="shared" si="105"/>
        <v>1765.4914959495634</v>
      </c>
      <c r="L173" s="7">
        <f t="shared" si="106"/>
        <v>823.76605405002374</v>
      </c>
      <c r="M173" s="7">
        <f t="shared" si="107"/>
        <v>3377.0511217415078</v>
      </c>
    </row>
    <row r="174" spans="1:13">
      <c r="A174" s="11">
        <v>35</v>
      </c>
      <c r="B174" s="11">
        <f t="shared" si="77"/>
        <v>48</v>
      </c>
      <c r="C174" s="11">
        <v>475</v>
      </c>
      <c r="D174" s="11">
        <f t="shared" si="99"/>
        <v>22800</v>
      </c>
      <c r="E174" s="7">
        <f t="shared" si="100"/>
        <v>147.74082293879812</v>
      </c>
      <c r="F174" s="7">
        <f t="shared" si="101"/>
        <v>6218.4654705569774</v>
      </c>
      <c r="G174" s="7">
        <f t="shared" si="98"/>
        <v>16581.534529443023</v>
      </c>
      <c r="H174" s="7">
        <f t="shared" si="102"/>
        <v>17454.24687309792</v>
      </c>
      <c r="I174" s="18">
        <f t="shared" si="103"/>
        <v>556.13074262590158</v>
      </c>
      <c r="J174" s="7">
        <f t="shared" si="104"/>
        <v>873.09403050533194</v>
      </c>
      <c r="K174" s="7">
        <f t="shared" si="105"/>
        <v>2010.3291188086389</v>
      </c>
      <c r="L174" s="7">
        <f t="shared" si="106"/>
        <v>872.71234365489727</v>
      </c>
      <c r="M174" s="7">
        <f t="shared" si="107"/>
        <v>3756.1354929688682</v>
      </c>
    </row>
    <row r="175" spans="1:13">
      <c r="A175" s="11">
        <v>35</v>
      </c>
      <c r="B175" s="11">
        <f t="shared" si="77"/>
        <v>48</v>
      </c>
      <c r="C175" s="11">
        <v>500</v>
      </c>
      <c r="D175" s="11">
        <f t="shared" si="99"/>
        <v>24000</v>
      </c>
      <c r="E175" s="7">
        <f t="shared" si="100"/>
        <v>155.26653960108806</v>
      </c>
      <c r="F175" s="7">
        <f t="shared" si="101"/>
        <v>6488.4859680643767</v>
      </c>
      <c r="G175" s="7">
        <f t="shared" si="98"/>
        <v>17511.514031935621</v>
      </c>
      <c r="H175" s="7">
        <f t="shared" si="102"/>
        <v>18433.17266519539</v>
      </c>
      <c r="I175" s="18">
        <f t="shared" si="103"/>
        <v>591.67731255574631</v>
      </c>
      <c r="J175" s="7">
        <f t="shared" si="104"/>
        <v>964.30793278784984</v>
      </c>
      <c r="K175" s="7">
        <f t="shared" si="105"/>
        <v>2275.5332742557371</v>
      </c>
      <c r="L175" s="7">
        <f t="shared" si="106"/>
        <v>921.65863325976898</v>
      </c>
      <c r="M175" s="7">
        <f t="shared" si="107"/>
        <v>4161.499840303356</v>
      </c>
    </row>
    <row r="176" spans="1:13">
      <c r="A176" s="11">
        <v>40</v>
      </c>
      <c r="B176" s="11">
        <f>$C$22</f>
        <v>48</v>
      </c>
      <c r="C176" s="11">
        <v>0</v>
      </c>
      <c r="D176" s="11">
        <f>C176*B176</f>
        <v>0</v>
      </c>
      <c r="E176" s="7">
        <f>($C$23*B176*A176^2+$C$24*$C$25*B176^3-B176*(($C$24*($C$25*$C$24*B176^2+$C$23*A176^2)*($C$25*B176^2+$C$23*$C$24*A176^2-4*D176*$C$23*$C$25)))^0.5)/(2*($C$23^2*A176^2+$C$24*$C$25*$C$23*B176^2))</f>
        <v>24.42754966365024</v>
      </c>
      <c r="F176" s="7">
        <f>B176*E176-E176^2*C$23</f>
        <v>1148.6541765524075</v>
      </c>
      <c r="G176" s="7">
        <f>D176-F176</f>
        <v>-1148.6541765524075</v>
      </c>
      <c r="H176" s="7">
        <f>G176/C$24</f>
        <v>-1209.10965952885</v>
      </c>
      <c r="I176" s="18">
        <f>(A176-(A176^2-4*C$25*H176)^0.5)/(2*C$25)</f>
        <v>-30.080703570040267</v>
      </c>
      <c r="J176" s="7">
        <f>E176^2*C$23</f>
        <v>23.86820730280396</v>
      </c>
      <c r="K176" s="7">
        <f>I176^2*C$25</f>
        <v>5.8815167272461162</v>
      </c>
      <c r="L176" s="7">
        <f>H176-G176</f>
        <v>-60.455482976442454</v>
      </c>
      <c r="M176" s="7">
        <f>SUM(J176:L176)</f>
        <v>-30.705758946392379</v>
      </c>
    </row>
    <row r="177" spans="1:13">
      <c r="A177" s="11">
        <v>40</v>
      </c>
      <c r="B177" s="11">
        <f t="shared" si="77"/>
        <v>48</v>
      </c>
      <c r="C177" s="11">
        <v>25</v>
      </c>
      <c r="D177" s="11">
        <f>C177*B177</f>
        <v>1200</v>
      </c>
      <c r="E177" s="7">
        <f>($C$23*B177*A177^2+$C$24*$C$25*B177^3-B177*(($C$24*($C$25*$C$24*B177^2+$C$23*A177^2)*($C$25*B177^2+$C$23*$C$24*A177^2-4*D177*$C$23*$C$25)))^0.5)/(2*($C$23^2*A177^2+$C$24*$C$25*$C$23*B177^2))</f>
        <v>29.18694982720832</v>
      </c>
      <c r="F177" s="7">
        <f>B177*E177-E177^2*C$23</f>
        <v>1366.8984700973604</v>
      </c>
      <c r="G177" s="7">
        <f t="shared" ref="G177:G196" si="108">D177-F177</f>
        <v>-166.89847009736036</v>
      </c>
      <c r="H177" s="7">
        <f>G177/C$24</f>
        <v>-175.6826001024846</v>
      </c>
      <c r="I177" s="18">
        <f>(A177-(A177^2-4*C$25*H177)^0.5)/(2*C$25)</f>
        <v>-4.3889348058932312</v>
      </c>
      <c r="J177" s="7">
        <f>E177^2*C$23</f>
        <v>34.075121608639037</v>
      </c>
      <c r="K177" s="7">
        <f>I177^2*C$25</f>
        <v>0.12520786674747686</v>
      </c>
      <c r="L177" s="7">
        <f>H177-G177</f>
        <v>-8.7841300051242399</v>
      </c>
      <c r="M177" s="7">
        <f>SUM(J177:L177)</f>
        <v>25.416199470262271</v>
      </c>
    </row>
    <row r="178" spans="1:13">
      <c r="A178" s="11">
        <v>40</v>
      </c>
      <c r="B178" s="11">
        <f t="shared" ref="B178:B196" si="109">$C$22</f>
        <v>48</v>
      </c>
      <c r="C178" s="11">
        <v>50</v>
      </c>
      <c r="D178" s="11">
        <f t="shared" ref="D178:D196" si="110">C178*B178</f>
        <v>2400</v>
      </c>
      <c r="E178" s="7">
        <f>($C$23*B178*A178^2+$C$24*$C$25*B178^3-B178*(($C$24*($C$25*$C$24*B178^2+$C$23*A178^2)*($C$25*B178^2+$C$23*$C$24*A178^2-4*D178*$C$23*$C$25)))^0.5)/(2*($C$23^2*A178^2+$C$24*$C$25*$C$23*B178^2))</f>
        <v>33.986368619145217</v>
      </c>
      <c r="F178" s="7">
        <f>B178*E178-E178^2*C$23</f>
        <v>1585.1427636423136</v>
      </c>
      <c r="G178" s="7">
        <f t="shared" si="108"/>
        <v>814.85723635768636</v>
      </c>
      <c r="H178" s="7">
        <f>G178/C$24</f>
        <v>857.74445932388039</v>
      </c>
      <c r="I178" s="18">
        <f>(A178-(A178^2-4*C$25*H178)^0.5)/(2*C$25)</f>
        <v>21.518858942754424</v>
      </c>
      <c r="J178" s="7">
        <f>E178^2*C$23</f>
        <v>46.202930076656749</v>
      </c>
      <c r="K178" s="7">
        <f>I178^2*C$25</f>
        <v>3.0098983862880533</v>
      </c>
      <c r="L178" s="7">
        <f>H178-G178</f>
        <v>42.887222966194031</v>
      </c>
      <c r="M178" s="7">
        <f>SUM(J178:L178)</f>
        <v>92.10005142913883</v>
      </c>
    </row>
    <row r="179" spans="1:13">
      <c r="A179" s="11">
        <v>40</v>
      </c>
      <c r="B179" s="11">
        <f t="shared" si="109"/>
        <v>48</v>
      </c>
      <c r="C179" s="11">
        <v>75</v>
      </c>
      <c r="D179" s="11">
        <f t="shared" si="110"/>
        <v>3600</v>
      </c>
      <c r="E179" s="7">
        <f>($C$23*B179*A179^2+$C$24*$C$25*B179^3-B179*(($C$24*($C$25*$C$24*B179^2+$C$23*A179^2)*($C$25*B179^2+$C$23*$C$24*A179^2-4*D179*$C$23*$C$25)))^0.5)/(2*($C$23^2*A179^2+$C$24*$C$25*$C$23*B179^2))</f>
        <v>38.826832813330064</v>
      </c>
      <c r="F179" s="7">
        <f>B179*E179-E179^2*C$23</f>
        <v>1803.3870571872717</v>
      </c>
      <c r="G179" s="7">
        <f t="shared" si="108"/>
        <v>1796.6129428127283</v>
      </c>
      <c r="H179" s="7">
        <f>G179/C$24</f>
        <v>1891.1715187502405</v>
      </c>
      <c r="I179" s="18">
        <f>(A179-(A179^2-4*C$25*H179)^0.5)/(2*C$25)</f>
        <v>47.648220314871885</v>
      </c>
      <c r="J179" s="7">
        <f>E179^2*C$23</f>
        <v>60.300917852571366</v>
      </c>
      <c r="K179" s="7">
        <f>I179^2*C$25</f>
        <v>14.757293844634702</v>
      </c>
      <c r="L179" s="7">
        <f>H179-G179</f>
        <v>94.55857593751216</v>
      </c>
      <c r="M179" s="7">
        <f>SUM(J179:L179)</f>
        <v>169.61678763471824</v>
      </c>
    </row>
    <row r="180" spans="1:13">
      <c r="A180" s="11">
        <v>40</v>
      </c>
      <c r="B180" s="11">
        <f t="shared" si="109"/>
        <v>48</v>
      </c>
      <c r="C180" s="11">
        <v>100</v>
      </c>
      <c r="D180" s="11">
        <f t="shared" si="110"/>
        <v>4800</v>
      </c>
      <c r="E180" s="7">
        <f>($C$23*B180*A180^2+$C$24*$C$25*B180^3-B180*(($C$24*($C$25*$C$24*B180^2+$C$23*A180^2)*($C$25*B180^2+$C$23*$C$24*A180^2-4*D180*$C$23*$C$25)))^0.5)/(2*($C$23^2*A180^2+$C$24*$C$25*$C$23*B180^2))</f>
        <v>43.709413856665854</v>
      </c>
      <c r="F180" s="7">
        <f>B180*E180-E180^2*C$23</f>
        <v>2021.6313507322293</v>
      </c>
      <c r="G180" s="7">
        <f t="shared" si="108"/>
        <v>2778.3686492677707</v>
      </c>
      <c r="H180" s="7">
        <f>G180/C$24</f>
        <v>2924.5985781766008</v>
      </c>
      <c r="I180" s="18">
        <f>(A180-(A180^2-4*C$25*H180)^0.5)/(2*C$25)</f>
        <v>74.004933099410252</v>
      </c>
      <c r="J180" s="7">
        <f>E180^2*C$23</f>
        <v>76.420514387731714</v>
      </c>
      <c r="K180" s="7">
        <f>I180^2*C$25</f>
        <v>35.598745799813216</v>
      </c>
      <c r="L180" s="7">
        <f>H180-G180</f>
        <v>146.22992890883006</v>
      </c>
      <c r="M180" s="7">
        <f>SUM(J180:L180)</f>
        <v>258.24918909637501</v>
      </c>
    </row>
    <row r="181" spans="1:13">
      <c r="A181" s="11">
        <v>40</v>
      </c>
      <c r="B181" s="11">
        <f t="shared" si="109"/>
        <v>48</v>
      </c>
      <c r="C181" s="11">
        <v>125</v>
      </c>
      <c r="D181" s="11">
        <f t="shared" si="110"/>
        <v>6000</v>
      </c>
      <c r="E181" s="7">
        <f t="shared" ref="E181:E196" si="111">($C$23*B181*A181^2+$C$24*$C$25*B181^3-B181*(($C$24*($C$25*$C$24*B181^2+$C$23*A181^2)*($C$25*B181^2+$C$23*$C$24*A181^2-4*D181*$C$23*$C$25)))^0.5)/(2*($C$23^2*A181^2+$C$24*$C$25*$C$23*B181^2))</f>
        <v>48.635230638490619</v>
      </c>
      <c r="F181" s="7">
        <f t="shared" ref="F181:F196" si="112">B181*E181-E181^2*C$23</f>
        <v>2239.8756442771828</v>
      </c>
      <c r="G181" s="7">
        <f t="shared" si="108"/>
        <v>3760.1243557228172</v>
      </c>
      <c r="H181" s="7">
        <f t="shared" ref="H181:H196" si="113">G181/C$24</f>
        <v>3958.0256376029656</v>
      </c>
      <c r="I181" s="18">
        <f t="shared" ref="I181:I196" si="114">(A181-(A181^2-4*C$25*H181)^0.5)/(2*C$25)</f>
        <v>100.59503718483471</v>
      </c>
      <c r="J181" s="7">
        <f t="shared" ref="J181:J196" si="115">E181^2*C$23</f>
        <v>94.615426370367061</v>
      </c>
      <c r="K181" s="7">
        <f t="shared" ref="K181:K196" si="116">I181^2*C$25</f>
        <v>65.775849790418803</v>
      </c>
      <c r="L181" s="7">
        <f t="shared" ref="L181:L196" si="117">H181-G181</f>
        <v>197.90128188014842</v>
      </c>
      <c r="M181" s="7">
        <f t="shared" ref="M181:M196" si="118">SUM(J181:L181)</f>
        <v>358.2925580409343</v>
      </c>
    </row>
    <row r="182" spans="1:13">
      <c r="A182" s="11">
        <v>40</v>
      </c>
      <c r="B182" s="11">
        <f t="shared" si="109"/>
        <v>48</v>
      </c>
      <c r="C182" s="11">
        <v>150</v>
      </c>
      <c r="D182" s="11">
        <f t="shared" si="110"/>
        <v>7200</v>
      </c>
      <c r="E182" s="7">
        <f t="shared" si="111"/>
        <v>53.605452484702667</v>
      </c>
      <c r="F182" s="7">
        <f t="shared" si="112"/>
        <v>2458.1199378221395</v>
      </c>
      <c r="G182" s="7">
        <f t="shared" si="108"/>
        <v>4741.880062177861</v>
      </c>
      <c r="H182" s="7">
        <f t="shared" si="113"/>
        <v>4991.4526970293273</v>
      </c>
      <c r="I182" s="18">
        <f t="shared" si="114"/>
        <v>127.42484472174181</v>
      </c>
      <c r="J182" s="7">
        <f t="shared" si="115"/>
        <v>114.94178144358861</v>
      </c>
      <c r="K182" s="7">
        <f t="shared" si="116"/>
        <v>105.54109184034006</v>
      </c>
      <c r="L182" s="7">
        <f t="shared" si="117"/>
        <v>249.57263485146632</v>
      </c>
      <c r="M182" s="7">
        <f t="shared" si="118"/>
        <v>470.05550813539497</v>
      </c>
    </row>
    <row r="183" spans="1:13">
      <c r="A183" s="11">
        <v>40</v>
      </c>
      <c r="B183" s="11">
        <f t="shared" si="109"/>
        <v>48</v>
      </c>
      <c r="C183" s="11">
        <v>175</v>
      </c>
      <c r="D183" s="11">
        <f t="shared" si="110"/>
        <v>8400</v>
      </c>
      <c r="E183" s="7">
        <f t="shared" si="111"/>
        <v>58.621302399307027</v>
      </c>
      <c r="F183" s="7">
        <f t="shared" si="112"/>
        <v>2676.3642313670975</v>
      </c>
      <c r="G183" s="7">
        <f t="shared" si="108"/>
        <v>5723.6357686329029</v>
      </c>
      <c r="H183" s="7">
        <f t="shared" si="113"/>
        <v>6024.8797564556871</v>
      </c>
      <c r="I183" s="18">
        <f t="shared" si="114"/>
        <v>154.50095762109038</v>
      </c>
      <c r="J183" s="7">
        <f t="shared" si="115"/>
        <v>137.45828379963999</v>
      </c>
      <c r="K183" s="7">
        <f t="shared" si="116"/>
        <v>155.15854838792077</v>
      </c>
      <c r="L183" s="7">
        <f t="shared" si="117"/>
        <v>301.24398782278422</v>
      </c>
      <c r="M183" s="7">
        <f t="shared" si="118"/>
        <v>593.86082001034492</v>
      </c>
    </row>
    <row r="184" spans="1:13">
      <c r="A184" s="11">
        <v>40</v>
      </c>
      <c r="B184" s="11">
        <f t="shared" si="109"/>
        <v>48</v>
      </c>
      <c r="C184" s="11">
        <v>200</v>
      </c>
      <c r="D184" s="11">
        <f t="shared" si="110"/>
        <v>9600</v>
      </c>
      <c r="E184" s="7">
        <f t="shared" si="111"/>
        <v>63.684060578842498</v>
      </c>
      <c r="F184" s="7">
        <f t="shared" si="112"/>
        <v>2894.6085249120529</v>
      </c>
      <c r="G184" s="7">
        <f t="shared" si="108"/>
        <v>6705.3914750879467</v>
      </c>
      <c r="H184" s="7">
        <f t="shared" si="113"/>
        <v>7058.3068158820497</v>
      </c>
      <c r="I184" s="18">
        <f t="shared" si="114"/>
        <v>181.83028652546523</v>
      </c>
      <c r="J184" s="7">
        <f t="shared" si="115"/>
        <v>162.22638287238723</v>
      </c>
      <c r="K184" s="7">
        <f t="shared" si="116"/>
        <v>214.90464513656306</v>
      </c>
      <c r="L184" s="7">
        <f t="shared" si="117"/>
        <v>352.91534079410303</v>
      </c>
      <c r="M184" s="7">
        <f t="shared" si="118"/>
        <v>730.04636880305338</v>
      </c>
    </row>
    <row r="185" spans="1:13">
      <c r="A185" s="11">
        <v>40</v>
      </c>
      <c r="B185" s="11">
        <f t="shared" si="109"/>
        <v>48</v>
      </c>
      <c r="C185" s="11">
        <v>225</v>
      </c>
      <c r="D185" s="11">
        <f t="shared" si="110"/>
        <v>10800</v>
      </c>
      <c r="E185" s="7">
        <f t="shared" si="111"/>
        <v>68.795068228301517</v>
      </c>
      <c r="F185" s="7">
        <f t="shared" si="112"/>
        <v>3112.8528184570064</v>
      </c>
      <c r="G185" s="7">
        <f t="shared" si="108"/>
        <v>7687.1471815429941</v>
      </c>
      <c r="H185" s="7">
        <f t="shared" si="113"/>
        <v>8091.733875308415</v>
      </c>
      <c r="I185" s="18">
        <f t="shared" si="114"/>
        <v>209.42007140783568</v>
      </c>
      <c r="J185" s="7">
        <f t="shared" si="115"/>
        <v>189.31045650146643</v>
      </c>
      <c r="K185" s="7">
        <f t="shared" si="116"/>
        <v>285.06898100500945</v>
      </c>
      <c r="L185" s="7">
        <f t="shared" si="117"/>
        <v>404.58669376542093</v>
      </c>
      <c r="M185" s="7">
        <f t="shared" si="118"/>
        <v>878.96613127189676</v>
      </c>
    </row>
    <row r="186" spans="1:13">
      <c r="A186" s="11">
        <v>40</v>
      </c>
      <c r="B186" s="11">
        <f t="shared" si="109"/>
        <v>48</v>
      </c>
      <c r="C186" s="11">
        <v>250</v>
      </c>
      <c r="D186" s="11">
        <f t="shared" si="110"/>
        <v>12000</v>
      </c>
      <c r="E186" s="7">
        <f t="shared" si="111"/>
        <v>73.955731710770451</v>
      </c>
      <c r="F186" s="7">
        <f t="shared" si="112"/>
        <v>3331.0971120019631</v>
      </c>
      <c r="G186" s="7">
        <f t="shared" si="108"/>
        <v>8668.902887998036</v>
      </c>
      <c r="H186" s="7">
        <f t="shared" si="113"/>
        <v>9125.1609347347749</v>
      </c>
      <c r="I186" s="18">
        <f t="shared" si="114"/>
        <v>237.27790397177</v>
      </c>
      <c r="J186" s="7">
        <f t="shared" si="115"/>
        <v>218.77801011501833</v>
      </c>
      <c r="K186" s="7">
        <f t="shared" si="116"/>
        <v>365.95522413603726</v>
      </c>
      <c r="L186" s="7">
        <f t="shared" si="117"/>
        <v>456.25804673673883</v>
      </c>
      <c r="M186" s="7">
        <f t="shared" si="118"/>
        <v>1040.9912809877944</v>
      </c>
    </row>
    <row r="187" spans="1:13">
      <c r="A187" s="11">
        <v>40</v>
      </c>
      <c r="B187" s="11">
        <f t="shared" si="109"/>
        <v>48</v>
      </c>
      <c r="C187" s="11">
        <v>275</v>
      </c>
      <c r="D187" s="11">
        <f t="shared" si="110"/>
        <v>13200</v>
      </c>
      <c r="E187" s="7">
        <f t="shared" si="111"/>
        <v>79.167527067170127</v>
      </c>
      <c r="F187" s="7">
        <f t="shared" si="112"/>
        <v>3549.3414055469216</v>
      </c>
      <c r="G187" s="7">
        <f t="shared" si="108"/>
        <v>9650.658594453078</v>
      </c>
      <c r="H187" s="7">
        <f t="shared" si="113"/>
        <v>10158.587994161135</v>
      </c>
      <c r="I187" s="18">
        <f t="shared" si="114"/>
        <v>265.41175204950099</v>
      </c>
      <c r="J187" s="7">
        <f t="shared" si="115"/>
        <v>250.69989367724457</v>
      </c>
      <c r="K187" s="7">
        <f t="shared" si="116"/>
        <v>457.88208781890768</v>
      </c>
      <c r="L187" s="7">
        <f t="shared" si="117"/>
        <v>507.92939970805674</v>
      </c>
      <c r="M187" s="7">
        <f t="shared" si="118"/>
        <v>1216.5113812042091</v>
      </c>
    </row>
    <row r="188" spans="1:13">
      <c r="A188" s="11">
        <v>40</v>
      </c>
      <c r="B188" s="11">
        <f t="shared" si="109"/>
        <v>48</v>
      </c>
      <c r="C188" s="11">
        <v>300</v>
      </c>
      <c r="D188" s="11">
        <f t="shared" si="110"/>
        <v>14400</v>
      </c>
      <c r="E188" s="7">
        <f t="shared" si="111"/>
        <v>84.432004947259102</v>
      </c>
      <c r="F188" s="7">
        <f t="shared" si="112"/>
        <v>3767.5856990918778</v>
      </c>
      <c r="G188" s="7">
        <f t="shared" si="108"/>
        <v>10632.414300908122</v>
      </c>
      <c r="H188" s="7">
        <f t="shared" si="113"/>
        <v>11192.015053587496</v>
      </c>
      <c r="I188" s="18">
        <f t="shared" si="114"/>
        <v>293.82998622002208</v>
      </c>
      <c r="J188" s="7">
        <f t="shared" si="115"/>
        <v>285.15053837655944</v>
      </c>
      <c r="K188" s="7">
        <f t="shared" si="116"/>
        <v>561.18439521337928</v>
      </c>
      <c r="L188" s="7">
        <f t="shared" si="117"/>
        <v>559.60075267937464</v>
      </c>
      <c r="M188" s="7">
        <f t="shared" si="118"/>
        <v>1405.9356862693135</v>
      </c>
    </row>
    <row r="189" spans="1:13">
      <c r="A189" s="11">
        <v>40</v>
      </c>
      <c r="B189" s="11">
        <f t="shared" si="109"/>
        <v>48</v>
      </c>
      <c r="C189" s="11">
        <v>325</v>
      </c>
      <c r="D189" s="11">
        <f t="shared" si="110"/>
        <v>15600</v>
      </c>
      <c r="E189" s="7">
        <f t="shared" si="111"/>
        <v>89.750795998583499</v>
      </c>
      <c r="F189" s="7">
        <f t="shared" si="112"/>
        <v>3985.8299926368336</v>
      </c>
      <c r="G189" s="7">
        <f t="shared" si="108"/>
        <v>11614.170007363165</v>
      </c>
      <c r="H189" s="7">
        <f t="shared" si="113"/>
        <v>12225.44211301386</v>
      </c>
      <c r="I189" s="18">
        <f t="shared" si="114"/>
        <v>322.54140889923599</v>
      </c>
      <c r="J189" s="7">
        <f t="shared" si="115"/>
        <v>322.20821529517411</v>
      </c>
      <c r="K189" s="7">
        <f t="shared" si="116"/>
        <v>676.21424295557699</v>
      </c>
      <c r="L189" s="7">
        <f t="shared" si="117"/>
        <v>611.27210565069436</v>
      </c>
      <c r="M189" s="7">
        <f t="shared" si="118"/>
        <v>1609.6945639014455</v>
      </c>
    </row>
    <row r="190" spans="1:13">
      <c r="A190" s="11">
        <v>40</v>
      </c>
      <c r="B190" s="11">
        <f t="shared" si="109"/>
        <v>48</v>
      </c>
      <c r="C190" s="11">
        <v>350</v>
      </c>
      <c r="D190" s="11">
        <f t="shared" si="110"/>
        <v>16800</v>
      </c>
      <c r="E190" s="7">
        <f t="shared" si="111"/>
        <v>95.125616766452183</v>
      </c>
      <c r="F190" s="7">
        <f t="shared" si="112"/>
        <v>4204.0742861817871</v>
      </c>
      <c r="G190" s="7">
        <f t="shared" si="108"/>
        <v>12595.925713818213</v>
      </c>
      <c r="H190" s="7">
        <f t="shared" si="113"/>
        <v>13258.869172440225</v>
      </c>
      <c r="I190" s="18">
        <f t="shared" si="114"/>
        <v>351.55528618867584</v>
      </c>
      <c r="J190" s="7">
        <f t="shared" si="115"/>
        <v>361.95531860791715</v>
      </c>
      <c r="K190" s="7">
        <f t="shared" si="116"/>
        <v>803.34227510681148</v>
      </c>
      <c r="L190" s="7">
        <f t="shared" si="117"/>
        <v>662.94345862201226</v>
      </c>
      <c r="M190" s="7">
        <f t="shared" si="118"/>
        <v>1828.2410523367409</v>
      </c>
    </row>
    <row r="191" spans="1:13">
      <c r="A191" s="11">
        <v>40</v>
      </c>
      <c r="B191" s="11">
        <f t="shared" si="109"/>
        <v>48</v>
      </c>
      <c r="C191" s="11">
        <v>375</v>
      </c>
      <c r="D191" s="11">
        <f t="shared" si="110"/>
        <v>18000</v>
      </c>
      <c r="E191" s="7">
        <f t="shared" si="111"/>
        <v>100.55827616544559</v>
      </c>
      <c r="F191" s="7">
        <f t="shared" si="112"/>
        <v>4422.318579726747</v>
      </c>
      <c r="G191" s="7">
        <f t="shared" si="108"/>
        <v>13577.681420273253</v>
      </c>
      <c r="H191" s="7">
        <f t="shared" si="113"/>
        <v>14292.296231866583</v>
      </c>
      <c r="I191" s="18">
        <f t="shared" si="114"/>
        <v>380.8813828094224</v>
      </c>
      <c r="J191" s="7">
        <f t="shared" si="115"/>
        <v>404.47867621464093</v>
      </c>
      <c r="K191" s="7">
        <f t="shared" si="116"/>
        <v>942.95908051031552</v>
      </c>
      <c r="L191" s="7">
        <f t="shared" si="117"/>
        <v>714.61481159333016</v>
      </c>
      <c r="M191" s="7">
        <f t="shared" si="118"/>
        <v>2062.0525683182868</v>
      </c>
    </row>
    <row r="192" spans="1:13">
      <c r="A192" s="11">
        <v>40</v>
      </c>
      <c r="B192" s="11">
        <f t="shared" si="109"/>
        <v>48</v>
      </c>
      <c r="C192" s="11">
        <v>400</v>
      </c>
      <c r="D192" s="11">
        <f t="shared" si="110"/>
        <v>19200</v>
      </c>
      <c r="E192" s="7">
        <f t="shared" si="111"/>
        <v>106.05068259161705</v>
      </c>
      <c r="F192" s="7">
        <f t="shared" si="112"/>
        <v>4640.5628732717023</v>
      </c>
      <c r="G192" s="7">
        <f t="shared" si="108"/>
        <v>14559.437126728299</v>
      </c>
      <c r="H192" s="7">
        <f t="shared" si="113"/>
        <v>15325.723291292947</v>
      </c>
      <c r="I192" s="18">
        <f t="shared" si="114"/>
        <v>410.53000049455881</v>
      </c>
      <c r="J192" s="7">
        <f t="shared" si="115"/>
        <v>449.86989112591624</v>
      </c>
      <c r="K192" s="7">
        <f t="shared" si="116"/>
        <v>1095.4767284894058</v>
      </c>
      <c r="L192" s="7">
        <f t="shared" si="117"/>
        <v>766.28616456464806</v>
      </c>
      <c r="M192" s="7">
        <f t="shared" si="118"/>
        <v>2311.6327841799703</v>
      </c>
    </row>
    <row r="193" spans="1:13">
      <c r="A193" s="11">
        <v>40</v>
      </c>
      <c r="B193" s="11">
        <f t="shared" si="109"/>
        <v>48</v>
      </c>
      <c r="C193" s="11">
        <v>425</v>
      </c>
      <c r="D193" s="11">
        <f t="shared" si="110"/>
        <v>20400</v>
      </c>
      <c r="E193" s="7">
        <f t="shared" si="111"/>
        <v>111.6048517546642</v>
      </c>
      <c r="F193" s="7">
        <f t="shared" si="112"/>
        <v>4858.8071668166585</v>
      </c>
      <c r="G193" s="7">
        <f t="shared" si="108"/>
        <v>15541.192833183341</v>
      </c>
      <c r="H193" s="7">
        <f t="shared" si="113"/>
        <v>16359.150350719307</v>
      </c>
      <c r="I193" s="18">
        <f t="shared" si="114"/>
        <v>440.51202026809261</v>
      </c>
      <c r="J193" s="7">
        <f t="shared" si="115"/>
        <v>498.22571740722293</v>
      </c>
      <c r="K193" s="7">
        <f t="shared" si="116"/>
        <v>1261.3304600043966</v>
      </c>
      <c r="L193" s="7">
        <f t="shared" si="117"/>
        <v>817.95751753596596</v>
      </c>
      <c r="M193" s="7">
        <f t="shared" si="118"/>
        <v>2577.5136949475855</v>
      </c>
    </row>
    <row r="194" spans="1:13">
      <c r="A194" s="11">
        <v>40</v>
      </c>
      <c r="B194" s="11">
        <f t="shared" si="109"/>
        <v>48</v>
      </c>
      <c r="C194" s="11">
        <v>450</v>
      </c>
      <c r="D194" s="11">
        <f t="shared" si="110"/>
        <v>21600</v>
      </c>
      <c r="E194" s="7">
        <f t="shared" si="111"/>
        <v>117.22291532120163</v>
      </c>
      <c r="F194" s="7">
        <f t="shared" si="112"/>
        <v>5077.0514603616139</v>
      </c>
      <c r="G194" s="7">
        <f t="shared" si="108"/>
        <v>16522.948539638386</v>
      </c>
      <c r="H194" s="7">
        <f t="shared" si="113"/>
        <v>17392.57741014567</v>
      </c>
      <c r="I194" s="18">
        <f t="shared" si="114"/>
        <v>470.83894910230293</v>
      </c>
      <c r="J194" s="7">
        <f t="shared" si="115"/>
        <v>549.64847505606429</v>
      </c>
      <c r="K194" s="7">
        <f t="shared" si="116"/>
        <v>1440.9805539464464</v>
      </c>
      <c r="L194" s="7">
        <f t="shared" si="117"/>
        <v>869.62887050728386</v>
      </c>
      <c r="M194" s="7">
        <f t="shared" si="118"/>
        <v>2860.2578995097947</v>
      </c>
    </row>
    <row r="195" spans="1:13">
      <c r="A195" s="11">
        <v>40</v>
      </c>
      <c r="B195" s="11">
        <f t="shared" si="109"/>
        <v>48</v>
      </c>
      <c r="C195" s="11">
        <v>475</v>
      </c>
      <c r="D195" s="11">
        <f t="shared" si="110"/>
        <v>22800</v>
      </c>
      <c r="E195" s="7">
        <f t="shared" si="111"/>
        <v>122.90713047422756</v>
      </c>
      <c r="F195" s="7">
        <f t="shared" si="112"/>
        <v>5295.295753906571</v>
      </c>
      <c r="G195" s="7">
        <f t="shared" si="108"/>
        <v>17504.704246093428</v>
      </c>
      <c r="H195" s="7">
        <f t="shared" si="113"/>
        <v>18426.004469572032</v>
      </c>
      <c r="I195" s="18">
        <f t="shared" si="114"/>
        <v>501.52297152079666</v>
      </c>
      <c r="J195" s="7">
        <f t="shared" si="115"/>
        <v>604.24650885635185</v>
      </c>
      <c r="K195" s="7">
        <f t="shared" si="116"/>
        <v>1634.9143912598236</v>
      </c>
      <c r="L195" s="7">
        <f t="shared" si="117"/>
        <v>921.30022347860358</v>
      </c>
      <c r="M195" s="7">
        <f t="shared" si="118"/>
        <v>3160.4611235947791</v>
      </c>
    </row>
    <row r="196" spans="1:13">
      <c r="A196" s="11">
        <v>40</v>
      </c>
      <c r="B196" s="11">
        <f t="shared" si="109"/>
        <v>48</v>
      </c>
      <c r="C196" s="11">
        <v>500</v>
      </c>
      <c r="D196" s="11">
        <f t="shared" si="110"/>
        <v>24000</v>
      </c>
      <c r="E196" s="7">
        <f t="shared" si="111"/>
        <v>128.65989051035365</v>
      </c>
      <c r="F196" s="7">
        <f t="shared" si="112"/>
        <v>5513.5400474515272</v>
      </c>
      <c r="G196" s="7">
        <f t="shared" si="108"/>
        <v>18486.459952548474</v>
      </c>
      <c r="H196" s="7">
        <f t="shared" si="113"/>
        <v>19459.431528998393</v>
      </c>
      <c r="I196" s="18">
        <f t="shared" si="114"/>
        <v>532.57700680352832</v>
      </c>
      <c r="J196" s="7">
        <f t="shared" si="115"/>
        <v>662.13469704544752</v>
      </c>
      <c r="K196" s="7">
        <f t="shared" si="116"/>
        <v>1843.6487431427354</v>
      </c>
      <c r="L196" s="7">
        <f t="shared" si="117"/>
        <v>972.97157644991967</v>
      </c>
      <c r="M196" s="7">
        <f t="shared" si="118"/>
        <v>3478.7550166381025</v>
      </c>
    </row>
    <row r="197" spans="1:13">
      <c r="A197" s="11">
        <v>45</v>
      </c>
      <c r="B197" s="11">
        <f>$C$22</f>
        <v>48</v>
      </c>
      <c r="C197" s="11">
        <v>0</v>
      </c>
      <c r="D197" s="11">
        <f>C197*B197</f>
        <v>0</v>
      </c>
      <c r="E197" s="7">
        <f>($C$23*B197*A197^2+$C$24*$C$25*B197^3-B197*(($C$24*($C$25*$C$24*B197^2+$C$23*A197^2)*($C$25*B197^2+$C$23*$C$24*A197^2-4*D197*$C$23*$C$25)))^0.5)/(2*($C$23^2*A197^2+$C$24*$C$25*$C$23*B197^2))</f>
        <v>25.418383101630855</v>
      </c>
      <c r="F197" s="7">
        <f>B197*E197-E197^2*C$23</f>
        <v>1194.2386208982302</v>
      </c>
      <c r="G197" s="7">
        <f>D197-F197</f>
        <v>-1194.2386208982302</v>
      </c>
      <c r="H197" s="7">
        <f>G197/C$24</f>
        <v>-1257.0932851560319</v>
      </c>
      <c r="I197" s="18">
        <f>(A197-(A197^2-4*C$25*H197)^0.5)/(2*C$25)</f>
        <v>-27.823584403051338</v>
      </c>
      <c r="J197" s="7">
        <f>E197^2*C$23</f>
        <v>25.84376798005092</v>
      </c>
      <c r="K197" s="7">
        <f>I197^2*C$25</f>
        <v>5.0319870187191906</v>
      </c>
      <c r="L197" s="7">
        <f>H197-G197</f>
        <v>-62.854664257801687</v>
      </c>
      <c r="M197" s="7">
        <f>SUM(J197:L197)</f>
        <v>-31.978909259031575</v>
      </c>
    </row>
    <row r="198" spans="1:13">
      <c r="A198" s="11">
        <v>45</v>
      </c>
      <c r="B198" s="11">
        <f t="shared" ref="B198:B238" si="119">$C$22</f>
        <v>48</v>
      </c>
      <c r="C198" s="11">
        <v>25</v>
      </c>
      <c r="D198" s="11">
        <f>C198*B198</f>
        <v>1200</v>
      </c>
      <c r="E198" s="7">
        <f>($C$23*B198*A198^2+$C$24*$C$25*B198^3-B198*(($C$24*($C$25*$C$24*B198^2+$C$23*A198^2)*($C$25*B198^2+$C$23*$C$24*A198^2-4*D198*$C$23*$C$25)))^0.5)/(2*($C$23^2*A198^2+$C$24*$C$25*$C$23*B198^2))</f>
        <v>29.332010949005113</v>
      </c>
      <c r="F198" s="7">
        <f>B198*E198-E198^2*C$23</f>
        <v>1373.5218508997432</v>
      </c>
      <c r="G198" s="7">
        <f t="shared" ref="G198:G217" si="120">D198-F198</f>
        <v>-173.52185089974319</v>
      </c>
      <c r="H198" s="7">
        <f>G198/C$24</f>
        <v>-182.65457989446651</v>
      </c>
      <c r="I198" s="18">
        <f>(A198-(A198^2-4*C$25*H198)^0.5)/(2*C$25)</f>
        <v>-4.0566136700093125</v>
      </c>
      <c r="J198" s="7">
        <f>E198^2*C$23</f>
        <v>34.414674652502235</v>
      </c>
      <c r="K198" s="7">
        <f>I198^2*C$25</f>
        <v>0.10696474404009175</v>
      </c>
      <c r="L198" s="7">
        <f>H198-G198</f>
        <v>-9.1327289947233226</v>
      </c>
      <c r="M198" s="7">
        <f>SUM(J198:L198)</f>
        <v>25.388910401819004</v>
      </c>
    </row>
    <row r="199" spans="1:13">
      <c r="A199" s="11">
        <v>45</v>
      </c>
      <c r="B199" s="11">
        <f t="shared" si="119"/>
        <v>48</v>
      </c>
      <c r="C199" s="11">
        <v>50</v>
      </c>
      <c r="D199" s="11">
        <f t="shared" ref="D199:D217" si="121">C199*B199</f>
        <v>2400</v>
      </c>
      <c r="E199" s="7">
        <f>($C$23*B199*A199^2+$C$24*$C$25*B199^3-B199*(($C$24*($C$25*$C$24*B199^2+$C$23*A199^2)*($C$25*B199^2+$C$23*$C$24*A199^2-4*D199*$C$23*$C$25)))^0.5)/(2*($C$23^2*A199^2+$C$24*$C$25*$C$23*B199^2))</f>
        <v>33.272664346011481</v>
      </c>
      <c r="F199" s="7">
        <f>B199*E199-E199^2*C$23</f>
        <v>1552.8050809012573</v>
      </c>
      <c r="G199" s="7">
        <f t="shared" si="120"/>
        <v>847.19491909874273</v>
      </c>
      <c r="H199" s="7">
        <f>G199/C$24</f>
        <v>891.78412536709766</v>
      </c>
      <c r="I199" s="18">
        <f>(A199-(A199^2-4*C$25*H199)^0.5)/(2*C$25)</f>
        <v>19.874479834077565</v>
      </c>
      <c r="J199" s="7">
        <f>E199^2*C$23</f>
        <v>44.282807707293749</v>
      </c>
      <c r="K199" s="7">
        <f>I199^2*C$25</f>
        <v>2.5674671663885125</v>
      </c>
      <c r="L199" s="7">
        <f>H199-G199</f>
        <v>44.589206268354928</v>
      </c>
      <c r="M199" s="7">
        <f>SUM(J199:L199)</f>
        <v>91.439481142037181</v>
      </c>
    </row>
    <row r="200" spans="1:13">
      <c r="A200" s="11">
        <v>45</v>
      </c>
      <c r="B200" s="11">
        <f t="shared" si="119"/>
        <v>48</v>
      </c>
      <c r="C200" s="11">
        <v>75</v>
      </c>
      <c r="D200" s="11">
        <f t="shared" si="121"/>
        <v>3600</v>
      </c>
      <c r="E200" s="7">
        <f>($C$23*B200*A200^2+$C$24*$C$25*B200^3-B200*(($C$24*($C$25*$C$24*B200^2+$C$23*A200^2)*($C$25*B200^2+$C$23*$C$24*A200^2-4*D200*$C$23*$C$25)))^0.5)/(2*($C$23^2*A200^2+$C$24*$C$25*$C$23*B200^2))</f>
        <v>37.240911021926969</v>
      </c>
      <c r="F200" s="7">
        <f>B200*E200-E200^2*C$23</f>
        <v>1732.0883109027714</v>
      </c>
      <c r="G200" s="7">
        <f t="shared" si="120"/>
        <v>1867.9116890972286</v>
      </c>
      <c r="H200" s="7">
        <f>G200/C$24</f>
        <v>1966.2228306286618</v>
      </c>
      <c r="I200" s="18">
        <f>(A200-(A200^2-4*C$25*H200)^0.5)/(2*C$25)</f>
        <v>43.973143857855327</v>
      </c>
      <c r="J200" s="7">
        <f>E200^2*C$23</f>
        <v>55.475418149723268</v>
      </c>
      <c r="K200" s="7">
        <f>I200^2*C$25</f>
        <v>12.568642974833656</v>
      </c>
      <c r="L200" s="7">
        <f>H200-G200</f>
        <v>98.311141531433123</v>
      </c>
      <c r="M200" s="7">
        <f>SUM(J200:L200)</f>
        <v>166.35520265599004</v>
      </c>
    </row>
    <row r="201" spans="1:13">
      <c r="A201" s="11">
        <v>45</v>
      </c>
      <c r="B201" s="11">
        <f t="shared" si="119"/>
        <v>48</v>
      </c>
      <c r="C201" s="11">
        <v>100</v>
      </c>
      <c r="D201" s="11">
        <f t="shared" si="121"/>
        <v>4800</v>
      </c>
      <c r="E201" s="7">
        <f>($C$23*B201*A201^2+$C$24*$C$25*B201^3-B201*(($C$24*($C$25*$C$24*B201^2+$C$23*A201^2)*($C$25*B201^2+$C$23*$C$24*A201^2-4*D201*$C$23*$C$25)))^0.5)/(2*($C$23^2*A201^2+$C$24*$C$25*$C$23*B201^2))</f>
        <v>41.237338866139922</v>
      </c>
      <c r="F201" s="7">
        <f>B201*E201-E201^2*C$23</f>
        <v>1911.371540904282</v>
      </c>
      <c r="G201" s="7">
        <f t="shared" si="120"/>
        <v>2888.628459095718</v>
      </c>
      <c r="H201" s="7">
        <f>G201/C$24</f>
        <v>3040.6615358902295</v>
      </c>
      <c r="I201" s="18">
        <f>(A201-(A201^2-4*C$25*H201)^0.5)/(2*C$25)</f>
        <v>68.242948579796703</v>
      </c>
      <c r="J201" s="7">
        <f>E201^2*C$23</f>
        <v>68.020724670434163</v>
      </c>
      <c r="K201" s="7">
        <f>I201^2*C$25</f>
        <v>30.271150200621051</v>
      </c>
      <c r="L201" s="7">
        <f>H201-G201</f>
        <v>152.03307679451154</v>
      </c>
      <c r="M201" s="7">
        <f>SUM(J201:L201)</f>
        <v>250.32495166556674</v>
      </c>
    </row>
    <row r="202" spans="1:13">
      <c r="A202" s="11">
        <v>45</v>
      </c>
      <c r="B202" s="11">
        <f t="shared" si="119"/>
        <v>48</v>
      </c>
      <c r="C202" s="11">
        <v>125</v>
      </c>
      <c r="D202" s="11">
        <f t="shared" si="121"/>
        <v>6000</v>
      </c>
      <c r="E202" s="7">
        <f t="shared" ref="E202:E217" si="122">($C$23*B202*A202^2+$C$24*$C$25*B202^3-B202*(($C$24*($C$25*$C$24*B202^2+$C$23*A202^2)*($C$25*B202^2+$C$23*$C$24*A202^2-4*D202*$C$23*$C$25)))^0.5)/(2*($C$23^2*A202^2+$C$24*$C$25*$C$23*B202^2))</f>
        <v>45.262556944859547</v>
      </c>
      <c r="F202" s="7">
        <f t="shared" ref="F202:F217" si="123">B202*E202-E202^2*C$23</f>
        <v>2090.6547709057922</v>
      </c>
      <c r="G202" s="7">
        <f t="shared" si="120"/>
        <v>3909.3452290942078</v>
      </c>
      <c r="H202" s="7">
        <f t="shared" ref="H202:H217" si="124">G202/C$24</f>
        <v>4115.1002411517975</v>
      </c>
      <c r="I202" s="18">
        <f t="shared" ref="I202:I217" si="125">(A202-(A202^2-4*C$25*H202)^0.5)/(2*C$25)</f>
        <v>92.687592782547995</v>
      </c>
      <c r="J202" s="7">
        <f t="shared" ref="J202:J217" si="126">E202^2*C$23</f>
        <v>81.947962447466125</v>
      </c>
      <c r="K202" s="7">
        <f t="shared" ref="K202:K217" si="127">I202^2*C$25</f>
        <v>55.841434062852379</v>
      </c>
      <c r="L202" s="7">
        <f t="shared" ref="L202:L217" si="128">H202-G202</f>
        <v>205.75501205758974</v>
      </c>
      <c r="M202" s="7">
        <f t="shared" ref="M202:M217" si="129">SUM(J202:L202)</f>
        <v>343.54440856790825</v>
      </c>
    </row>
    <row r="203" spans="1:13">
      <c r="A203" s="11">
        <v>45</v>
      </c>
      <c r="B203" s="11">
        <f t="shared" si="119"/>
        <v>48</v>
      </c>
      <c r="C203" s="11">
        <v>150</v>
      </c>
      <c r="D203" s="11">
        <f t="shared" si="121"/>
        <v>7200</v>
      </c>
      <c r="E203" s="7">
        <f t="shared" si="122"/>
        <v>49.317196584715049</v>
      </c>
      <c r="F203" s="7">
        <f t="shared" si="123"/>
        <v>2269.9380009073052</v>
      </c>
      <c r="G203" s="7">
        <f t="shared" si="120"/>
        <v>4930.0619990926953</v>
      </c>
      <c r="H203" s="7">
        <f t="shared" si="124"/>
        <v>5189.5389464133641</v>
      </c>
      <c r="I203" s="18">
        <f t="shared" si="125"/>
        <v>117.31091043349224</v>
      </c>
      <c r="J203" s="7">
        <f t="shared" si="126"/>
        <v>97.287435159017193</v>
      </c>
      <c r="K203" s="7">
        <f t="shared" si="127"/>
        <v>89.452023093776447</v>
      </c>
      <c r="L203" s="7">
        <f t="shared" si="128"/>
        <v>259.47694732066884</v>
      </c>
      <c r="M203" s="7">
        <f t="shared" si="129"/>
        <v>446.21640557346245</v>
      </c>
    </row>
    <row r="204" spans="1:13">
      <c r="A204" s="11">
        <v>45</v>
      </c>
      <c r="B204" s="11">
        <f t="shared" si="119"/>
        <v>48</v>
      </c>
      <c r="C204" s="11">
        <v>175</v>
      </c>
      <c r="D204" s="11">
        <f t="shared" si="121"/>
        <v>8400</v>
      </c>
      <c r="E204" s="7">
        <f t="shared" si="122"/>
        <v>53.401912528703129</v>
      </c>
      <c r="F204" s="7">
        <f t="shared" si="123"/>
        <v>2449.22123090882</v>
      </c>
      <c r="G204" s="7">
        <f t="shared" si="120"/>
        <v>5950.77876909118</v>
      </c>
      <c r="H204" s="7">
        <f t="shared" si="124"/>
        <v>6263.9776516749271</v>
      </c>
      <c r="I204" s="18">
        <f t="shared" si="125"/>
        <v>142.11687770467418</v>
      </c>
      <c r="J204" s="7">
        <f t="shared" si="126"/>
        <v>114.0705704689304</v>
      </c>
      <c r="K204" s="7">
        <f t="shared" si="127"/>
        <v>131.28184503541456</v>
      </c>
      <c r="L204" s="7">
        <f t="shared" si="128"/>
        <v>313.19888258374704</v>
      </c>
      <c r="M204" s="7">
        <f t="shared" si="129"/>
        <v>558.55129808809193</v>
      </c>
    </row>
    <row r="205" spans="1:13">
      <c r="A205" s="11">
        <v>45</v>
      </c>
      <c r="B205" s="11">
        <f t="shared" si="119"/>
        <v>48</v>
      </c>
      <c r="C205" s="11">
        <v>200</v>
      </c>
      <c r="D205" s="11">
        <f t="shared" si="121"/>
        <v>9600</v>
      </c>
      <c r="E205" s="7">
        <f t="shared" si="122"/>
        <v>57.517384170477122</v>
      </c>
      <c r="F205" s="7">
        <f t="shared" si="123"/>
        <v>2628.5044609103315</v>
      </c>
      <c r="G205" s="7">
        <f t="shared" si="120"/>
        <v>6971.4955390896685</v>
      </c>
      <c r="H205" s="7">
        <f t="shared" si="124"/>
        <v>7338.4163569364937</v>
      </c>
      <c r="I205" s="18">
        <f t="shared" si="125"/>
        <v>167.10962046848394</v>
      </c>
      <c r="J205" s="7">
        <f t="shared" si="126"/>
        <v>132.32997927257009</v>
      </c>
      <c r="K205" s="7">
        <f t="shared" si="127"/>
        <v>181.51656414528483</v>
      </c>
      <c r="L205" s="7">
        <f t="shared" si="128"/>
        <v>366.92081784682523</v>
      </c>
      <c r="M205" s="7">
        <f t="shared" si="129"/>
        <v>680.76736126468018</v>
      </c>
    </row>
    <row r="206" spans="1:13">
      <c r="A206" s="11">
        <v>45</v>
      </c>
      <c r="B206" s="11">
        <f t="shared" si="119"/>
        <v>48</v>
      </c>
      <c r="C206" s="11">
        <v>225</v>
      </c>
      <c r="D206" s="11">
        <f t="shared" si="121"/>
        <v>10800</v>
      </c>
      <c r="E206" s="7">
        <f t="shared" si="122"/>
        <v>61.664316873566293</v>
      </c>
      <c r="F206" s="7">
        <f t="shared" si="123"/>
        <v>2807.7876909118386</v>
      </c>
      <c r="G206" s="7">
        <f t="shared" si="120"/>
        <v>7992.2123090881614</v>
      </c>
      <c r="H206" s="7">
        <f t="shared" si="124"/>
        <v>8412.8550621980648</v>
      </c>
      <c r="I206" s="18">
        <f t="shared" si="125"/>
        <v>192.29342230910729</v>
      </c>
      <c r="J206" s="7">
        <f t="shared" si="126"/>
        <v>152.09951901934369</v>
      </c>
      <c r="K206" s="7">
        <f t="shared" si="127"/>
        <v>240.34894171176643</v>
      </c>
      <c r="L206" s="7">
        <f t="shared" si="128"/>
        <v>420.64275310990342</v>
      </c>
      <c r="M206" s="7">
        <f t="shared" si="129"/>
        <v>813.09121384101354</v>
      </c>
    </row>
    <row r="207" spans="1:13">
      <c r="A207" s="11">
        <v>45</v>
      </c>
      <c r="B207" s="11">
        <f t="shared" si="119"/>
        <v>48</v>
      </c>
      <c r="C207" s="11">
        <v>250</v>
      </c>
      <c r="D207" s="11">
        <f t="shared" si="121"/>
        <v>12000</v>
      </c>
      <c r="E207" s="7">
        <f t="shared" si="122"/>
        <v>65.843443382779327</v>
      </c>
      <c r="F207" s="7">
        <f t="shared" si="123"/>
        <v>2987.070920913357</v>
      </c>
      <c r="G207" s="7">
        <f t="shared" si="120"/>
        <v>9012.9290790866435</v>
      </c>
      <c r="H207" s="7">
        <f t="shared" si="124"/>
        <v>9487.2937674596251</v>
      </c>
      <c r="I207" s="18">
        <f t="shared" si="125"/>
        <v>217.67273309380096</v>
      </c>
      <c r="J207" s="7">
        <f t="shared" si="126"/>
        <v>173.41436146005069</v>
      </c>
      <c r="K207" s="7">
        <f t="shared" si="127"/>
        <v>307.97922176141321</v>
      </c>
      <c r="L207" s="7">
        <f t="shared" si="128"/>
        <v>474.36468837298162</v>
      </c>
      <c r="M207" s="7">
        <f t="shared" si="129"/>
        <v>955.75827159444555</v>
      </c>
    </row>
    <row r="208" spans="1:13">
      <c r="A208" s="11">
        <v>45</v>
      </c>
      <c r="B208" s="11">
        <f t="shared" si="119"/>
        <v>48</v>
      </c>
      <c r="C208" s="11">
        <v>275</v>
      </c>
      <c r="D208" s="11">
        <f t="shared" si="121"/>
        <v>13200</v>
      </c>
      <c r="E208" s="7">
        <f t="shared" si="122"/>
        <v>70.055525335787294</v>
      </c>
      <c r="F208" s="7">
        <f t="shared" si="123"/>
        <v>3166.3541509148645</v>
      </c>
      <c r="G208" s="7">
        <f t="shared" si="120"/>
        <v>10033.645849085136</v>
      </c>
      <c r="H208" s="7">
        <f t="shared" si="124"/>
        <v>10561.732472721196</v>
      </c>
      <c r="I208" s="18">
        <f t="shared" si="125"/>
        <v>243.25217815255448</v>
      </c>
      <c r="J208" s="7">
        <f t="shared" si="126"/>
        <v>196.31106520292542</v>
      </c>
      <c r="K208" s="7">
        <f t="shared" si="127"/>
        <v>384.61554414375365</v>
      </c>
      <c r="L208" s="7">
        <f t="shared" si="128"/>
        <v>528.08662363605981</v>
      </c>
      <c r="M208" s="7">
        <f t="shared" si="129"/>
        <v>1109.0132329827388</v>
      </c>
    </row>
    <row r="209" spans="1:13">
      <c r="A209" s="11">
        <v>45</v>
      </c>
      <c r="B209" s="11">
        <f t="shared" si="119"/>
        <v>48</v>
      </c>
      <c r="C209" s="11">
        <v>300</v>
      </c>
      <c r="D209" s="11">
        <f t="shared" si="121"/>
        <v>14400</v>
      </c>
      <c r="E209" s="7">
        <f t="shared" si="122"/>
        <v>74.301354883721871</v>
      </c>
      <c r="F209" s="7">
        <f t="shared" si="123"/>
        <v>3345.6373809163788</v>
      </c>
      <c r="G209" s="7">
        <f t="shared" si="120"/>
        <v>11054.362619083622</v>
      </c>
      <c r="H209" s="7">
        <f t="shared" si="124"/>
        <v>11636.17117798276</v>
      </c>
      <c r="I209" s="18">
        <f t="shared" si="125"/>
        <v>269.03656811976839</v>
      </c>
      <c r="J209" s="7">
        <f t="shared" si="126"/>
        <v>220.8276535022712</v>
      </c>
      <c r="K209" s="7">
        <f t="shared" si="127"/>
        <v>470.47438740680798</v>
      </c>
      <c r="L209" s="7">
        <f t="shared" si="128"/>
        <v>581.80855889913801</v>
      </c>
      <c r="M209" s="7">
        <f t="shared" si="129"/>
        <v>1273.1105998082171</v>
      </c>
    </row>
    <row r="210" spans="1:13">
      <c r="A210" s="11">
        <v>45</v>
      </c>
      <c r="B210" s="11">
        <f t="shared" si="119"/>
        <v>48</v>
      </c>
      <c r="C210" s="11">
        <v>325</v>
      </c>
      <c r="D210" s="11">
        <f t="shared" si="121"/>
        <v>15600</v>
      </c>
      <c r="E210" s="7">
        <f t="shared" si="122"/>
        <v>78.581756430547586</v>
      </c>
      <c r="F210" s="7">
        <f t="shared" si="123"/>
        <v>3524.9206109178876</v>
      </c>
      <c r="G210" s="7">
        <f t="shared" si="120"/>
        <v>12075.079389082111</v>
      </c>
      <c r="H210" s="7">
        <f t="shared" si="124"/>
        <v>12710.609883244328</v>
      </c>
      <c r="I210" s="18">
        <f t="shared" si="125"/>
        <v>295.03090949725294</v>
      </c>
      <c r="J210" s="7">
        <f t="shared" si="126"/>
        <v>247.00369774839626</v>
      </c>
      <c r="K210" s="7">
        <f t="shared" si="127"/>
        <v>565.78104413204562</v>
      </c>
      <c r="L210" s="7">
        <f t="shared" si="128"/>
        <v>635.5304941622162</v>
      </c>
      <c r="M210" s="7">
        <f t="shared" si="129"/>
        <v>1448.3152360426579</v>
      </c>
    </row>
    <row r="211" spans="1:13">
      <c r="A211" s="11">
        <v>45</v>
      </c>
      <c r="B211" s="11">
        <f t="shared" si="119"/>
        <v>48</v>
      </c>
      <c r="C211" s="11">
        <v>350</v>
      </c>
      <c r="D211" s="11">
        <f t="shared" si="121"/>
        <v>16800</v>
      </c>
      <c r="E211" s="7">
        <f t="shared" si="122"/>
        <v>82.897588502030857</v>
      </c>
      <c r="F211" s="7">
        <f t="shared" si="123"/>
        <v>3704.2038409193997</v>
      </c>
      <c r="G211" s="7">
        <f t="shared" si="120"/>
        <v>13095.796159080601</v>
      </c>
      <c r="H211" s="7">
        <f t="shared" si="124"/>
        <v>13785.048588505897</v>
      </c>
      <c r="I211" s="18">
        <f t="shared" si="125"/>
        <v>321.24041600423629</v>
      </c>
      <c r="J211" s="7">
        <f t="shared" si="126"/>
        <v>274.88040717808155</v>
      </c>
      <c r="K211" s="7">
        <f t="shared" si="127"/>
        <v>670.77013168473616</v>
      </c>
      <c r="L211" s="7">
        <f t="shared" si="128"/>
        <v>689.25242942529621</v>
      </c>
      <c r="M211" s="7">
        <f t="shared" si="129"/>
        <v>1634.9029682881139</v>
      </c>
    </row>
    <row r="212" spans="1:13">
      <c r="A212" s="11">
        <v>45</v>
      </c>
      <c r="B212" s="11">
        <f t="shared" si="119"/>
        <v>48</v>
      </c>
      <c r="C212" s="11">
        <v>375</v>
      </c>
      <c r="D212" s="11">
        <f t="shared" si="121"/>
        <v>18000</v>
      </c>
      <c r="E212" s="7">
        <f t="shared" si="122"/>
        <v>87.249745756301891</v>
      </c>
      <c r="F212" s="7">
        <f t="shared" si="123"/>
        <v>3883.4870709209181</v>
      </c>
      <c r="G212" s="7">
        <f t="shared" si="120"/>
        <v>14116.512929079083</v>
      </c>
      <c r="H212" s="7">
        <f t="shared" si="124"/>
        <v>14859.487293767455</v>
      </c>
      <c r="I212" s="18">
        <f t="shared" si="125"/>
        <v>347.67052078725743</v>
      </c>
      <c r="J212" s="7">
        <f t="shared" si="126"/>
        <v>304.50072538157281</v>
      </c>
      <c r="K212" s="7">
        <f t="shared" si="127"/>
        <v>785.68614165913812</v>
      </c>
      <c r="L212" s="7">
        <f t="shared" si="128"/>
        <v>742.97436468837259</v>
      </c>
      <c r="M212" s="7">
        <f t="shared" si="129"/>
        <v>1833.1612317290835</v>
      </c>
    </row>
    <row r="213" spans="1:13">
      <c r="A213" s="11">
        <v>45</v>
      </c>
      <c r="B213" s="11">
        <f t="shared" si="119"/>
        <v>48</v>
      </c>
      <c r="C213" s="11">
        <v>400</v>
      </c>
      <c r="D213" s="11">
        <f t="shared" si="121"/>
        <v>19200</v>
      </c>
      <c r="E213" s="7">
        <f t="shared" si="122"/>
        <v>91.63916114934726</v>
      </c>
      <c r="F213" s="7">
        <f t="shared" si="123"/>
        <v>4062.7703009224269</v>
      </c>
      <c r="G213" s="7">
        <f t="shared" si="120"/>
        <v>15137.229699077572</v>
      </c>
      <c r="H213" s="7">
        <f t="shared" si="124"/>
        <v>15933.925999029025</v>
      </c>
      <c r="I213" s="18">
        <f t="shared" si="125"/>
        <v>374.3268895709345</v>
      </c>
      <c r="J213" s="7">
        <f t="shared" si="126"/>
        <v>335.90943424624146</v>
      </c>
      <c r="K213" s="7">
        <f t="shared" si="127"/>
        <v>910.78403166302871</v>
      </c>
      <c r="L213" s="7">
        <f t="shared" si="128"/>
        <v>796.6962999514526</v>
      </c>
      <c r="M213" s="7">
        <f t="shared" si="129"/>
        <v>2043.3897658607227</v>
      </c>
    </row>
    <row r="214" spans="1:13">
      <c r="A214" s="11">
        <v>45</v>
      </c>
      <c r="B214" s="11">
        <f t="shared" si="119"/>
        <v>48</v>
      </c>
      <c r="C214" s="11">
        <v>425</v>
      </c>
      <c r="D214" s="11">
        <f t="shared" si="121"/>
        <v>20400</v>
      </c>
      <c r="E214" s="7">
        <f t="shared" si="122"/>
        <v>96.066808270281243</v>
      </c>
      <c r="F214" s="7">
        <f t="shared" si="123"/>
        <v>4242.0535309239403</v>
      </c>
      <c r="G214" s="7">
        <f t="shared" si="120"/>
        <v>16157.94646907606</v>
      </c>
      <c r="H214" s="7">
        <f t="shared" si="124"/>
        <v>17008.36470429059</v>
      </c>
      <c r="I214" s="18">
        <f t="shared" si="125"/>
        <v>401.2154348397641</v>
      </c>
      <c r="J214" s="7">
        <f t="shared" si="126"/>
        <v>369.15326604955908</v>
      </c>
      <c r="K214" s="7">
        <f t="shared" si="127"/>
        <v>1046.3298634987964</v>
      </c>
      <c r="L214" s="7">
        <f t="shared" si="128"/>
        <v>850.4182352145308</v>
      </c>
      <c r="M214" s="7">
        <f t="shared" si="129"/>
        <v>2265.9013647628863</v>
      </c>
    </row>
    <row r="215" spans="1:13">
      <c r="A215" s="11">
        <v>45</v>
      </c>
      <c r="B215" s="11">
        <f t="shared" si="119"/>
        <v>48</v>
      </c>
      <c r="C215" s="11">
        <v>450</v>
      </c>
      <c r="D215" s="11">
        <f t="shared" si="121"/>
        <v>21600</v>
      </c>
      <c r="E215" s="7">
        <f t="shared" si="122"/>
        <v>100.53370386294962</v>
      </c>
      <c r="F215" s="7">
        <f t="shared" si="123"/>
        <v>4421.3367609254519</v>
      </c>
      <c r="G215" s="7">
        <f t="shared" si="120"/>
        <v>17178.663239074547</v>
      </c>
      <c r="H215" s="7">
        <f t="shared" si="124"/>
        <v>18082.803409552154</v>
      </c>
      <c r="I215" s="18">
        <f t="shared" si="125"/>
        <v>428.34233115151551</v>
      </c>
      <c r="J215" s="7">
        <f t="shared" si="126"/>
        <v>404.28102449613004</v>
      </c>
      <c r="K215" s="7">
        <f t="shared" si="127"/>
        <v>1192.6014922660447</v>
      </c>
      <c r="L215" s="7">
        <f t="shared" si="128"/>
        <v>904.14017047760717</v>
      </c>
      <c r="M215" s="7">
        <f t="shared" si="129"/>
        <v>2501.022687239782</v>
      </c>
    </row>
    <row r="216" spans="1:13">
      <c r="A216" s="11">
        <v>45</v>
      </c>
      <c r="B216" s="11">
        <f t="shared" si="119"/>
        <v>48</v>
      </c>
      <c r="C216" s="11">
        <v>475</v>
      </c>
      <c r="D216" s="11">
        <f t="shared" si="121"/>
        <v>22800</v>
      </c>
      <c r="E216" s="7">
        <f t="shared" si="122"/>
        <v>105.04091055237112</v>
      </c>
      <c r="F216" s="7">
        <f t="shared" si="123"/>
        <v>4600.6199909269644</v>
      </c>
      <c r="G216" s="7">
        <f t="shared" si="120"/>
        <v>18199.380009073036</v>
      </c>
      <c r="H216" s="7">
        <f t="shared" si="124"/>
        <v>19157.242114813722</v>
      </c>
      <c r="I216" s="18">
        <f t="shared" si="125"/>
        <v>455.71403169456096</v>
      </c>
      <c r="J216" s="7">
        <f t="shared" si="126"/>
        <v>441.34371558684921</v>
      </c>
      <c r="K216" s="7">
        <f t="shared" si="127"/>
        <v>1349.8893114415234</v>
      </c>
      <c r="L216" s="7">
        <f t="shared" si="128"/>
        <v>957.86210574068537</v>
      </c>
      <c r="M216" s="7">
        <f t="shared" si="129"/>
        <v>2749.0951327690582</v>
      </c>
    </row>
    <row r="217" spans="1:13">
      <c r="A217" s="11">
        <v>45</v>
      </c>
      <c r="B217" s="11">
        <f t="shared" si="119"/>
        <v>48</v>
      </c>
      <c r="C217" s="11">
        <v>500</v>
      </c>
      <c r="D217" s="11">
        <f t="shared" si="121"/>
        <v>24000</v>
      </c>
      <c r="E217" s="7">
        <f t="shared" si="122"/>
        <v>109.58953979672478</v>
      </c>
      <c r="F217" s="7">
        <f t="shared" si="123"/>
        <v>4779.9032209284724</v>
      </c>
      <c r="G217" s="7">
        <f t="shared" si="120"/>
        <v>19220.096779071529</v>
      </c>
      <c r="H217" s="7">
        <f t="shared" si="124"/>
        <v>20231.680820075297</v>
      </c>
      <c r="I217" s="18">
        <f t="shared" si="125"/>
        <v>483.33728621492833</v>
      </c>
      <c r="J217" s="7">
        <f t="shared" si="126"/>
        <v>480.39468931431696</v>
      </c>
      <c r="K217" s="7">
        <f t="shared" si="127"/>
        <v>1518.4970595964749</v>
      </c>
      <c r="L217" s="7">
        <f t="shared" si="128"/>
        <v>1011.5840410037672</v>
      </c>
      <c r="M217" s="7">
        <f t="shared" si="129"/>
        <v>3010.4757899145588</v>
      </c>
    </row>
    <row r="218" spans="1:13">
      <c r="A218" s="11">
        <v>50</v>
      </c>
      <c r="B218" s="11">
        <f>$C$22</f>
        <v>48</v>
      </c>
      <c r="C218" s="11">
        <v>0</v>
      </c>
      <c r="D218" s="11">
        <f>C218*B218</f>
        <v>0</v>
      </c>
      <c r="E218" s="7">
        <f>($C$23*B218*A218^2+$C$24*$C$25*B218^3-B218*(($C$24*($C$25*$C$24*B218^2+$C$23*A218^2)*($C$25*B218^2+$C$23*$C$24*A218^2-4*D218*$C$23*$C$25)))^0.5)/(2*($C$23^2*A218^2+$C$24*$C$25*$C$23*B218^2))</f>
        <v>26.177930761827447</v>
      </c>
      <c r="F218" s="7">
        <f>B218*E218-E218^2*C$23</f>
        <v>1229.1293142088764</v>
      </c>
      <c r="G218" s="7">
        <f>D218-F218</f>
        <v>-1229.1293142088764</v>
      </c>
      <c r="H218" s="7">
        <f>G218/C$24</f>
        <v>-1293.8203307461858</v>
      </c>
      <c r="I218" s="18">
        <f>(A218-(A218^2-4*C$25*H218)^0.5)/(2*C$25)</f>
        <v>-25.78994087835768</v>
      </c>
      <c r="J218" s="7">
        <f>E218^2*C$23</f>
        <v>27.41136235884127</v>
      </c>
      <c r="K218" s="7">
        <f>I218^2*C$25</f>
        <v>4.3232868283096986</v>
      </c>
      <c r="L218" s="7">
        <f>H218-G218</f>
        <v>-64.691016537309451</v>
      </c>
      <c r="M218" s="7">
        <f>SUM(J218:L218)</f>
        <v>-32.956367350158487</v>
      </c>
    </row>
    <row r="219" spans="1:13">
      <c r="A219" s="11">
        <v>50</v>
      </c>
      <c r="B219" s="11">
        <f t="shared" si="119"/>
        <v>48</v>
      </c>
      <c r="C219" s="11">
        <v>25</v>
      </c>
      <c r="D219" s="11">
        <f>C219*B219</f>
        <v>1200</v>
      </c>
      <c r="E219" s="7">
        <f>($C$23*B219*A219^2+$C$24*$C$25*B219^3-B219*(($C$24*($C$25*$C$24*B219^2+$C$23*A219^2)*($C$25*B219^2+$C$23*$C$24*A219^2-4*D219*$C$23*$C$25)))^0.5)/(2*($C$23^2*A219^2+$C$24*$C$25*$C$23*B219^2))</f>
        <v>29.443066793871029</v>
      </c>
      <c r="F219" s="7">
        <f>B219*E219-E219^2*C$23</f>
        <v>1378.5914388166755</v>
      </c>
      <c r="G219" s="7">
        <f t="shared" ref="G219:G238" si="130">D219-F219</f>
        <v>-178.59143881667546</v>
      </c>
      <c r="H219" s="7">
        <f>G219/C$24</f>
        <v>-187.99098822807943</v>
      </c>
      <c r="I219" s="18">
        <f>(A219-(A219^2-4*C$25*H219)^0.5)/(2*C$25)</f>
        <v>-3.7579838470241849</v>
      </c>
      <c r="J219" s="7">
        <f>E219^2*C$23</f>
        <v>34.675767289134036</v>
      </c>
      <c r="K219" s="7">
        <f>I219^2*C$25</f>
        <v>9.1795876864215489E-2</v>
      </c>
      <c r="L219" s="7">
        <f>H219-G219</f>
        <v>-9.3995494114039673</v>
      </c>
      <c r="M219" s="7">
        <f>SUM(J219:L219)</f>
        <v>25.368013754594287</v>
      </c>
    </row>
    <row r="220" spans="1:13">
      <c r="A220" s="11">
        <v>50</v>
      </c>
      <c r="B220" s="11">
        <f t="shared" si="119"/>
        <v>48</v>
      </c>
      <c r="C220" s="11">
        <v>50</v>
      </c>
      <c r="D220" s="11">
        <f t="shared" ref="D220:D238" si="131">C220*B220</f>
        <v>2400</v>
      </c>
      <c r="E220" s="7">
        <f>($C$23*B220*A220^2+$C$24*$C$25*B220^3-B220*(($C$24*($C$25*$C$24*B220^2+$C$23*A220^2)*($C$25*B220^2+$C$23*$C$24*A220^2-4*D220*$C$23*$C$25)))^0.5)/(2*($C$23^2*A220^2+$C$24*$C$25*$C$23*B220^2))</f>
        <v>32.726996134675694</v>
      </c>
      <c r="F220" s="7">
        <f>B220*E220-E220^2*C$23</f>
        <v>1528.0535634244704</v>
      </c>
      <c r="G220" s="7">
        <f t="shared" si="130"/>
        <v>871.94643657552956</v>
      </c>
      <c r="H220" s="7">
        <f>G220/C$24</f>
        <v>917.83835429003113</v>
      </c>
      <c r="I220" s="18">
        <f>(A220-(A220^2-4*C$25*H220)^0.5)/(2*C$25)</f>
        <v>18.400783634789356</v>
      </c>
      <c r="J220" s="7">
        <f>E220^2*C$23</f>
        <v>42.842251039963109</v>
      </c>
      <c r="K220" s="7">
        <f>I220^2*C$25</f>
        <v>2.2008274494331563</v>
      </c>
      <c r="L220" s="7">
        <f>H220-G220</f>
        <v>45.891917714501574</v>
      </c>
      <c r="M220" s="7">
        <f>SUM(J220:L220)</f>
        <v>90.934996203897839</v>
      </c>
    </row>
    <row r="221" spans="1:13">
      <c r="A221" s="11">
        <v>50</v>
      </c>
      <c r="B221" s="11">
        <f t="shared" si="119"/>
        <v>48</v>
      </c>
      <c r="C221" s="11">
        <v>75</v>
      </c>
      <c r="D221" s="11">
        <f t="shared" si="131"/>
        <v>3600</v>
      </c>
      <c r="E221" s="7">
        <f>($C$23*B221*A221^2+$C$24*$C$25*B221^3-B221*(($C$24*($C$25*$C$24*B221^2+$C$23*A221^2)*($C$25*B221^2+$C$23*$C$24*A221^2-4*D221*$C$23*$C$25)))^0.5)/(2*($C$23^2*A221^2+$C$24*$C$25*$C$23*B221^2))</f>
        <v>36.03004707768946</v>
      </c>
      <c r="F221" s="7">
        <f>B221*E221-E221^2*C$23</f>
        <v>1677.5156880322734</v>
      </c>
      <c r="G221" s="7">
        <f t="shared" si="130"/>
        <v>1922.4843119677266</v>
      </c>
      <c r="H221" s="7">
        <f>G221/C$24</f>
        <v>2023.6676968081333</v>
      </c>
      <c r="I221" s="18">
        <f>(A221-(A221^2-4*C$25*H221)^0.5)/(2*C$25)</f>
        <v>40.68857677253299</v>
      </c>
      <c r="J221" s="7">
        <f>E221^2*C$23</f>
        <v>51.926571696820751</v>
      </c>
      <c r="K221" s="7">
        <f>I221^2*C$25</f>
        <v>10.761141818533021</v>
      </c>
      <c r="L221" s="7">
        <f>H221-G221</f>
        <v>101.18338484040669</v>
      </c>
      <c r="M221" s="7">
        <f>SUM(J221:L221)</f>
        <v>163.87109835576047</v>
      </c>
    </row>
    <row r="222" spans="1:13">
      <c r="A222" s="11">
        <v>50</v>
      </c>
      <c r="B222" s="11">
        <f t="shared" si="119"/>
        <v>48</v>
      </c>
      <c r="C222" s="11">
        <v>100</v>
      </c>
      <c r="D222" s="11">
        <f t="shared" si="131"/>
        <v>4800</v>
      </c>
      <c r="E222" s="7">
        <f>($C$23*B222*A222^2+$C$24*$C$25*B222^3-B222*(($C$24*($C$25*$C$24*B222^2+$C$23*A222^2)*($C$25*B222^2+$C$23*$C$24*A222^2-4*D222*$C$23*$C$25)))^0.5)/(2*($C$23^2*A222^2+$C$24*$C$25*$C$23*B222^2))</f>
        <v>39.352557587214008</v>
      </c>
      <c r="F222" s="7">
        <f>B222*E222-E222^2*C$23</f>
        <v>1826.9778126400727</v>
      </c>
      <c r="G222" s="7">
        <f t="shared" si="130"/>
        <v>2973.0221873599276</v>
      </c>
      <c r="H222" s="7">
        <f>G222/C$24</f>
        <v>3129.4970393262397</v>
      </c>
      <c r="I222" s="18">
        <f>(A222-(A222^2-4*C$25*H222)^0.5)/(2*C$25)</f>
        <v>63.107676027085041</v>
      </c>
      <c r="J222" s="7">
        <f>E222^2*C$23</f>
        <v>61.944951546199789</v>
      </c>
      <c r="K222" s="7">
        <f>I222^2*C$25</f>
        <v>25.886762028006906</v>
      </c>
      <c r="L222" s="7">
        <f>H222-G222</f>
        <v>156.47485196631214</v>
      </c>
      <c r="M222" s="7">
        <f>SUM(J222:L222)</f>
        <v>244.30656554051885</v>
      </c>
    </row>
    <row r="223" spans="1:13">
      <c r="A223" s="11">
        <v>50</v>
      </c>
      <c r="B223" s="11">
        <f t="shared" si="119"/>
        <v>48</v>
      </c>
      <c r="C223" s="11">
        <v>125</v>
      </c>
      <c r="D223" s="11">
        <f t="shared" si="131"/>
        <v>6000</v>
      </c>
      <c r="E223" s="7">
        <f t="shared" ref="E223:E238" si="132">($C$23*B223*A223^2+$C$24*$C$25*B223^3-B223*(($C$24*($C$25*$C$24*B223^2+$C$23*A223^2)*($C$25*B223^2+$C$23*$C$24*A223^2-4*D223*$C$23*$C$25)))^0.5)/(2*($C$23^2*A223^2+$C$24*$C$25*$C$23*B223^2))</f>
        <v>42.694875702005383</v>
      </c>
      <c r="F223" s="7">
        <f t="shared" ref="F223:F238" si="133">B223*E223-E223^2*C$23</f>
        <v>1976.4399372478706</v>
      </c>
      <c r="G223" s="7">
        <f t="shared" si="130"/>
        <v>4023.5600627521294</v>
      </c>
      <c r="H223" s="7">
        <f t="shared" ref="H223:H238" si="134">G223/C$24</f>
        <v>4235.3263818443465</v>
      </c>
      <c r="I223" s="18">
        <f t="shared" ref="I223:I238" si="135">(A223-(A223^2-4*C$25*H223)^0.5)/(2*C$25)</f>
        <v>85.660429838092966</v>
      </c>
      <c r="J223" s="7">
        <f t="shared" ref="J223:J238" si="136">E223^2*C$23</f>
        <v>72.914096448387596</v>
      </c>
      <c r="K223" s="7">
        <f t="shared" ref="K223:K238" si="137">I223^2*C$25</f>
        <v>47.695110060304508</v>
      </c>
      <c r="L223" s="7">
        <f t="shared" ref="L223:L238" si="138">H223-G223</f>
        <v>211.76631909221715</v>
      </c>
      <c r="M223" s="7">
        <f t="shared" ref="M223:M238" si="139">SUM(J223:L223)</f>
        <v>332.37552560090921</v>
      </c>
    </row>
    <row r="224" spans="1:13">
      <c r="A224" s="11">
        <v>50</v>
      </c>
      <c r="B224" s="11">
        <f t="shared" si="119"/>
        <v>48</v>
      </c>
      <c r="C224" s="11">
        <v>150</v>
      </c>
      <c r="D224" s="11">
        <f t="shared" si="131"/>
        <v>7200</v>
      </c>
      <c r="E224" s="7">
        <f t="shared" si="132"/>
        <v>46.057359960791459</v>
      </c>
      <c r="F224" s="7">
        <f t="shared" si="133"/>
        <v>2125.9020618556733</v>
      </c>
      <c r="G224" s="7">
        <f t="shared" si="130"/>
        <v>5074.0979381443267</v>
      </c>
      <c r="H224" s="7">
        <f t="shared" si="134"/>
        <v>5341.1557243624493</v>
      </c>
      <c r="I224" s="18">
        <f t="shared" si="135"/>
        <v>108.34925749521865</v>
      </c>
      <c r="J224" s="7">
        <f t="shared" si="136"/>
        <v>84.851216262316655</v>
      </c>
      <c r="K224" s="7">
        <f t="shared" si="137"/>
        <v>76.307150398473766</v>
      </c>
      <c r="L224" s="7">
        <f t="shared" si="138"/>
        <v>267.0577862181226</v>
      </c>
      <c r="M224" s="7">
        <f t="shared" si="139"/>
        <v>428.21615287891302</v>
      </c>
    </row>
    <row r="225" spans="1:13">
      <c r="A225" s="11">
        <v>50</v>
      </c>
      <c r="B225" s="11">
        <f t="shared" si="119"/>
        <v>48</v>
      </c>
      <c r="C225" s="11">
        <v>175</v>
      </c>
      <c r="D225" s="11">
        <f t="shared" si="131"/>
        <v>8400</v>
      </c>
      <c r="E225" s="7">
        <f t="shared" si="132"/>
        <v>49.440379851179728</v>
      </c>
      <c r="F225" s="7">
        <f t="shared" si="133"/>
        <v>2275.3641864634692</v>
      </c>
      <c r="G225" s="7">
        <f t="shared" si="130"/>
        <v>6124.6358135365308</v>
      </c>
      <c r="H225" s="7">
        <f t="shared" si="134"/>
        <v>6446.9850668805593</v>
      </c>
      <c r="I225" s="18">
        <f t="shared" si="135"/>
        <v>131.17665216720445</v>
      </c>
      <c r="J225" s="7">
        <f t="shared" si="136"/>
        <v>97.774046393157533</v>
      </c>
      <c r="K225" s="7">
        <f t="shared" si="137"/>
        <v>111.84754147967233</v>
      </c>
      <c r="L225" s="7">
        <f t="shared" si="138"/>
        <v>322.34925334402851</v>
      </c>
      <c r="M225" s="7">
        <f t="shared" si="139"/>
        <v>531.97084121685839</v>
      </c>
    </row>
    <row r="226" spans="1:13">
      <c r="A226" s="11">
        <v>50</v>
      </c>
      <c r="B226" s="11">
        <f t="shared" si="119"/>
        <v>48</v>
      </c>
      <c r="C226" s="11">
        <v>200</v>
      </c>
      <c r="D226" s="11">
        <f t="shared" si="131"/>
        <v>9600</v>
      </c>
      <c r="E226" s="7">
        <f t="shared" si="132"/>
        <v>52.844316283547784</v>
      </c>
      <c r="F226" s="7">
        <f t="shared" si="133"/>
        <v>2424.8263110712683</v>
      </c>
      <c r="G226" s="7">
        <f t="shared" si="130"/>
        <v>7175.1736889287313</v>
      </c>
      <c r="H226" s="7">
        <f t="shared" si="134"/>
        <v>7552.8144093986648</v>
      </c>
      <c r="I226" s="18">
        <f t="shared" si="135"/>
        <v>154.14518409951282</v>
      </c>
      <c r="J226" s="7">
        <f t="shared" si="136"/>
        <v>111.70087053902535</v>
      </c>
      <c r="K226" s="7">
        <f t="shared" si="137"/>
        <v>154.44479557697252</v>
      </c>
      <c r="L226" s="7">
        <f t="shared" si="138"/>
        <v>377.64072046993351</v>
      </c>
      <c r="M226" s="7">
        <f t="shared" si="139"/>
        <v>643.78638658593138</v>
      </c>
    </row>
    <row r="227" spans="1:13">
      <c r="A227" s="11">
        <v>50</v>
      </c>
      <c r="B227" s="11">
        <f t="shared" si="119"/>
        <v>48</v>
      </c>
      <c r="C227" s="11">
        <v>225</v>
      </c>
      <c r="D227" s="11">
        <f t="shared" si="131"/>
        <v>10800</v>
      </c>
      <c r="E227" s="7">
        <f t="shared" si="132"/>
        <v>56.269562091634178</v>
      </c>
      <c r="F227" s="7">
        <f t="shared" si="133"/>
        <v>2574.2884356790696</v>
      </c>
      <c r="G227" s="7">
        <f t="shared" si="130"/>
        <v>8225.7115643209308</v>
      </c>
      <c r="H227" s="7">
        <f t="shared" si="134"/>
        <v>8658.6437519167703</v>
      </c>
      <c r="I227" s="18">
        <f t="shared" si="135"/>
        <v>177.25750399213288</v>
      </c>
      <c r="J227" s="7">
        <f t="shared" si="136"/>
        <v>126.65054471937097</v>
      </c>
      <c r="K227" s="7">
        <f t="shared" si="137"/>
        <v>204.23144768988652</v>
      </c>
      <c r="L227" s="7">
        <f t="shared" si="138"/>
        <v>432.93218759583942</v>
      </c>
      <c r="M227" s="7">
        <f t="shared" si="139"/>
        <v>763.81418000509689</v>
      </c>
    </row>
    <row r="228" spans="1:13">
      <c r="A228" s="11">
        <v>50</v>
      </c>
      <c r="B228" s="11">
        <f t="shared" si="119"/>
        <v>48</v>
      </c>
      <c r="C228" s="11">
        <v>250</v>
      </c>
      <c r="D228" s="11">
        <f t="shared" si="131"/>
        <v>12000</v>
      </c>
      <c r="E228" s="7">
        <f t="shared" si="132"/>
        <v>59.716522561694191</v>
      </c>
      <c r="F228" s="7">
        <f t="shared" si="133"/>
        <v>2723.7505602868678</v>
      </c>
      <c r="G228" s="7">
        <f t="shared" si="130"/>
        <v>9276.2494397131322</v>
      </c>
      <c r="H228" s="7">
        <f t="shared" si="134"/>
        <v>9764.4730944348757</v>
      </c>
      <c r="I228" s="18">
        <f t="shared" si="135"/>
        <v>200.51634657013568</v>
      </c>
      <c r="J228" s="7">
        <f t="shared" si="136"/>
        <v>142.64252267445326</v>
      </c>
      <c r="K228" s="7">
        <f t="shared" si="137"/>
        <v>261.34423407192594</v>
      </c>
      <c r="L228" s="7">
        <f t="shared" si="138"/>
        <v>488.22365472174351</v>
      </c>
      <c r="M228" s="7">
        <f t="shared" si="139"/>
        <v>892.21041146812274</v>
      </c>
    </row>
    <row r="229" spans="1:13">
      <c r="A229" s="11">
        <v>50</v>
      </c>
      <c r="B229" s="11">
        <f t="shared" si="119"/>
        <v>48</v>
      </c>
      <c r="C229" s="11">
        <v>275</v>
      </c>
      <c r="D229" s="11">
        <f t="shared" si="131"/>
        <v>13200</v>
      </c>
      <c r="E229" s="7">
        <f t="shared" si="132"/>
        <v>63.185615992237636</v>
      </c>
      <c r="F229" s="7">
        <f t="shared" si="133"/>
        <v>2873.2126848946659</v>
      </c>
      <c r="G229" s="7">
        <f t="shared" si="130"/>
        <v>10326.787315105334</v>
      </c>
      <c r="H229" s="7">
        <f t="shared" si="134"/>
        <v>10870.302436952983</v>
      </c>
      <c r="I229" s="18">
        <f t="shared" si="135"/>
        <v>223.92453436057792</v>
      </c>
      <c r="J229" s="7">
        <f t="shared" si="136"/>
        <v>159.69688273274068</v>
      </c>
      <c r="K229" s="7">
        <f t="shared" si="137"/>
        <v>325.92428107591064</v>
      </c>
      <c r="L229" s="7">
        <f t="shared" si="138"/>
        <v>543.51512184764943</v>
      </c>
      <c r="M229" s="7">
        <f t="shared" si="139"/>
        <v>1029.1362856563007</v>
      </c>
    </row>
    <row r="230" spans="1:13">
      <c r="A230" s="11">
        <v>50</v>
      </c>
      <c r="B230" s="11">
        <f t="shared" si="119"/>
        <v>48</v>
      </c>
      <c r="C230" s="11">
        <v>300</v>
      </c>
      <c r="D230" s="11">
        <f t="shared" si="131"/>
        <v>14400</v>
      </c>
      <c r="E230" s="7">
        <f t="shared" si="132"/>
        <v>66.677274286536388</v>
      </c>
      <c r="F230" s="7">
        <f t="shared" si="133"/>
        <v>3022.6748095024668</v>
      </c>
      <c r="G230" s="7">
        <f t="shared" si="130"/>
        <v>11377.325190497533</v>
      </c>
      <c r="H230" s="7">
        <f t="shared" si="134"/>
        <v>11976.131779471089</v>
      </c>
      <c r="I230" s="18">
        <f t="shared" si="135"/>
        <v>247.48498169052843</v>
      </c>
      <c r="J230" s="7">
        <f t="shared" si="136"/>
        <v>177.83435625128027</v>
      </c>
      <c r="K230" s="7">
        <f t="shared" si="137"/>
        <v>398.11730505534769</v>
      </c>
      <c r="L230" s="7">
        <f t="shared" si="138"/>
        <v>598.80658897355534</v>
      </c>
      <c r="M230" s="7">
        <f t="shared" si="139"/>
        <v>1174.7582502801833</v>
      </c>
    </row>
    <row r="231" spans="1:13">
      <c r="A231" s="11">
        <v>50</v>
      </c>
      <c r="B231" s="11">
        <f t="shared" si="119"/>
        <v>48</v>
      </c>
      <c r="C231" s="11">
        <v>325</v>
      </c>
      <c r="D231" s="11">
        <f t="shared" si="131"/>
        <v>15600</v>
      </c>
      <c r="E231" s="7">
        <f t="shared" si="132"/>
        <v>70.191943580278007</v>
      </c>
      <c r="F231" s="7">
        <f t="shared" si="133"/>
        <v>3172.1369341102672</v>
      </c>
      <c r="G231" s="7">
        <f t="shared" si="130"/>
        <v>12427.863065889733</v>
      </c>
      <c r="H231" s="7">
        <f t="shared" si="134"/>
        <v>13081.961121989192</v>
      </c>
      <c r="I231" s="18">
        <f t="shared" si="135"/>
        <v>271.20069892225348</v>
      </c>
      <c r="J231" s="7">
        <f t="shared" si="136"/>
        <v>197.07635774307724</v>
      </c>
      <c r="K231" s="7">
        <f t="shared" si="137"/>
        <v>478.07382412347204</v>
      </c>
      <c r="L231" s="7">
        <f t="shared" si="138"/>
        <v>654.09805609945943</v>
      </c>
      <c r="M231" s="7">
        <f t="shared" si="139"/>
        <v>1329.2482379660087</v>
      </c>
    </row>
    <row r="232" spans="1:13">
      <c r="A232" s="11">
        <v>50</v>
      </c>
      <c r="B232" s="11">
        <f t="shared" si="119"/>
        <v>48</v>
      </c>
      <c r="C232" s="11">
        <v>350</v>
      </c>
      <c r="D232" s="11">
        <f t="shared" si="131"/>
        <v>16800</v>
      </c>
      <c r="E232" s="7">
        <f t="shared" si="132"/>
        <v>73.730084906947809</v>
      </c>
      <c r="F232" s="7">
        <f t="shared" si="133"/>
        <v>3321.5990587180654</v>
      </c>
      <c r="G232" s="7">
        <f t="shared" si="130"/>
        <v>13478.400941281934</v>
      </c>
      <c r="H232" s="7">
        <f t="shared" si="134"/>
        <v>14187.790464507299</v>
      </c>
      <c r="I232" s="18">
        <f t="shared" si="135"/>
        <v>295.07479694296717</v>
      </c>
      <c r="J232" s="7">
        <f t="shared" si="136"/>
        <v>217.44501681542934</v>
      </c>
      <c r="K232" s="7">
        <f t="shared" si="137"/>
        <v>565.94938264106645</v>
      </c>
      <c r="L232" s="7">
        <f t="shared" si="138"/>
        <v>709.38952322536534</v>
      </c>
      <c r="M232" s="7">
        <f t="shared" si="139"/>
        <v>1492.783922681861</v>
      </c>
    </row>
    <row r="233" spans="1:13">
      <c r="A233" s="11">
        <v>50</v>
      </c>
      <c r="B233" s="11">
        <f t="shared" si="119"/>
        <v>48</v>
      </c>
      <c r="C233" s="11">
        <v>375</v>
      </c>
      <c r="D233" s="11">
        <f t="shared" si="131"/>
        <v>18000</v>
      </c>
      <c r="E233" s="7">
        <f t="shared" si="132"/>
        <v>77.292174903748531</v>
      </c>
      <c r="F233" s="7">
        <f t="shared" si="133"/>
        <v>3471.0611833258636</v>
      </c>
      <c r="G233" s="7">
        <f t="shared" si="130"/>
        <v>14528.938816674137</v>
      </c>
      <c r="H233" s="7">
        <f t="shared" si="134"/>
        <v>15293.619807025409</v>
      </c>
      <c r="I233" s="18">
        <f t="shared" si="135"/>
        <v>319.1104919281276</v>
      </c>
      <c r="J233" s="7">
        <f t="shared" si="136"/>
        <v>238.96321205406616</v>
      </c>
      <c r="K233" s="7">
        <f t="shared" si="137"/>
        <v>661.90478938097533</v>
      </c>
      <c r="L233" s="7">
        <f t="shared" si="138"/>
        <v>764.68099035127125</v>
      </c>
      <c r="M233" s="7">
        <f t="shared" si="139"/>
        <v>1665.5489917863129</v>
      </c>
    </row>
    <row r="234" spans="1:13">
      <c r="A234" s="11">
        <v>50</v>
      </c>
      <c r="B234" s="11">
        <f t="shared" si="119"/>
        <v>48</v>
      </c>
      <c r="C234" s="11">
        <v>400</v>
      </c>
      <c r="D234" s="11">
        <f t="shared" si="131"/>
        <v>19200</v>
      </c>
      <c r="E234" s="7">
        <f t="shared" si="132"/>
        <v>80.878706561117426</v>
      </c>
      <c r="F234" s="7">
        <f t="shared" si="133"/>
        <v>3620.5233079336626</v>
      </c>
      <c r="G234" s="7">
        <f t="shared" si="130"/>
        <v>15579.476692066337</v>
      </c>
      <c r="H234" s="7">
        <f t="shared" si="134"/>
        <v>16399.449149543514</v>
      </c>
      <c r="I234" s="18">
        <f t="shared" si="135"/>
        <v>343.31111039890283</v>
      </c>
      <c r="J234" s="7">
        <f t="shared" si="136"/>
        <v>261.65460699997357</v>
      </c>
      <c r="K234" s="7">
        <f t="shared" si="137"/>
        <v>766.10637040162965</v>
      </c>
      <c r="L234" s="7">
        <f t="shared" si="138"/>
        <v>819.97245747717716</v>
      </c>
      <c r="M234" s="7">
        <f t="shared" si="139"/>
        <v>1847.7334348787804</v>
      </c>
    </row>
    <row r="235" spans="1:13">
      <c r="A235" s="11">
        <v>50</v>
      </c>
      <c r="B235" s="11">
        <f t="shared" si="119"/>
        <v>48</v>
      </c>
      <c r="C235" s="11">
        <v>425</v>
      </c>
      <c r="D235" s="11">
        <f t="shared" si="131"/>
        <v>20400</v>
      </c>
      <c r="E235" s="7">
        <f t="shared" si="132"/>
        <v>84.490190019177788</v>
      </c>
      <c r="F235" s="7">
        <f t="shared" si="133"/>
        <v>3769.9854325414631</v>
      </c>
      <c r="G235" s="7">
        <f t="shared" si="130"/>
        <v>16630.014567458536</v>
      </c>
      <c r="H235" s="7">
        <f t="shared" si="134"/>
        <v>17505.278492061618</v>
      </c>
      <c r="I235" s="18">
        <f t="shared" si="135"/>
        <v>367.68009459634061</v>
      </c>
      <c r="J235" s="7">
        <f t="shared" si="136"/>
        <v>285.54368837907083</v>
      </c>
      <c r="K235" s="7">
        <f t="shared" si="137"/>
        <v>878.72623775543093</v>
      </c>
      <c r="L235" s="7">
        <f t="shared" si="138"/>
        <v>875.26392460308125</v>
      </c>
      <c r="M235" s="7">
        <f t="shared" si="139"/>
        <v>2039.533850737583</v>
      </c>
    </row>
    <row r="236" spans="1:13">
      <c r="A236" s="11">
        <v>50</v>
      </c>
      <c r="B236" s="11">
        <f t="shared" si="119"/>
        <v>48</v>
      </c>
      <c r="C236" s="11">
        <v>450</v>
      </c>
      <c r="D236" s="11">
        <f t="shared" si="131"/>
        <v>21600</v>
      </c>
      <c r="E236" s="7">
        <f t="shared" si="132"/>
        <v>88.127153414767918</v>
      </c>
      <c r="F236" s="7">
        <f t="shared" si="133"/>
        <v>3919.4475571492585</v>
      </c>
      <c r="G236" s="7">
        <f t="shared" si="130"/>
        <v>17680.552442850741</v>
      </c>
      <c r="H236" s="7">
        <f t="shared" si="134"/>
        <v>18611.107834579729</v>
      </c>
      <c r="I236" s="18">
        <f t="shared" si="135"/>
        <v>392.22100819681481</v>
      </c>
      <c r="J236" s="7">
        <f t="shared" si="136"/>
        <v>310.6558067596016</v>
      </c>
      <c r="K236" s="7">
        <f t="shared" si="137"/>
        <v>999.94257526101808</v>
      </c>
      <c r="L236" s="7">
        <f t="shared" si="138"/>
        <v>930.55539172898716</v>
      </c>
      <c r="M236" s="7">
        <f t="shared" si="139"/>
        <v>2241.1537737496069</v>
      </c>
    </row>
    <row r="237" spans="1:13">
      <c r="A237" s="11">
        <v>50</v>
      </c>
      <c r="B237" s="11">
        <f t="shared" si="119"/>
        <v>48</v>
      </c>
      <c r="C237" s="11">
        <v>475</v>
      </c>
      <c r="D237" s="11">
        <f t="shared" si="131"/>
        <v>22800</v>
      </c>
      <c r="E237" s="7">
        <f t="shared" si="132"/>
        <v>91.790143783029848</v>
      </c>
      <c r="F237" s="7">
        <f t="shared" si="133"/>
        <v>4068.9096817570608</v>
      </c>
      <c r="G237" s="7">
        <f t="shared" si="130"/>
        <v>18731.090318242939</v>
      </c>
      <c r="H237" s="7">
        <f t="shared" si="134"/>
        <v>19716.937177097832</v>
      </c>
      <c r="I237" s="18">
        <f t="shared" si="135"/>
        <v>416.9375423956127</v>
      </c>
      <c r="J237" s="7">
        <f t="shared" si="136"/>
        <v>337.01721982837176</v>
      </c>
      <c r="K237" s="7">
        <f t="shared" si="137"/>
        <v>1129.9399426828068</v>
      </c>
      <c r="L237" s="7">
        <f t="shared" si="138"/>
        <v>985.84685885489307</v>
      </c>
      <c r="M237" s="7">
        <f t="shared" si="139"/>
        <v>2452.8040213660715</v>
      </c>
    </row>
    <row r="238" spans="1:13">
      <c r="A238" s="11">
        <v>50</v>
      </c>
      <c r="B238" s="11">
        <f t="shared" si="119"/>
        <v>48</v>
      </c>
      <c r="C238" s="11">
        <v>500</v>
      </c>
      <c r="D238" s="11">
        <f t="shared" si="131"/>
        <v>24000</v>
      </c>
      <c r="E238" s="7">
        <f t="shared" si="132"/>
        <v>95.479728017913544</v>
      </c>
      <c r="F238" s="7">
        <f t="shared" si="133"/>
        <v>4218.3718063648603</v>
      </c>
      <c r="G238" s="7">
        <f t="shared" si="130"/>
        <v>19781.628193635141</v>
      </c>
      <c r="H238" s="7">
        <f t="shared" si="134"/>
        <v>20822.76651961594</v>
      </c>
      <c r="I238" s="18">
        <f t="shared" si="135"/>
        <v>441.83352238808027</v>
      </c>
      <c r="J238" s="7">
        <f t="shared" si="136"/>
        <v>364.65513849498979</v>
      </c>
      <c r="K238" s="7">
        <f t="shared" si="137"/>
        <v>1268.9095997880784</v>
      </c>
      <c r="L238" s="7">
        <f t="shared" si="138"/>
        <v>1041.138325980799</v>
      </c>
      <c r="M238" s="7">
        <f t="shared" si="139"/>
        <v>2674.7030642638674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3:L62"/>
  <sheetViews>
    <sheetView topLeftCell="A43" workbookViewId="0">
      <selection activeCell="I59" sqref="I59"/>
    </sheetView>
  </sheetViews>
  <sheetFormatPr defaultRowHeight="15"/>
  <sheetData>
    <row r="3" spans="2:3" ht="18.75">
      <c r="B3" s="21" t="s">
        <v>20</v>
      </c>
    </row>
    <row r="4" spans="2:3">
      <c r="B4" s="13" t="s">
        <v>23</v>
      </c>
    </row>
    <row r="5" spans="2:3">
      <c r="C5" t="s">
        <v>24</v>
      </c>
    </row>
    <row r="6" spans="2:3">
      <c r="C6" t="s">
        <v>25</v>
      </c>
    </row>
    <row r="7" spans="2:3">
      <c r="C7" s="14" t="s">
        <v>26</v>
      </c>
    </row>
    <row r="8" spans="2:3">
      <c r="C8" s="14" t="s">
        <v>27</v>
      </c>
    </row>
    <row r="10" spans="2:3">
      <c r="B10" t="s">
        <v>22</v>
      </c>
    </row>
    <row r="12" spans="2:3" ht="18.75">
      <c r="B12" s="20" t="s">
        <v>21</v>
      </c>
    </row>
    <row r="13" spans="2:3">
      <c r="B13" s="2" t="s">
        <v>41</v>
      </c>
    </row>
    <row r="15" spans="2:3">
      <c r="B15" t="s">
        <v>42</v>
      </c>
    </row>
    <row r="21" spans="2:2">
      <c r="B21" s="2" t="s">
        <v>43</v>
      </c>
    </row>
    <row r="24" spans="2:2">
      <c r="B24" s="2" t="s">
        <v>44</v>
      </c>
    </row>
    <row r="26" spans="2:2">
      <c r="B26" t="s">
        <v>46</v>
      </c>
    </row>
    <row r="32" spans="2:2">
      <c r="B32" t="s">
        <v>45</v>
      </c>
    </row>
    <row r="33" spans="1:12">
      <c r="B33" t="s">
        <v>28</v>
      </c>
    </row>
    <row r="35" spans="1:12">
      <c r="B35" s="15" t="s">
        <v>29</v>
      </c>
    </row>
    <row r="36" spans="1:12">
      <c r="B36" s="1" t="s">
        <v>0</v>
      </c>
      <c r="C36">
        <f>3.3*24</f>
        <v>79.199999999999989</v>
      </c>
      <c r="D36" t="s">
        <v>18</v>
      </c>
    </row>
    <row r="37" spans="1:12">
      <c r="B37" s="1" t="s">
        <v>1</v>
      </c>
      <c r="C37">
        <v>2.4E-2</v>
      </c>
      <c r="D37" t="s">
        <v>5</v>
      </c>
    </row>
    <row r="38" spans="1:12">
      <c r="B38" s="1" t="s">
        <v>2</v>
      </c>
      <c r="C38" s="12">
        <v>0.95</v>
      </c>
    </row>
    <row r="39" spans="1:12">
      <c r="B39" s="1" t="s">
        <v>4</v>
      </c>
      <c r="C39">
        <f>0.006</f>
        <v>6.0000000000000001E-3</v>
      </c>
      <c r="D39" t="s">
        <v>5</v>
      </c>
    </row>
    <row r="40" spans="1:12">
      <c r="B40" s="1"/>
    </row>
    <row r="41" spans="1:12">
      <c r="C41" s="2" t="s">
        <v>6</v>
      </c>
    </row>
    <row r="42" spans="1:12" ht="48.75">
      <c r="A42" s="16" t="s">
        <v>35</v>
      </c>
      <c r="B42" s="16" t="s">
        <v>30</v>
      </c>
      <c r="C42" s="16" t="s">
        <v>34</v>
      </c>
      <c r="D42" s="16" t="s">
        <v>36</v>
      </c>
      <c r="E42" s="16" t="s">
        <v>9</v>
      </c>
      <c r="F42" s="16" t="s">
        <v>10</v>
      </c>
      <c r="G42" s="16" t="s">
        <v>11</v>
      </c>
      <c r="H42" s="17" t="s">
        <v>37</v>
      </c>
      <c r="I42" s="16" t="s">
        <v>13</v>
      </c>
      <c r="J42" s="16" t="s">
        <v>14</v>
      </c>
      <c r="K42" s="16" t="s">
        <v>15</v>
      </c>
      <c r="L42" s="16" t="s">
        <v>16</v>
      </c>
    </row>
    <row r="43" spans="1:12">
      <c r="A43" s="11">
        <v>48</v>
      </c>
      <c r="B43" s="11">
        <v>77</v>
      </c>
      <c r="C43" s="11">
        <v>5000</v>
      </c>
      <c r="D43" s="7">
        <f>($C$37*B43*A43^2+$C$38*$C$39*B43^3-B43*(($C$38*($C$39*$C$38*B43^2+$C$37*A43^2)*($C$39*B43^2+$C$37*$C$38*A43^2-4*C43*$C$37*$C$39)))^0.5)/(2*($C$37^2*A43^2+$C$38*$C$39*$C$37*B43^2))</f>
        <v>74.919597194921039</v>
      </c>
      <c r="E43" s="7">
        <f>B43*D43-D43^2*C$37</f>
        <v>5634.0982789565387</v>
      </c>
      <c r="F43" s="7">
        <f>C43-E43</f>
        <v>-634.09827895653871</v>
      </c>
      <c r="G43" s="7">
        <f>F43/C$38</f>
        <v>-667.47187258583028</v>
      </c>
      <c r="H43" s="18">
        <f>(A43-(A43^2-4*C$39*G43)^0.5)/(2*C$39)</f>
        <v>-13.881576740603899</v>
      </c>
      <c r="I43" s="7">
        <f>D43^2*C$37</f>
        <v>134.71070505238129</v>
      </c>
      <c r="J43" s="7">
        <f>H43^2*C$39</f>
        <v>1.156189036831651</v>
      </c>
      <c r="K43" s="7">
        <f>G43-F43</f>
        <v>-33.373593629291577</v>
      </c>
      <c r="L43" s="7">
        <f>SUM(I43:K43)</f>
        <v>102.49330045992136</v>
      </c>
    </row>
    <row r="44" spans="1:12">
      <c r="A44" s="11">
        <v>48</v>
      </c>
      <c r="B44" s="11">
        <v>77</v>
      </c>
      <c r="C44" s="11">
        <v>10000</v>
      </c>
      <c r="D44" s="7">
        <f>($C$37*B44*A44^2+$C$38*$C$39*B44^3-B44*(($C$38*($C$39*$C$38*B44^2+$C$37*A44^2)*($C$39*B44^2+$C$37*$C$38*A44^2-4*C44*$C$37*$C$39)))^0.5)/(2*($C$37^2*A44^2+$C$38*$C$39*$C$37*B44^2))</f>
        <v>100.98044359167486</v>
      </c>
      <c r="E44" s="7">
        <f t="shared" ref="E44:E46" si="0">B44*D44-D44^2*C$37</f>
        <v>7530.76495684765</v>
      </c>
      <c r="F44" s="7">
        <f t="shared" ref="F44" si="1">C44-E44</f>
        <v>2469.23504315235</v>
      </c>
      <c r="G44" s="7">
        <f>F44/C$38</f>
        <v>2599.1947822656316</v>
      </c>
      <c r="H44" s="18">
        <f t="shared" ref="H44:H46" si="2">(A44-(A44^2-4*C$39*G44)^0.5)/(2*C$39)</f>
        <v>54.521465066323195</v>
      </c>
      <c r="I44" s="7">
        <f>D44^2*C$37</f>
        <v>244.72919971131427</v>
      </c>
      <c r="J44" s="7">
        <f>H44^2*C$39</f>
        <v>17.835540917869803</v>
      </c>
      <c r="K44" s="7">
        <f>G44-F44</f>
        <v>129.95973911328156</v>
      </c>
      <c r="L44" s="7">
        <f>SUM(I44:K44)</f>
        <v>392.52447974246564</v>
      </c>
    </row>
    <row r="45" spans="1:12">
      <c r="A45" s="11">
        <v>48</v>
      </c>
      <c r="B45" s="11">
        <v>77</v>
      </c>
      <c r="C45" s="11">
        <v>20000</v>
      </c>
      <c r="D45" s="7">
        <f>($C$37*B45*A45^2+$C$38*$C$39*B45^3-B45*(($C$38*($C$39*$C$38*B45^2+$C$37*A45^2)*($C$39*B45^2+$C$37*$C$38*A45^2-4*C45*$C$37*$C$39)))^0.5)/(2*($C$37^2*A45^2+$C$38*$C$39*$C$37*B45^2))</f>
        <v>154.50696013153149</v>
      </c>
      <c r="E45" s="7">
        <f t="shared" si="0"/>
        <v>11324.098312629843</v>
      </c>
      <c r="F45" s="7">
        <f t="shared" ref="F45" si="3">C45-E45</f>
        <v>8675.9016873701567</v>
      </c>
      <c r="G45" s="7">
        <f>F45/C$38</f>
        <v>9132.5280919685865</v>
      </c>
      <c r="H45" s="18">
        <f t="shared" si="2"/>
        <v>195.01485092623483</v>
      </c>
      <c r="I45" s="7">
        <f>D45^2*C$37</f>
        <v>572.93761749807993</v>
      </c>
      <c r="J45" s="7">
        <f>H45^2*C$39</f>
        <v>228.18475249068953</v>
      </c>
      <c r="K45" s="7">
        <f>G45-F45</f>
        <v>456.62640459842987</v>
      </c>
      <c r="L45" s="7">
        <f>SUM(I45:K45)</f>
        <v>1257.7487745871995</v>
      </c>
    </row>
    <row r="46" spans="1:12">
      <c r="A46" s="11">
        <v>24</v>
      </c>
      <c r="B46" s="11">
        <v>77</v>
      </c>
      <c r="C46" s="11">
        <v>20000</v>
      </c>
      <c r="D46" s="7">
        <f>($C$37*B46*A46^2+$C$38*$C$39*B46^3-B46*(($C$38*($C$39*$C$38*B46^2+$C$37*A46^2)*($C$39*B46^2+$C$37*$C$38*A46^2-4*C46*$C$37*$C$39)))^0.5)/(2*($C$37^2*A46^2+$C$38*$C$39*$C$37*B46^2))</f>
        <v>222.46528793824717</v>
      </c>
      <c r="E46" s="7">
        <f t="shared" si="0"/>
        <v>15942.047867146299</v>
      </c>
      <c r="F46" s="7">
        <f t="shared" ref="F46" si="4">C46-E46</f>
        <v>4057.9521328537012</v>
      </c>
      <c r="G46" s="7">
        <f>F46/C$38</f>
        <v>4271.5285608986333</v>
      </c>
      <c r="H46" s="18">
        <f t="shared" si="2"/>
        <v>186.69402108095372</v>
      </c>
      <c r="I46" s="7">
        <f>D46^2*C$37</f>
        <v>1187.7793040987335</v>
      </c>
      <c r="J46" s="7">
        <f>H46^2*C$39</f>
        <v>209.12794504425352</v>
      </c>
      <c r="K46" s="7">
        <f>G46-F46</f>
        <v>213.57642804493207</v>
      </c>
      <c r="L46" s="7">
        <f>SUM(I46:K46)</f>
        <v>1610.4836771879191</v>
      </c>
    </row>
    <row r="47" spans="1:12">
      <c r="A47" s="11">
        <v>48</v>
      </c>
      <c r="B47" s="11">
        <v>60</v>
      </c>
      <c r="C47" s="11">
        <v>20000</v>
      </c>
      <c r="D47" s="7">
        <f>($C$37*B47*A47^2+$C$38*$C$39*B47^3-B47*(($C$38*($C$39*$C$38*B47^2+$C$37*A47^2)*($C$39*B47^2+$C$37*$C$38*A47^2-4*C47*$C$37*$C$39)))^0.5)/(2*($C$37^2*A47^2+$C$38*$C$39*$C$37*B47^2))</f>
        <v>142.82213262299302</v>
      </c>
      <c r="E47" s="7">
        <f t="shared" ref="E47" si="5">B47*D47-D47^2*C$37</f>
        <v>8079.7720797720649</v>
      </c>
      <c r="F47" s="7">
        <f t="shared" ref="F47" si="6">C47-E47</f>
        <v>11920.227920227935</v>
      </c>
      <c r="G47" s="7">
        <f>F47/C$38</f>
        <v>12547.608337082038</v>
      </c>
      <c r="H47" s="18">
        <f t="shared" ref="H47" si="7">(A47-(A47^2-4*C$39*G47)^0.5)/(2*C$39)</f>
        <v>270.55876251955681</v>
      </c>
      <c r="I47" s="7">
        <f>D47^2*C$37</f>
        <v>489.55587760751541</v>
      </c>
      <c r="J47" s="7">
        <f>H47^2*C$39</f>
        <v>439.21226385668365</v>
      </c>
      <c r="K47" s="7">
        <f>G47-F47</f>
        <v>627.3804168541028</v>
      </c>
      <c r="L47" s="7">
        <f>SUM(I47:K47)</f>
        <v>1556.1485583183019</v>
      </c>
    </row>
    <row r="48" spans="1:12">
      <c r="A48" s="11"/>
      <c r="B48" s="11"/>
      <c r="C48" s="11"/>
      <c r="D48" s="7"/>
      <c r="E48" s="7"/>
      <c r="F48" s="7"/>
      <c r="G48" s="7"/>
      <c r="H48" s="7"/>
      <c r="I48" s="7"/>
      <c r="J48" s="7"/>
      <c r="K48" s="7"/>
      <c r="L48" s="7"/>
    </row>
    <row r="49" spans="2:12">
      <c r="B49" s="15" t="s">
        <v>31</v>
      </c>
    </row>
    <row r="50" spans="2:12">
      <c r="B50" t="s">
        <v>32</v>
      </c>
    </row>
    <row r="51" spans="2:12">
      <c r="B51" t="s">
        <v>33</v>
      </c>
    </row>
    <row r="54" spans="2:12">
      <c r="B54" s="2" t="s">
        <v>38</v>
      </c>
    </row>
    <row r="55" spans="2:12">
      <c r="B55" t="s">
        <v>39</v>
      </c>
    </row>
    <row r="56" spans="2:12">
      <c r="B56" t="s">
        <v>40</v>
      </c>
    </row>
    <row r="58" spans="2:12">
      <c r="B58" s="15" t="s">
        <v>29</v>
      </c>
    </row>
    <row r="59" spans="2:12" ht="36.75">
      <c r="C59" s="16" t="s">
        <v>34</v>
      </c>
      <c r="D59" s="16" t="s">
        <v>35</v>
      </c>
      <c r="E59" s="16" t="s">
        <v>11</v>
      </c>
      <c r="F59" s="19" t="s">
        <v>12</v>
      </c>
    </row>
    <row r="60" spans="2:12">
      <c r="C60" s="11">
        <v>5000</v>
      </c>
      <c r="D60" s="11">
        <v>48</v>
      </c>
      <c r="E60">
        <f>0.8*C60</f>
        <v>4000</v>
      </c>
      <c r="F60" s="6">
        <f>E60/D60</f>
        <v>83.333333333333329</v>
      </c>
    </row>
    <row r="61" spans="2:12">
      <c r="E61" s="16"/>
      <c r="F61" s="16"/>
      <c r="G61" s="16"/>
      <c r="H61" s="17"/>
      <c r="I61" s="16"/>
      <c r="J61" s="16"/>
      <c r="K61" s="16"/>
      <c r="L61" s="16"/>
    </row>
    <row r="62" spans="2:12">
      <c r="E62" s="7"/>
      <c r="F62" s="7"/>
      <c r="G62" s="7"/>
      <c r="H62" s="18"/>
      <c r="I62" s="7"/>
      <c r="J62" s="7"/>
      <c r="K62" s="7"/>
      <c r="L62" s="7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5:L283"/>
  <sheetViews>
    <sheetView topLeftCell="B1" zoomScale="70" zoomScaleNormal="70" workbookViewId="0">
      <selection activeCell="D7" sqref="D7"/>
    </sheetView>
  </sheetViews>
  <sheetFormatPr defaultRowHeight="15"/>
  <cols>
    <col min="3" max="3" width="12.140625" customWidth="1"/>
    <col min="6" max="6" width="9.42578125" customWidth="1"/>
    <col min="7" max="7" width="12.140625" customWidth="1"/>
    <col min="8" max="8" width="13.28515625" customWidth="1"/>
  </cols>
  <sheetData>
    <row r="5" spans="3:5">
      <c r="C5" s="1" t="s">
        <v>0</v>
      </c>
      <c r="D5">
        <v>350</v>
      </c>
      <c r="E5" t="s">
        <v>18</v>
      </c>
    </row>
    <row r="6" spans="3:5">
      <c r="C6" s="1" t="s">
        <v>1</v>
      </c>
      <c r="D6">
        <f>0.14*2.25</f>
        <v>0.31500000000000006</v>
      </c>
      <c r="E6" t="s">
        <v>5</v>
      </c>
    </row>
    <row r="7" spans="3:5">
      <c r="C7" s="1" t="s">
        <v>2</v>
      </c>
      <c r="D7">
        <v>0.95</v>
      </c>
      <c r="E7" t="s">
        <v>19</v>
      </c>
    </row>
    <row r="8" spans="3:5">
      <c r="C8" s="1" t="s">
        <v>3</v>
      </c>
      <c r="D8">
        <v>270</v>
      </c>
      <c r="E8" t="s">
        <v>18</v>
      </c>
    </row>
    <row r="9" spans="3:5">
      <c r="C9" s="1" t="s">
        <v>4</v>
      </c>
      <c r="D9">
        <f>0.00029*100</f>
        <v>2.9000000000000001E-2</v>
      </c>
      <c r="E9" t="s">
        <v>5</v>
      </c>
    </row>
    <row r="10" spans="3:5">
      <c r="C10" s="1"/>
    </row>
    <row r="11" spans="3:5">
      <c r="C11" s="1"/>
    </row>
    <row r="12" spans="3:5">
      <c r="C12" s="1"/>
    </row>
    <row r="13" spans="3:5">
      <c r="C13" s="1"/>
    </row>
    <row r="14" spans="3:5">
      <c r="C14" s="1"/>
    </row>
    <row r="15" spans="3:5">
      <c r="C15" s="1"/>
    </row>
    <row r="16" spans="3:5">
      <c r="C16" s="1"/>
    </row>
    <row r="17" spans="2:12" ht="46.5" customHeight="1">
      <c r="C17" s="1"/>
    </row>
    <row r="18" spans="2:12">
      <c r="C18" s="2" t="s">
        <v>6</v>
      </c>
    </row>
    <row r="19" spans="2:12" ht="39">
      <c r="B19" s="3" t="s">
        <v>17</v>
      </c>
      <c r="C19" s="8" t="s">
        <v>7</v>
      </c>
      <c r="D19" s="8" t="s">
        <v>8</v>
      </c>
      <c r="E19" s="9" t="s">
        <v>9</v>
      </c>
      <c r="F19" s="9" t="s">
        <v>10</v>
      </c>
      <c r="G19" s="9" t="s">
        <v>11</v>
      </c>
      <c r="H19" s="9" t="s">
        <v>12</v>
      </c>
      <c r="I19" s="9" t="s">
        <v>13</v>
      </c>
      <c r="J19" s="9" t="s">
        <v>14</v>
      </c>
      <c r="K19" s="9" t="s">
        <v>15</v>
      </c>
      <c r="L19" s="9" t="s">
        <v>16</v>
      </c>
    </row>
    <row r="20" spans="2:12">
      <c r="B20" s="11" t="str">
        <f>CONCATENATE(TEXT(C20/1000,0),"kW")</f>
        <v>25kW</v>
      </c>
      <c r="C20">
        <v>25000</v>
      </c>
      <c r="D20" s="7">
        <f>($D$6*$D$5*$D$8^2+$D$7*$D$9*$D$5^3-$D$5*(($D$7*($D$9*$D$7*$D$5^2+$D$6*$D$8^2)*($D$9*$D$5^2+$D$6*$D$7*$D$8^2-4*C20*$D$6*$D$9)))^0.5)/(2*($D$6^2*$D$8^2+$D$7*$D$9*$D$6*$D$5^2))</f>
        <v>33.793311874830849</v>
      </c>
      <c r="E20" s="7">
        <f>D$5*D20-D20^2*D$6</f>
        <v>11467.932959037878</v>
      </c>
      <c r="F20" s="7">
        <f>C20-E20</f>
        <v>13532.067040962122</v>
      </c>
      <c r="G20" s="7">
        <f>F20/D$7</f>
        <v>14244.281095749602</v>
      </c>
      <c r="H20" s="7">
        <f>(D$8-(D$8^2-4*D$9*G20)^0.5)/(2*D$9)</f>
        <v>53.058975883264388</v>
      </c>
      <c r="I20" s="7">
        <f>D20^2*D$6</f>
        <v>359.72619715291893</v>
      </c>
      <c r="J20" s="7">
        <f>H20^2*D$9</f>
        <v>81.642392731644122</v>
      </c>
      <c r="K20" s="7">
        <f>G20-F20</f>
        <v>712.21405478748056</v>
      </c>
      <c r="L20" s="7">
        <f>SUM(I20:K20)</f>
        <v>1153.5826446720437</v>
      </c>
    </row>
    <row r="21" spans="2:12">
      <c r="B21" s="11" t="str">
        <f t="shared" ref="B21:B27" si="0">CONCATENATE(TEXT(C21/1000,0),"kW")</f>
        <v>50kW</v>
      </c>
      <c r="C21" s="1">
        <v>50000</v>
      </c>
      <c r="D21" s="7">
        <f t="shared" ref="D21:D27" si="1">($D$6*$D$5*$D$8^2+$D$7*$D$9*$D$5^3-$D$5*(($D$7*($D$9*$D$7*$D$5^2+$D$6*$D$8^2)*($D$9*$D$5^2+$D$6*$D$7*$D$8^2-4*C21*$D$6*$D$9)))^0.5)/(2*($D$6^2*$D$8^2+$D$7*$D$9*$D$6*$D$5^2))</f>
        <v>43.631369341500111</v>
      </c>
      <c r="E21" s="7">
        <f t="shared" ref="E21:E27" si="2">D$5*D21-D21^2*D$6</f>
        <v>14671.314906481502</v>
      </c>
      <c r="F21" s="7">
        <f t="shared" ref="F21:F27" si="3">C21-E21</f>
        <v>35328.685093518499</v>
      </c>
      <c r="G21" s="7">
        <f t="shared" ref="G21:G27" si="4">F21/D$7</f>
        <v>37188.089572124736</v>
      </c>
      <c r="H21" s="7">
        <f t="shared" ref="H21:H27" si="5">(D$8-(D$8^2-4*D$9*G21)^0.5)/(2*D$9)</f>
        <v>139.83385662375807</v>
      </c>
      <c r="I21" s="7">
        <f t="shared" ref="I21:I27" si="6">D21^2*D$6</f>
        <v>599.66436304353476</v>
      </c>
      <c r="J21" s="7">
        <f t="shared" ref="J21:J27" si="7">H21^2*D$9</f>
        <v>567.05171628993821</v>
      </c>
      <c r="K21" s="7">
        <f t="shared" ref="K21:K27" si="8">G21-F21</f>
        <v>1859.4044786062368</v>
      </c>
      <c r="L21" s="7">
        <f t="shared" ref="L21:L27" si="9">SUM(I21:K21)</f>
        <v>3026.1205579397097</v>
      </c>
    </row>
    <row r="22" spans="2:12">
      <c r="B22" s="11" t="str">
        <f t="shared" si="0"/>
        <v>75kW</v>
      </c>
      <c r="C22">
        <v>75000</v>
      </c>
      <c r="D22" s="7">
        <f t="shared" si="1"/>
        <v>53.662234289868671</v>
      </c>
      <c r="E22" s="7">
        <f t="shared" si="2"/>
        <v>17874.696853925096</v>
      </c>
      <c r="F22" s="7">
        <f t="shared" si="3"/>
        <v>57125.303146074904</v>
      </c>
      <c r="G22" s="7">
        <f t="shared" si="4"/>
        <v>60131.898048499905</v>
      </c>
      <c r="H22" s="7">
        <f t="shared" si="5"/>
        <v>228.30936233895102</v>
      </c>
      <c r="I22" s="7">
        <f t="shared" si="6"/>
        <v>907.08514752893859</v>
      </c>
      <c r="J22" s="7">
        <f t="shared" si="7"/>
        <v>1511.6297830169344</v>
      </c>
      <c r="K22" s="7">
        <f t="shared" si="8"/>
        <v>3006.5949024250003</v>
      </c>
      <c r="L22" s="7">
        <f t="shared" si="9"/>
        <v>5425.3098329708737</v>
      </c>
    </row>
    <row r="23" spans="2:12">
      <c r="B23" s="11" t="str">
        <f t="shared" si="0"/>
        <v>100kW</v>
      </c>
      <c r="C23" s="1">
        <v>100000</v>
      </c>
      <c r="D23" s="7">
        <f t="shared" si="1"/>
        <v>63.897707625431529</v>
      </c>
      <c r="E23" s="7">
        <f t="shared" si="2"/>
        <v>21078.078801368716</v>
      </c>
      <c r="F23" s="7">
        <f t="shared" si="3"/>
        <v>78921.921198631288</v>
      </c>
      <c r="G23" s="7">
        <f t="shared" si="4"/>
        <v>83075.706524875044</v>
      </c>
      <c r="H23" s="7">
        <f t="shared" si="5"/>
        <v>318.58958087041282</v>
      </c>
      <c r="I23" s="7">
        <f t="shared" si="6"/>
        <v>1286.1188675323165</v>
      </c>
      <c r="J23" s="7">
        <f t="shared" si="7"/>
        <v>2943.4803101363741</v>
      </c>
      <c r="K23" s="7">
        <f t="shared" si="8"/>
        <v>4153.7853262437566</v>
      </c>
      <c r="L23" s="7">
        <f t="shared" si="9"/>
        <v>8383.3845039124462</v>
      </c>
    </row>
    <row r="24" spans="2:12">
      <c r="B24" s="11" t="str">
        <f t="shared" si="0"/>
        <v>125kW</v>
      </c>
      <c r="C24">
        <v>125000</v>
      </c>
      <c r="D24" s="7">
        <f t="shared" si="1"/>
        <v>74.350845550073529</v>
      </c>
      <c r="E24" s="7">
        <f t="shared" si="2"/>
        <v>24281.460748812307</v>
      </c>
      <c r="F24" s="7">
        <f t="shared" si="3"/>
        <v>100718.5392511877</v>
      </c>
      <c r="G24" s="7">
        <f t="shared" si="4"/>
        <v>106019.51500125021</v>
      </c>
      <c r="H24" s="7">
        <f t="shared" si="5"/>
        <v>410.7896721839528</v>
      </c>
      <c r="I24" s="7">
        <f t="shared" si="6"/>
        <v>1741.33519371343</v>
      </c>
      <c r="J24" s="7">
        <f t="shared" si="7"/>
        <v>4893.6964884169829</v>
      </c>
      <c r="K24" s="7">
        <f t="shared" si="8"/>
        <v>5300.9757500625128</v>
      </c>
      <c r="L24" s="7">
        <f t="shared" si="9"/>
        <v>11936.007432192926</v>
      </c>
    </row>
    <row r="25" spans="2:12">
      <c r="B25" s="11" t="str">
        <f t="shared" si="0"/>
        <v>150kW</v>
      </c>
      <c r="C25" s="1">
        <v>150000</v>
      </c>
      <c r="D25" s="7">
        <f t="shared" si="1"/>
        <v>85.036154859219721</v>
      </c>
      <c r="E25" s="7">
        <f t="shared" si="2"/>
        <v>27484.842696255924</v>
      </c>
      <c r="F25" s="7">
        <f t="shared" si="3"/>
        <v>122515.15730374408</v>
      </c>
      <c r="G25" s="7">
        <f t="shared" si="4"/>
        <v>128963.32347762535</v>
      </c>
      <c r="H25" s="7">
        <f t="shared" si="5"/>
        <v>505.03759095427955</v>
      </c>
      <c r="I25" s="7">
        <f t="shared" si="6"/>
        <v>2277.8115044709775</v>
      </c>
      <c r="J25" s="7">
        <f t="shared" si="7"/>
        <v>7396.8260800301641</v>
      </c>
      <c r="K25" s="7">
        <f t="shared" si="8"/>
        <v>6448.1661738812691</v>
      </c>
      <c r="L25" s="7">
        <f t="shared" si="9"/>
        <v>16122.803758382412</v>
      </c>
    </row>
    <row r="26" spans="2:12">
      <c r="B26" s="11" t="str">
        <f t="shared" si="0"/>
        <v>175kW</v>
      </c>
      <c r="C26">
        <v>175000</v>
      </c>
      <c r="D26" s="7">
        <f t="shared" si="1"/>
        <v>95.969829132488655</v>
      </c>
      <c r="E26" s="7">
        <f t="shared" si="2"/>
        <v>30688.224643699519</v>
      </c>
      <c r="F26" s="7">
        <f t="shared" si="3"/>
        <v>144311.77535630047</v>
      </c>
      <c r="G26" s="7">
        <f t="shared" si="4"/>
        <v>151907.13195400051</v>
      </c>
      <c r="H26" s="7">
        <f t="shared" si="5"/>
        <v>601.47616984372996</v>
      </c>
      <c r="I26" s="7">
        <f t="shared" si="6"/>
        <v>2901.2155526715069</v>
      </c>
      <c r="J26" s="7">
        <f t="shared" si="7"/>
        <v>10491.433903806621</v>
      </c>
      <c r="K26" s="7">
        <f t="shared" si="8"/>
        <v>7595.3565977000399</v>
      </c>
      <c r="L26" s="7">
        <f t="shared" si="9"/>
        <v>20988.006054178168</v>
      </c>
    </row>
    <row r="27" spans="2:12">
      <c r="B27" s="11" t="str">
        <f t="shared" si="0"/>
        <v>200kW</v>
      </c>
      <c r="C27" s="1">
        <v>200000</v>
      </c>
      <c r="D27" s="7">
        <f t="shared" si="1"/>
        <v>107.17003679742588</v>
      </c>
      <c r="E27" s="7">
        <f t="shared" si="2"/>
        <v>33891.606591143143</v>
      </c>
      <c r="F27" s="7">
        <f t="shared" si="3"/>
        <v>166108.39340885685</v>
      </c>
      <c r="G27" s="7">
        <f t="shared" si="4"/>
        <v>174850.94043037563</v>
      </c>
      <c r="H27" s="7">
        <f t="shared" si="5"/>
        <v>700.26566031849359</v>
      </c>
      <c r="I27" s="7">
        <f t="shared" si="6"/>
        <v>3617.9062879559101</v>
      </c>
      <c r="J27" s="7">
        <f t="shared" si="7"/>
        <v>14220.78785561758</v>
      </c>
      <c r="K27" s="7">
        <f t="shared" si="8"/>
        <v>8742.5470215187815</v>
      </c>
      <c r="L27" s="7">
        <f t="shared" si="9"/>
        <v>26581.241165092273</v>
      </c>
    </row>
    <row r="28" spans="2:12">
      <c r="C28" s="1"/>
    </row>
    <row r="29" spans="2:12" ht="45">
      <c r="C29" s="3" t="s">
        <v>7</v>
      </c>
      <c r="D29" s="3" t="s">
        <v>8</v>
      </c>
      <c r="E29" s="3" t="s">
        <v>9</v>
      </c>
      <c r="F29" s="3" t="s">
        <v>10</v>
      </c>
      <c r="G29" s="3" t="s">
        <v>11</v>
      </c>
      <c r="H29" s="3" t="s">
        <v>12</v>
      </c>
      <c r="I29" s="3" t="s">
        <v>13</v>
      </c>
      <c r="J29" s="3" t="s">
        <v>14</v>
      </c>
      <c r="K29" s="3" t="s">
        <v>15</v>
      </c>
      <c r="L29" s="3" t="s">
        <v>16</v>
      </c>
    </row>
    <row r="30" spans="2:12">
      <c r="C30" s="7">
        <f>$C$20</f>
        <v>25000</v>
      </c>
      <c r="D30" s="7">
        <v>10</v>
      </c>
      <c r="E30" s="7">
        <f>D$5*D30-D30^2*D$6</f>
        <v>3468.5</v>
      </c>
      <c r="F30" s="7">
        <f>C30-E30</f>
        <v>21531.5</v>
      </c>
      <c r="G30" s="7">
        <f>F30/D$7</f>
        <v>22664.736842105263</v>
      </c>
      <c r="H30" s="10">
        <f>(D$8-(D$8^2-4*D$9*G30)^0.5)/(2*D$9)</f>
        <v>84.714280037523054</v>
      </c>
      <c r="I30" s="7">
        <f>D30^2*D$6</f>
        <v>31.500000000000007</v>
      </c>
      <c r="J30" s="7">
        <f>H30^2*D$9</f>
        <v>208.11876802600045</v>
      </c>
      <c r="K30" s="7">
        <f>G30-F30</f>
        <v>1133.2368421052633</v>
      </c>
      <c r="L30" s="7">
        <f>SUM(I30:K30)</f>
        <v>1372.8556101312638</v>
      </c>
    </row>
    <row r="31" spans="2:12">
      <c r="C31" s="7">
        <f t="shared" ref="C31:C38" si="10">$C$20</f>
        <v>25000</v>
      </c>
      <c r="D31" s="7">
        <v>25</v>
      </c>
      <c r="E31" s="7">
        <f t="shared" ref="E31:E94" si="11">D$5*D31-D31^2*D$6</f>
        <v>8553.125</v>
      </c>
      <c r="F31" s="7">
        <f t="shared" ref="F31:F94" si="12">C31-E31</f>
        <v>16446.875</v>
      </c>
      <c r="G31" s="7">
        <f t="shared" ref="G31:G94" si="13">F31/D$7</f>
        <v>17312.5</v>
      </c>
      <c r="H31" s="10">
        <f t="shared" ref="H31:H94" si="14">(D$8-(D$8^2-4*D$9*G31)^0.5)/(2*D$9)</f>
        <v>64.56815688752495</v>
      </c>
      <c r="I31" s="7">
        <f t="shared" ref="I31:I94" si="15">D31^2*D$6</f>
        <v>196.87500000000003</v>
      </c>
      <c r="J31" s="7">
        <f t="shared" ref="J31:J94" si="16">H31^2*D$9</f>
        <v>120.90235963170903</v>
      </c>
      <c r="K31" s="7">
        <f t="shared" ref="K31:K94" si="17">G31-F31</f>
        <v>865.625</v>
      </c>
      <c r="L31" s="7">
        <f t="shared" ref="L31:L94" si="18">SUM(I31:K31)</f>
        <v>1183.402359631709</v>
      </c>
    </row>
    <row r="32" spans="2:12">
      <c r="C32" s="7">
        <f t="shared" si="10"/>
        <v>25000</v>
      </c>
      <c r="D32" s="7">
        <v>20</v>
      </c>
      <c r="E32" s="7">
        <f t="shared" si="11"/>
        <v>6874</v>
      </c>
      <c r="F32" s="7">
        <f t="shared" si="12"/>
        <v>18126</v>
      </c>
      <c r="G32" s="7">
        <f t="shared" si="13"/>
        <v>19080</v>
      </c>
      <c r="H32" s="10">
        <f t="shared" si="14"/>
        <v>71.211335461662159</v>
      </c>
      <c r="I32" s="7">
        <f t="shared" si="15"/>
        <v>126.00000000000003</v>
      </c>
      <c r="J32" s="7">
        <f t="shared" si="16"/>
        <v>147.0605746487681</v>
      </c>
      <c r="K32" s="7">
        <f t="shared" si="17"/>
        <v>954</v>
      </c>
      <c r="L32" s="7">
        <f t="shared" si="18"/>
        <v>1227.0605746487681</v>
      </c>
    </row>
    <row r="33" spans="3:12">
      <c r="C33" s="7">
        <f t="shared" si="10"/>
        <v>25000</v>
      </c>
      <c r="D33" s="7">
        <v>30</v>
      </c>
      <c r="E33" s="7">
        <f t="shared" si="11"/>
        <v>10216.5</v>
      </c>
      <c r="F33" s="7">
        <f t="shared" si="12"/>
        <v>14783.5</v>
      </c>
      <c r="G33" s="7">
        <f t="shared" si="13"/>
        <v>15561.578947368422</v>
      </c>
      <c r="H33" s="10">
        <f t="shared" si="14"/>
        <v>57.99675568067935</v>
      </c>
      <c r="I33" s="7">
        <f t="shared" si="15"/>
        <v>283.50000000000006</v>
      </c>
      <c r="J33" s="7">
        <f t="shared" si="16"/>
        <v>97.545086415047962</v>
      </c>
      <c r="K33" s="7">
        <f t="shared" si="17"/>
        <v>778.07894736842172</v>
      </c>
      <c r="L33" s="7">
        <f t="shared" si="18"/>
        <v>1159.1240337834697</v>
      </c>
    </row>
    <row r="34" spans="3:12">
      <c r="C34" s="7">
        <f t="shared" si="10"/>
        <v>25000</v>
      </c>
      <c r="D34" s="7">
        <v>40</v>
      </c>
      <c r="E34" s="7">
        <f t="shared" si="11"/>
        <v>13496</v>
      </c>
      <c r="F34" s="7">
        <f t="shared" si="12"/>
        <v>11504</v>
      </c>
      <c r="G34" s="7">
        <f t="shared" si="13"/>
        <v>12109.473684210527</v>
      </c>
      <c r="H34" s="10">
        <f t="shared" si="14"/>
        <v>45.068060954213443</v>
      </c>
      <c r="I34" s="7">
        <f t="shared" si="15"/>
        <v>504.00000000000011</v>
      </c>
      <c r="J34" s="7">
        <f t="shared" si="16"/>
        <v>58.902773427008256</v>
      </c>
      <c r="K34" s="7">
        <f t="shared" si="17"/>
        <v>605.4736842105267</v>
      </c>
      <c r="L34" s="7">
        <f t="shared" si="18"/>
        <v>1168.3764576375352</v>
      </c>
    </row>
    <row r="35" spans="3:12">
      <c r="C35" s="7">
        <f t="shared" si="10"/>
        <v>25000</v>
      </c>
      <c r="D35" s="7">
        <v>45</v>
      </c>
      <c r="E35" s="7">
        <f t="shared" si="11"/>
        <v>15112.125</v>
      </c>
      <c r="F35" s="7">
        <f t="shared" si="12"/>
        <v>9887.875</v>
      </c>
      <c r="G35" s="7">
        <f t="shared" si="13"/>
        <v>10408.289473684212</v>
      </c>
      <c r="H35" s="10">
        <f t="shared" si="14"/>
        <v>38.71016781242286</v>
      </c>
      <c r="I35" s="7">
        <f t="shared" si="15"/>
        <v>637.87500000000011</v>
      </c>
      <c r="J35" s="7">
        <f t="shared" si="16"/>
        <v>43.455835669912233</v>
      </c>
      <c r="K35" s="7">
        <f t="shared" si="17"/>
        <v>520.41447368421177</v>
      </c>
      <c r="L35" s="7">
        <f t="shared" si="18"/>
        <v>1201.7453093541242</v>
      </c>
    </row>
    <row r="36" spans="3:12">
      <c r="C36" s="7">
        <f t="shared" si="10"/>
        <v>25000</v>
      </c>
      <c r="D36" s="7">
        <v>50</v>
      </c>
      <c r="E36" s="7">
        <f t="shared" si="11"/>
        <v>16712.5</v>
      </c>
      <c r="F36" s="7">
        <f t="shared" si="12"/>
        <v>8287.5</v>
      </c>
      <c r="G36" s="7">
        <f t="shared" si="13"/>
        <v>8723.6842105263167</v>
      </c>
      <c r="H36" s="10">
        <f t="shared" si="14"/>
        <v>32.422852630871006</v>
      </c>
      <c r="I36" s="7">
        <f t="shared" si="15"/>
        <v>787.50000000000011</v>
      </c>
      <c r="J36" s="7">
        <f t="shared" si="16"/>
        <v>30.485999808972192</v>
      </c>
      <c r="K36" s="7">
        <f t="shared" si="17"/>
        <v>436.18421052631675</v>
      </c>
      <c r="L36" s="7">
        <f t="shared" si="18"/>
        <v>1254.1702103352891</v>
      </c>
    </row>
    <row r="37" spans="3:12">
      <c r="C37" s="7">
        <f t="shared" si="10"/>
        <v>25000</v>
      </c>
      <c r="D37" s="7">
        <v>60</v>
      </c>
      <c r="E37" s="7">
        <f t="shared" si="11"/>
        <v>19866</v>
      </c>
      <c r="F37" s="7">
        <f t="shared" si="12"/>
        <v>5134</v>
      </c>
      <c r="G37" s="7">
        <f t="shared" si="13"/>
        <v>5404.21052631579</v>
      </c>
      <c r="H37" s="10">
        <f t="shared" si="14"/>
        <v>20.058810543883375</v>
      </c>
      <c r="I37" s="7">
        <f t="shared" si="15"/>
        <v>1134.0000000000002</v>
      </c>
      <c r="J37" s="7">
        <f t="shared" si="16"/>
        <v>11.668320532626799</v>
      </c>
      <c r="K37" s="7">
        <f t="shared" si="17"/>
        <v>270.21052631579005</v>
      </c>
      <c r="L37" s="7">
        <f t="shared" si="18"/>
        <v>1415.878846848417</v>
      </c>
    </row>
    <row r="38" spans="3:12">
      <c r="C38" s="7">
        <f t="shared" si="10"/>
        <v>25000</v>
      </c>
      <c r="D38" s="7">
        <v>70</v>
      </c>
      <c r="E38" s="7">
        <f t="shared" si="11"/>
        <v>22956.5</v>
      </c>
      <c r="F38" s="7">
        <f t="shared" si="12"/>
        <v>2043.5</v>
      </c>
      <c r="G38" s="7">
        <f t="shared" si="13"/>
        <v>2151.0526315789475</v>
      </c>
      <c r="H38" s="10">
        <f t="shared" si="14"/>
        <v>7.9736905335549038</v>
      </c>
      <c r="I38" s="7">
        <f t="shared" si="15"/>
        <v>1543.5000000000002</v>
      </c>
      <c r="J38" s="7">
        <f t="shared" si="16"/>
        <v>1.8438124810221894</v>
      </c>
      <c r="K38" s="7">
        <f t="shared" si="17"/>
        <v>107.55263157894751</v>
      </c>
      <c r="L38" s="7">
        <f t="shared" si="18"/>
        <v>1652.89644405997</v>
      </c>
    </row>
    <row r="39" spans="3:12">
      <c r="C39" s="7">
        <f>$C$21</f>
        <v>50000</v>
      </c>
      <c r="D39" s="7">
        <v>10</v>
      </c>
      <c r="E39" s="7">
        <f t="shared" si="11"/>
        <v>3468.5</v>
      </c>
      <c r="F39" s="7">
        <f t="shared" si="12"/>
        <v>46531.5</v>
      </c>
      <c r="G39" s="7">
        <f t="shared" si="13"/>
        <v>48980.526315789473</v>
      </c>
      <c r="H39" s="10">
        <f t="shared" si="14"/>
        <v>185.08890941887228</v>
      </c>
      <c r="I39" s="7">
        <f t="shared" si="15"/>
        <v>31.500000000000007</v>
      </c>
      <c r="J39" s="7">
        <f t="shared" si="16"/>
        <v>993.47922730615778</v>
      </c>
      <c r="K39" s="7">
        <f t="shared" si="17"/>
        <v>2449.0263157894733</v>
      </c>
      <c r="L39" s="7">
        <f t="shared" si="18"/>
        <v>3474.0055430956309</v>
      </c>
    </row>
    <row r="40" spans="3:12">
      <c r="C40" s="7">
        <f t="shared" ref="C40:C49" si="19">$C$21</f>
        <v>50000</v>
      </c>
      <c r="D40" s="7">
        <v>20</v>
      </c>
      <c r="E40" s="7">
        <f t="shared" si="11"/>
        <v>6874</v>
      </c>
      <c r="F40" s="7">
        <f t="shared" si="12"/>
        <v>43126</v>
      </c>
      <c r="G40" s="7">
        <f t="shared" si="13"/>
        <v>45395.789473684214</v>
      </c>
      <c r="H40" s="10">
        <f t="shared" si="14"/>
        <v>171.28368286727758</v>
      </c>
      <c r="I40" s="7">
        <f t="shared" si="15"/>
        <v>126.00000000000003</v>
      </c>
      <c r="J40" s="7">
        <f t="shared" si="16"/>
        <v>850.80490048076547</v>
      </c>
      <c r="K40" s="7">
        <f t="shared" si="17"/>
        <v>2269.7894736842136</v>
      </c>
      <c r="L40" s="7">
        <f t="shared" si="18"/>
        <v>3246.5943741649789</v>
      </c>
    </row>
    <row r="41" spans="3:12">
      <c r="C41" s="7">
        <f t="shared" si="19"/>
        <v>50000</v>
      </c>
      <c r="D41" s="7">
        <v>30</v>
      </c>
      <c r="E41" s="7">
        <f t="shared" si="11"/>
        <v>10216.5</v>
      </c>
      <c r="F41" s="7">
        <f t="shared" si="12"/>
        <v>39783.5</v>
      </c>
      <c r="G41" s="7">
        <f t="shared" si="13"/>
        <v>41877.368421052633</v>
      </c>
      <c r="H41" s="10">
        <f t="shared" si="14"/>
        <v>157.77505362939925</v>
      </c>
      <c r="I41" s="7">
        <f t="shared" si="15"/>
        <v>283.50000000000006</v>
      </c>
      <c r="J41" s="7">
        <f t="shared" si="16"/>
        <v>721.89605888503456</v>
      </c>
      <c r="K41" s="7">
        <f t="shared" si="17"/>
        <v>2093.8684210526335</v>
      </c>
      <c r="L41" s="7">
        <f t="shared" si="18"/>
        <v>3099.2644799376681</v>
      </c>
    </row>
    <row r="42" spans="3:12">
      <c r="C42" s="7">
        <f t="shared" si="19"/>
        <v>50000</v>
      </c>
      <c r="D42" s="7">
        <v>40</v>
      </c>
      <c r="E42" s="7">
        <f t="shared" si="11"/>
        <v>13496</v>
      </c>
      <c r="F42" s="7">
        <f t="shared" si="12"/>
        <v>36504</v>
      </c>
      <c r="G42" s="7">
        <f t="shared" si="13"/>
        <v>38425.26315789474</v>
      </c>
      <c r="H42" s="10">
        <f t="shared" si="14"/>
        <v>144.56035690657265</v>
      </c>
      <c r="I42" s="7">
        <f t="shared" si="15"/>
        <v>504.00000000000011</v>
      </c>
      <c r="J42" s="7">
        <f t="shared" si="16"/>
        <v>606.03320687971427</v>
      </c>
      <c r="K42" s="7">
        <f t="shared" si="17"/>
        <v>1921.2631578947403</v>
      </c>
      <c r="L42" s="7">
        <f t="shared" si="18"/>
        <v>3031.2963647744546</v>
      </c>
    </row>
    <row r="43" spans="3:12">
      <c r="C43" s="7">
        <f t="shared" si="19"/>
        <v>50000</v>
      </c>
      <c r="D43" s="7">
        <v>50</v>
      </c>
      <c r="E43" s="7">
        <f t="shared" si="11"/>
        <v>16712.5</v>
      </c>
      <c r="F43" s="7">
        <f t="shared" si="12"/>
        <v>33287.5</v>
      </c>
      <c r="G43" s="7">
        <f t="shared" si="13"/>
        <v>35039.473684210527</v>
      </c>
      <c r="H43" s="10">
        <f t="shared" si="14"/>
        <v>131.63701668481187</v>
      </c>
      <c r="I43" s="7">
        <f t="shared" si="15"/>
        <v>787.50000000000011</v>
      </c>
      <c r="J43" s="7">
        <f t="shared" si="16"/>
        <v>502.52082068864576</v>
      </c>
      <c r="K43" s="7">
        <f t="shared" si="17"/>
        <v>1751.9736842105267</v>
      </c>
      <c r="L43" s="7">
        <f t="shared" si="18"/>
        <v>3041.9945048991726</v>
      </c>
    </row>
    <row r="44" spans="3:12">
      <c r="C44" s="7">
        <f t="shared" si="19"/>
        <v>50000</v>
      </c>
      <c r="D44" s="7">
        <v>60</v>
      </c>
      <c r="E44" s="7">
        <f t="shared" si="11"/>
        <v>19866</v>
      </c>
      <c r="F44" s="7">
        <f t="shared" si="12"/>
        <v>30134</v>
      </c>
      <c r="G44" s="7">
        <f t="shared" si="13"/>
        <v>31720</v>
      </c>
      <c r="H44" s="10">
        <f t="shared" si="14"/>
        <v>119.00254277944883</v>
      </c>
      <c r="I44" s="7">
        <f t="shared" si="15"/>
        <v>1134.0000000000002</v>
      </c>
      <c r="J44" s="7">
        <f t="shared" si="16"/>
        <v>410.68655045126189</v>
      </c>
      <c r="K44" s="7">
        <f t="shared" si="17"/>
        <v>1586</v>
      </c>
      <c r="L44" s="7">
        <f t="shared" si="18"/>
        <v>3130.6865504512621</v>
      </c>
    </row>
    <row r="45" spans="3:12">
      <c r="C45" s="7">
        <f t="shared" si="19"/>
        <v>50000</v>
      </c>
      <c r="D45" s="7">
        <v>70</v>
      </c>
      <c r="E45" s="7">
        <f t="shared" si="11"/>
        <v>22956.5</v>
      </c>
      <c r="F45" s="7">
        <f t="shared" si="12"/>
        <v>27043.5</v>
      </c>
      <c r="G45" s="7">
        <f t="shared" si="13"/>
        <v>28466.84210526316</v>
      </c>
      <c r="H45" s="10">
        <f t="shared" si="14"/>
        <v>106.65452802731936</v>
      </c>
      <c r="I45" s="7">
        <f t="shared" si="15"/>
        <v>1543.5000000000002</v>
      </c>
      <c r="J45" s="7">
        <f t="shared" si="16"/>
        <v>329.88046211317732</v>
      </c>
      <c r="K45" s="7">
        <f t="shared" si="17"/>
        <v>1423.3421052631602</v>
      </c>
      <c r="L45" s="7">
        <f t="shared" si="18"/>
        <v>3296.7225673763378</v>
      </c>
    </row>
    <row r="46" spans="3:12">
      <c r="C46" s="7">
        <f t="shared" si="19"/>
        <v>50000</v>
      </c>
      <c r="D46" s="7">
        <v>80</v>
      </c>
      <c r="E46" s="7">
        <f t="shared" si="11"/>
        <v>25984</v>
      </c>
      <c r="F46" s="7">
        <f t="shared" si="12"/>
        <v>24016</v>
      </c>
      <c r="G46" s="7">
        <f t="shared" si="13"/>
        <v>25280</v>
      </c>
      <c r="H46" s="10">
        <f t="shared" si="14"/>
        <v>94.590645618205627</v>
      </c>
      <c r="I46" s="7">
        <f t="shared" si="15"/>
        <v>2016.0000000000005</v>
      </c>
      <c r="J46" s="7">
        <f t="shared" si="16"/>
        <v>259.47431691559996</v>
      </c>
      <c r="K46" s="7">
        <f t="shared" si="17"/>
        <v>1264</v>
      </c>
      <c r="L46" s="7">
        <f t="shared" si="18"/>
        <v>3539.4743169156004</v>
      </c>
    </row>
    <row r="47" spans="3:12">
      <c r="C47" s="7">
        <f t="shared" si="19"/>
        <v>50000</v>
      </c>
      <c r="D47" s="7">
        <v>100</v>
      </c>
      <c r="E47" s="7">
        <f t="shared" si="11"/>
        <v>31850</v>
      </c>
      <c r="F47" s="7">
        <f t="shared" si="12"/>
        <v>18150</v>
      </c>
      <c r="G47" s="7">
        <f t="shared" si="13"/>
        <v>19105.263157894737</v>
      </c>
      <c r="H47" s="10">
        <f t="shared" si="14"/>
        <v>71.306357255034243</v>
      </c>
      <c r="I47" s="7">
        <f t="shared" si="15"/>
        <v>3150.0000000000005</v>
      </c>
      <c r="J47" s="7">
        <f t="shared" si="16"/>
        <v>147.45330096449467</v>
      </c>
      <c r="K47" s="7">
        <f t="shared" si="17"/>
        <v>955.26315789473665</v>
      </c>
      <c r="L47" s="7">
        <f t="shared" si="18"/>
        <v>4252.7164588592314</v>
      </c>
    </row>
    <row r="48" spans="3:12">
      <c r="C48" s="7">
        <f t="shared" si="19"/>
        <v>50000</v>
      </c>
      <c r="D48" s="7">
        <v>125</v>
      </c>
      <c r="E48" s="7">
        <f t="shared" si="11"/>
        <v>38828.125</v>
      </c>
      <c r="F48" s="7">
        <f t="shared" si="12"/>
        <v>11171.875</v>
      </c>
      <c r="G48" s="7">
        <f t="shared" si="13"/>
        <v>11759.868421052632</v>
      </c>
      <c r="H48" s="10">
        <f t="shared" si="14"/>
        <v>43.760753795041786</v>
      </c>
      <c r="I48" s="7">
        <f t="shared" si="15"/>
        <v>4921.8750000000009</v>
      </c>
      <c r="J48" s="7">
        <f t="shared" si="16"/>
        <v>55.535103608597659</v>
      </c>
      <c r="K48" s="7">
        <f t="shared" si="17"/>
        <v>587.99342105263167</v>
      </c>
      <c r="L48" s="7">
        <f t="shared" si="18"/>
        <v>5565.4035246612302</v>
      </c>
    </row>
    <row r="49" spans="3:12">
      <c r="C49" s="7">
        <f t="shared" si="19"/>
        <v>50000</v>
      </c>
      <c r="D49" s="7">
        <v>150</v>
      </c>
      <c r="E49" s="7">
        <f t="shared" si="11"/>
        <v>45412.5</v>
      </c>
      <c r="F49" s="7">
        <f t="shared" si="12"/>
        <v>4587.5</v>
      </c>
      <c r="G49" s="7">
        <f t="shared" si="13"/>
        <v>4828.9473684210525</v>
      </c>
      <c r="H49" s="10">
        <f t="shared" si="14"/>
        <v>17.919479604260907</v>
      </c>
      <c r="I49" s="7">
        <f t="shared" si="15"/>
        <v>7087.5000000000009</v>
      </c>
      <c r="J49" s="7">
        <f t="shared" si="16"/>
        <v>9.3121247293381568</v>
      </c>
      <c r="K49" s="7">
        <f t="shared" si="17"/>
        <v>241.44736842105249</v>
      </c>
      <c r="L49" s="7">
        <f t="shared" si="18"/>
        <v>7338.2594931503918</v>
      </c>
    </row>
    <row r="50" spans="3:12">
      <c r="C50" s="7">
        <f>$C$22</f>
        <v>75000</v>
      </c>
      <c r="D50" s="7">
        <v>10</v>
      </c>
      <c r="E50" s="7">
        <f t="shared" si="11"/>
        <v>3468.5</v>
      </c>
      <c r="F50" s="7">
        <f t="shared" si="12"/>
        <v>71531.5</v>
      </c>
      <c r="G50" s="7">
        <f t="shared" si="13"/>
        <v>75296.315789473694</v>
      </c>
      <c r="H50" s="10">
        <f t="shared" si="14"/>
        <v>287.76980815383587</v>
      </c>
      <c r="I50" s="7">
        <f t="shared" si="15"/>
        <v>31.500000000000007</v>
      </c>
      <c r="J50" s="7">
        <f t="shared" si="16"/>
        <v>2401.5324120619698</v>
      </c>
      <c r="K50" s="7">
        <f t="shared" si="17"/>
        <v>3764.8157894736942</v>
      </c>
      <c r="L50" s="7">
        <f t="shared" si="18"/>
        <v>6197.848201535664</v>
      </c>
    </row>
    <row r="51" spans="3:12">
      <c r="C51" s="7">
        <f t="shared" ref="C51:C61" si="20">$C$22</f>
        <v>75000</v>
      </c>
      <c r="D51" s="7">
        <v>20</v>
      </c>
      <c r="E51" s="7">
        <f t="shared" si="11"/>
        <v>6874</v>
      </c>
      <c r="F51" s="7">
        <f t="shared" si="12"/>
        <v>68126</v>
      </c>
      <c r="G51" s="7">
        <f t="shared" si="13"/>
        <v>71711.578947368427</v>
      </c>
      <c r="H51" s="10">
        <f t="shared" si="14"/>
        <v>273.64104508310965</v>
      </c>
      <c r="I51" s="7">
        <f t="shared" si="15"/>
        <v>126.00000000000003</v>
      </c>
      <c r="J51" s="7">
        <f t="shared" si="16"/>
        <v>2171.503225071117</v>
      </c>
      <c r="K51" s="7">
        <f t="shared" si="17"/>
        <v>3585.5789473684272</v>
      </c>
      <c r="L51" s="7">
        <f t="shared" si="18"/>
        <v>5883.0821724395446</v>
      </c>
    </row>
    <row r="52" spans="3:12">
      <c r="C52" s="7">
        <f t="shared" si="20"/>
        <v>75000</v>
      </c>
      <c r="D52" s="7">
        <v>30</v>
      </c>
      <c r="E52" s="7">
        <f t="shared" si="11"/>
        <v>10216.5</v>
      </c>
      <c r="F52" s="7">
        <f t="shared" si="12"/>
        <v>64783.5</v>
      </c>
      <c r="G52" s="7">
        <f t="shared" si="13"/>
        <v>68193.15789473684</v>
      </c>
      <c r="H52" s="10">
        <f t="shared" si="14"/>
        <v>259.81782071719084</v>
      </c>
      <c r="I52" s="7">
        <f t="shared" si="15"/>
        <v>283.50000000000006</v>
      </c>
      <c r="J52" s="7">
        <f t="shared" si="16"/>
        <v>1957.6536989046792</v>
      </c>
      <c r="K52" s="7">
        <f t="shared" si="17"/>
        <v>3409.6578947368398</v>
      </c>
      <c r="L52" s="7">
        <f t="shared" si="18"/>
        <v>5650.8115936415197</v>
      </c>
    </row>
    <row r="53" spans="3:12">
      <c r="C53" s="7">
        <f t="shared" si="20"/>
        <v>75000</v>
      </c>
      <c r="D53" s="7">
        <v>40</v>
      </c>
      <c r="E53" s="7">
        <f t="shared" si="11"/>
        <v>13496</v>
      </c>
      <c r="F53" s="7">
        <f t="shared" si="12"/>
        <v>61504</v>
      </c>
      <c r="G53" s="7">
        <f t="shared" si="13"/>
        <v>64741.052631578954</v>
      </c>
      <c r="H53" s="10">
        <f t="shared" si="14"/>
        <v>246.2972611724027</v>
      </c>
      <c r="I53" s="7">
        <f t="shared" si="15"/>
        <v>504.00000000000011</v>
      </c>
      <c r="J53" s="7">
        <f t="shared" si="16"/>
        <v>1759.2078849697757</v>
      </c>
      <c r="K53" s="7">
        <f t="shared" si="17"/>
        <v>3237.0526315789539</v>
      </c>
      <c r="L53" s="7">
        <f t="shared" si="18"/>
        <v>5500.2605165487294</v>
      </c>
    </row>
    <row r="54" spans="3:12">
      <c r="C54" s="7">
        <f t="shared" si="20"/>
        <v>75000</v>
      </c>
      <c r="D54" s="7">
        <v>50</v>
      </c>
      <c r="E54" s="7">
        <f t="shared" si="11"/>
        <v>16712.5</v>
      </c>
      <c r="F54" s="7">
        <f t="shared" si="12"/>
        <v>58287.5</v>
      </c>
      <c r="G54" s="7">
        <f t="shared" si="13"/>
        <v>61355.26315789474</v>
      </c>
      <c r="H54" s="10">
        <f t="shared" si="14"/>
        <v>233.0765902544801</v>
      </c>
      <c r="I54" s="7">
        <f t="shared" si="15"/>
        <v>787.50000000000011</v>
      </c>
      <c r="J54" s="7">
        <f t="shared" si="16"/>
        <v>1575.4162108149894</v>
      </c>
      <c r="K54" s="7">
        <f t="shared" si="17"/>
        <v>3067.7631578947403</v>
      </c>
      <c r="L54" s="7">
        <f t="shared" si="18"/>
        <v>5430.6793687097297</v>
      </c>
    </row>
    <row r="55" spans="3:12">
      <c r="C55" s="7">
        <f t="shared" si="20"/>
        <v>75000</v>
      </c>
      <c r="D55" s="7">
        <v>60</v>
      </c>
      <c r="E55" s="7">
        <f t="shared" si="11"/>
        <v>19866</v>
      </c>
      <c r="F55" s="7">
        <f t="shared" si="12"/>
        <v>55134</v>
      </c>
      <c r="G55" s="7">
        <f t="shared" si="13"/>
        <v>58035.789473684214</v>
      </c>
      <c r="H55" s="10">
        <f t="shared" si="14"/>
        <v>220.15312608328645</v>
      </c>
      <c r="I55" s="7">
        <f t="shared" si="15"/>
        <v>1134.0000000000002</v>
      </c>
      <c r="J55" s="7">
        <f t="shared" si="16"/>
        <v>1405.5545688030593</v>
      </c>
      <c r="K55" s="7">
        <f t="shared" si="17"/>
        <v>2901.7894736842136</v>
      </c>
      <c r="L55" s="7">
        <f t="shared" si="18"/>
        <v>5441.3440424872733</v>
      </c>
    </row>
    <row r="56" spans="3:12">
      <c r="C56" s="7">
        <f t="shared" si="20"/>
        <v>75000</v>
      </c>
      <c r="D56" s="7">
        <v>70</v>
      </c>
      <c r="E56" s="7">
        <f t="shared" si="11"/>
        <v>22956.5</v>
      </c>
      <c r="F56" s="7">
        <f t="shared" si="12"/>
        <v>52043.5</v>
      </c>
      <c r="G56" s="7">
        <f t="shared" si="13"/>
        <v>54782.631578947374</v>
      </c>
      <c r="H56" s="10">
        <f t="shared" si="14"/>
        <v>207.52427789056841</v>
      </c>
      <c r="I56" s="7">
        <f t="shared" si="15"/>
        <v>1543.5000000000002</v>
      </c>
      <c r="J56" s="7">
        <f t="shared" si="16"/>
        <v>1248.9234515060541</v>
      </c>
      <c r="K56" s="7">
        <f t="shared" si="17"/>
        <v>2739.1315789473738</v>
      </c>
      <c r="L56" s="7">
        <f t="shared" si="18"/>
        <v>5531.5550304534281</v>
      </c>
    </row>
    <row r="57" spans="3:12">
      <c r="C57" s="7">
        <f t="shared" si="20"/>
        <v>75000</v>
      </c>
      <c r="D57" s="7">
        <v>80</v>
      </c>
      <c r="E57" s="7">
        <f t="shared" si="11"/>
        <v>25984</v>
      </c>
      <c r="F57" s="7">
        <f t="shared" si="12"/>
        <v>49016</v>
      </c>
      <c r="G57" s="7">
        <f t="shared" si="13"/>
        <v>51595.789473684214</v>
      </c>
      <c r="H57" s="10">
        <f t="shared" si="14"/>
        <v>195.18754298072224</v>
      </c>
      <c r="I57" s="7">
        <f t="shared" si="15"/>
        <v>2016.0000000000005</v>
      </c>
      <c r="J57" s="7">
        <f t="shared" si="16"/>
        <v>1104.8471311106875</v>
      </c>
      <c r="K57" s="7">
        <f t="shared" si="17"/>
        <v>2579.7894736842136</v>
      </c>
      <c r="L57" s="7">
        <f t="shared" si="18"/>
        <v>5700.6366047949014</v>
      </c>
    </row>
    <row r="58" spans="3:12">
      <c r="C58" s="7">
        <f t="shared" si="20"/>
        <v>75000</v>
      </c>
      <c r="D58" s="7">
        <v>100</v>
      </c>
      <c r="E58" s="7">
        <f t="shared" si="11"/>
        <v>31850</v>
      </c>
      <c r="F58" s="7">
        <f t="shared" si="12"/>
        <v>43150</v>
      </c>
      <c r="G58" s="7">
        <f t="shared" si="13"/>
        <v>45421.052631578947</v>
      </c>
      <c r="H58" s="10">
        <f t="shared" si="14"/>
        <v>171.38082542194766</v>
      </c>
      <c r="I58" s="7">
        <f t="shared" si="15"/>
        <v>3150.0000000000005</v>
      </c>
      <c r="J58" s="7">
        <f t="shared" si="16"/>
        <v>851.77023234693502</v>
      </c>
      <c r="K58" s="7">
        <f t="shared" si="17"/>
        <v>2271.0526315789466</v>
      </c>
      <c r="L58" s="7">
        <f t="shared" si="18"/>
        <v>6272.8228639258823</v>
      </c>
    </row>
    <row r="59" spans="3:12">
      <c r="C59" s="7">
        <f t="shared" si="20"/>
        <v>75000</v>
      </c>
      <c r="D59" s="7">
        <v>120</v>
      </c>
      <c r="E59" s="7">
        <f t="shared" si="11"/>
        <v>37464</v>
      </c>
      <c r="F59" s="7">
        <f t="shared" si="12"/>
        <v>37536</v>
      </c>
      <c r="G59" s="7">
        <f t="shared" si="13"/>
        <v>39511.57894736842</v>
      </c>
      <c r="H59" s="10">
        <f t="shared" si="14"/>
        <v>148.71460720311114</v>
      </c>
      <c r="I59" s="7">
        <f t="shared" si="15"/>
        <v>4536.0000000000009</v>
      </c>
      <c r="J59" s="7">
        <f t="shared" si="16"/>
        <v>641.36499747169353</v>
      </c>
      <c r="K59" s="7">
        <f t="shared" si="17"/>
        <v>1975.5789473684199</v>
      </c>
      <c r="L59" s="7">
        <f t="shared" si="18"/>
        <v>7152.9439448401145</v>
      </c>
    </row>
    <row r="60" spans="3:12">
      <c r="C60" s="7">
        <f t="shared" si="20"/>
        <v>75000</v>
      </c>
      <c r="D60" s="7">
        <v>160</v>
      </c>
      <c r="E60" s="7">
        <f t="shared" si="11"/>
        <v>47936</v>
      </c>
      <c r="F60" s="7">
        <f t="shared" si="12"/>
        <v>27064</v>
      </c>
      <c r="G60" s="7">
        <f t="shared" si="13"/>
        <v>28488.42105263158</v>
      </c>
      <c r="H60" s="10">
        <f t="shared" si="14"/>
        <v>106.73632481726258</v>
      </c>
      <c r="I60" s="7">
        <f t="shared" si="15"/>
        <v>8064.0000000000018</v>
      </c>
      <c r="J60" s="7">
        <f t="shared" si="16"/>
        <v>330.38664802938939</v>
      </c>
      <c r="K60" s="7">
        <f t="shared" si="17"/>
        <v>1424.4210526315801</v>
      </c>
      <c r="L60" s="7">
        <f t="shared" si="18"/>
        <v>9818.807700660971</v>
      </c>
    </row>
    <row r="61" spans="3:12">
      <c r="C61" s="7">
        <f t="shared" si="20"/>
        <v>75000</v>
      </c>
      <c r="D61" s="7">
        <v>200</v>
      </c>
      <c r="E61" s="7">
        <f t="shared" si="11"/>
        <v>57400</v>
      </c>
      <c r="F61" s="7">
        <f t="shared" si="12"/>
        <v>17600</v>
      </c>
      <c r="G61" s="7">
        <f t="shared" si="13"/>
        <v>18526.315789473687</v>
      </c>
      <c r="H61" s="10">
        <f t="shared" si="14"/>
        <v>69.129268919603973</v>
      </c>
      <c r="I61" s="7">
        <f t="shared" si="15"/>
        <v>12600.000000000002</v>
      </c>
      <c r="J61" s="7">
        <f t="shared" si="16"/>
        <v>138.58681881940879</v>
      </c>
      <c r="K61" s="7">
        <f t="shared" si="17"/>
        <v>926.31578947368689</v>
      </c>
      <c r="L61" s="7">
        <f t="shared" si="18"/>
        <v>13664.902608293098</v>
      </c>
    </row>
    <row r="62" spans="3:12">
      <c r="C62" s="7">
        <f>$C$23</f>
        <v>100000</v>
      </c>
      <c r="D62" s="7">
        <v>10</v>
      </c>
      <c r="E62" s="7">
        <f t="shared" si="11"/>
        <v>3468.5</v>
      </c>
      <c r="F62" s="7">
        <f t="shared" si="12"/>
        <v>96531.5</v>
      </c>
      <c r="G62" s="7">
        <f t="shared" si="13"/>
        <v>101612.10526315789</v>
      </c>
      <c r="H62" s="10">
        <f t="shared" si="14"/>
        <v>392.9236524687804</v>
      </c>
      <c r="I62" s="7">
        <f t="shared" si="15"/>
        <v>31.500000000000007</v>
      </c>
      <c r="J62" s="7">
        <f t="shared" si="16"/>
        <v>4477.2809034128004</v>
      </c>
      <c r="K62" s="7">
        <f t="shared" si="17"/>
        <v>5080.6052631578932</v>
      </c>
      <c r="L62" s="7">
        <f t="shared" si="18"/>
        <v>9589.3861665706936</v>
      </c>
    </row>
    <row r="63" spans="3:12">
      <c r="C63" s="7">
        <f t="shared" ref="C63:C80" si="21">$C$23</f>
        <v>100000</v>
      </c>
      <c r="D63" s="7">
        <v>20</v>
      </c>
      <c r="E63" s="7">
        <f t="shared" si="11"/>
        <v>6874</v>
      </c>
      <c r="F63" s="7">
        <f t="shared" si="12"/>
        <v>93126</v>
      </c>
      <c r="G63" s="7">
        <f t="shared" si="13"/>
        <v>98027.368421052641</v>
      </c>
      <c r="H63" s="10">
        <f t="shared" si="14"/>
        <v>378.44748475502752</v>
      </c>
      <c r="I63" s="7">
        <f t="shared" si="15"/>
        <v>126.00000000000003</v>
      </c>
      <c r="J63" s="7">
        <f t="shared" si="16"/>
        <v>4153.4524628047975</v>
      </c>
      <c r="K63" s="7">
        <f t="shared" si="17"/>
        <v>4901.3684210526408</v>
      </c>
      <c r="L63" s="7">
        <f t="shared" si="18"/>
        <v>9180.8208838574392</v>
      </c>
    </row>
    <row r="64" spans="3:12">
      <c r="C64" s="7">
        <f t="shared" si="21"/>
        <v>100000</v>
      </c>
      <c r="D64" s="7">
        <v>30</v>
      </c>
      <c r="E64" s="7">
        <f t="shared" si="11"/>
        <v>10216.5</v>
      </c>
      <c r="F64" s="7">
        <f t="shared" si="12"/>
        <v>89783.5</v>
      </c>
      <c r="G64" s="7">
        <f t="shared" si="13"/>
        <v>94508.947368421053</v>
      </c>
      <c r="H64" s="10">
        <f t="shared" si="14"/>
        <v>364.28660984311006</v>
      </c>
      <c r="I64" s="7">
        <f t="shared" si="15"/>
        <v>283.50000000000006</v>
      </c>
      <c r="J64" s="7">
        <f t="shared" si="16"/>
        <v>3848.4372892186025</v>
      </c>
      <c r="K64" s="7">
        <f t="shared" si="17"/>
        <v>4725.4473684210534</v>
      </c>
      <c r="L64" s="7">
        <f t="shared" si="18"/>
        <v>8857.3846576396572</v>
      </c>
    </row>
    <row r="65" spans="3:12">
      <c r="C65" s="7">
        <f t="shared" si="21"/>
        <v>100000</v>
      </c>
      <c r="D65" s="7">
        <v>40</v>
      </c>
      <c r="E65" s="7">
        <f t="shared" si="11"/>
        <v>13496</v>
      </c>
      <c r="F65" s="7">
        <f t="shared" si="12"/>
        <v>86504</v>
      </c>
      <c r="G65" s="7">
        <f t="shared" si="13"/>
        <v>91056.84210526316</v>
      </c>
      <c r="H65" s="10">
        <f t="shared" si="14"/>
        <v>350.43791616583746</v>
      </c>
      <c r="I65" s="7">
        <f t="shared" si="15"/>
        <v>504.00000000000011</v>
      </c>
      <c r="J65" s="7">
        <f t="shared" si="16"/>
        <v>3561.3952595129813</v>
      </c>
      <c r="K65" s="7">
        <f t="shared" si="17"/>
        <v>4552.8421052631602</v>
      </c>
      <c r="L65" s="7">
        <f t="shared" si="18"/>
        <v>8618.2373647761415</v>
      </c>
    </row>
    <row r="66" spans="3:12">
      <c r="C66" s="7">
        <f t="shared" si="21"/>
        <v>100000</v>
      </c>
      <c r="D66" s="7">
        <v>50</v>
      </c>
      <c r="E66" s="7">
        <f t="shared" si="11"/>
        <v>16712.5</v>
      </c>
      <c r="F66" s="7">
        <f t="shared" si="12"/>
        <v>83287.5</v>
      </c>
      <c r="G66" s="7">
        <f t="shared" si="13"/>
        <v>87671.052631578947</v>
      </c>
      <c r="H66" s="10">
        <f t="shared" si="14"/>
        <v>336.89840022891178</v>
      </c>
      <c r="I66" s="7">
        <f t="shared" si="15"/>
        <v>787.50000000000011</v>
      </c>
      <c r="J66" s="7">
        <f t="shared" si="16"/>
        <v>3291.5154302272008</v>
      </c>
      <c r="K66" s="7">
        <f t="shared" si="17"/>
        <v>4383.5526315789466</v>
      </c>
      <c r="L66" s="7">
        <f t="shared" si="18"/>
        <v>8462.5680618061469</v>
      </c>
    </row>
    <row r="67" spans="3:12">
      <c r="C67" s="7">
        <f t="shared" si="21"/>
        <v>100000</v>
      </c>
      <c r="D67" s="7">
        <v>60</v>
      </c>
      <c r="E67" s="7">
        <f t="shared" si="11"/>
        <v>19866</v>
      </c>
      <c r="F67" s="7">
        <f t="shared" si="12"/>
        <v>80134</v>
      </c>
      <c r="G67" s="7">
        <f t="shared" si="13"/>
        <v>84351.578947368427</v>
      </c>
      <c r="H67" s="10">
        <f t="shared" si="14"/>
        <v>323.66516272862475</v>
      </c>
      <c r="I67" s="7">
        <f t="shared" si="15"/>
        <v>1134.0000000000002</v>
      </c>
      <c r="J67" s="7">
        <f t="shared" si="16"/>
        <v>3038.014989360267</v>
      </c>
      <c r="K67" s="7">
        <f t="shared" si="17"/>
        <v>4217.5789473684272</v>
      </c>
      <c r="L67" s="7">
        <f t="shared" si="18"/>
        <v>8389.5939367286956</v>
      </c>
    </row>
    <row r="68" spans="3:12">
      <c r="C68" s="7">
        <f t="shared" si="21"/>
        <v>100000</v>
      </c>
      <c r="D68" s="7">
        <v>70</v>
      </c>
      <c r="E68" s="7">
        <f t="shared" si="11"/>
        <v>22956.5</v>
      </c>
      <c r="F68" s="7">
        <f t="shared" si="12"/>
        <v>77043.5</v>
      </c>
      <c r="G68" s="7">
        <f t="shared" si="13"/>
        <v>81098.421052631587</v>
      </c>
      <c r="H68" s="10">
        <f t="shared" si="14"/>
        <v>310.73540487430023</v>
      </c>
      <c r="I68" s="7">
        <f t="shared" si="15"/>
        <v>1543.5000000000002</v>
      </c>
      <c r="J68" s="7">
        <f t="shared" si="16"/>
        <v>2800.1382634294637</v>
      </c>
      <c r="K68" s="7">
        <f t="shared" si="17"/>
        <v>4054.9210526315874</v>
      </c>
      <c r="L68" s="7">
        <f t="shared" si="18"/>
        <v>8398.5593160610515</v>
      </c>
    </row>
    <row r="69" spans="3:12">
      <c r="C69" s="7">
        <f t="shared" si="21"/>
        <v>100000</v>
      </c>
      <c r="D69" s="7">
        <v>80</v>
      </c>
      <c r="E69" s="7">
        <f t="shared" si="11"/>
        <v>25984</v>
      </c>
      <c r="F69" s="7">
        <f t="shared" si="12"/>
        <v>74016</v>
      </c>
      <c r="G69" s="7">
        <f t="shared" si="13"/>
        <v>77911.578947368427</v>
      </c>
      <c r="H69" s="10">
        <f t="shared" si="14"/>
        <v>298.1064249031719</v>
      </c>
      <c r="I69" s="7">
        <f t="shared" si="15"/>
        <v>2016.0000000000005</v>
      </c>
      <c r="J69" s="7">
        <f t="shared" si="16"/>
        <v>2577.1557764879635</v>
      </c>
      <c r="K69" s="7">
        <f t="shared" si="17"/>
        <v>3895.5789473684272</v>
      </c>
      <c r="L69" s="7">
        <f t="shared" si="18"/>
        <v>8488.7347238563907</v>
      </c>
    </row>
    <row r="70" spans="3:12">
      <c r="C70" s="7">
        <f t="shared" si="21"/>
        <v>100000</v>
      </c>
      <c r="D70" s="7">
        <v>90</v>
      </c>
      <c r="E70" s="7">
        <f t="shared" si="11"/>
        <v>28948.5</v>
      </c>
      <c r="F70" s="7">
        <f t="shared" si="12"/>
        <v>71051.5</v>
      </c>
      <c r="G70" s="7">
        <f t="shared" si="13"/>
        <v>74791.052631578947</v>
      </c>
      <c r="H70" s="10">
        <f t="shared" si="14"/>
        <v>285.77561477630132</v>
      </c>
      <c r="I70" s="7">
        <f t="shared" si="15"/>
        <v>2551.5000000000005</v>
      </c>
      <c r="J70" s="7">
        <f t="shared" si="16"/>
        <v>2368.3633580224164</v>
      </c>
      <c r="K70" s="7">
        <f t="shared" si="17"/>
        <v>3739.5526315789466</v>
      </c>
      <c r="L70" s="7">
        <f t="shared" si="18"/>
        <v>8659.4159896013625</v>
      </c>
    </row>
    <row r="71" spans="3:12">
      <c r="C71" s="7">
        <f t="shared" si="21"/>
        <v>100000</v>
      </c>
      <c r="D71" s="7">
        <v>100</v>
      </c>
      <c r="E71" s="7">
        <f t="shared" si="11"/>
        <v>31850</v>
      </c>
      <c r="F71" s="7">
        <f t="shared" si="12"/>
        <v>68150</v>
      </c>
      <c r="G71" s="7">
        <f t="shared" si="13"/>
        <v>71736.84210526316</v>
      </c>
      <c r="H71" s="10">
        <f t="shared" si="14"/>
        <v>273.7404570449454</v>
      </c>
      <c r="I71" s="7">
        <f t="shared" si="15"/>
        <v>3150.0000000000005</v>
      </c>
      <c r="J71" s="7">
        <f t="shared" si="16"/>
        <v>2173.0812968720925</v>
      </c>
      <c r="K71" s="7">
        <f t="shared" si="17"/>
        <v>3586.8421052631602</v>
      </c>
      <c r="L71" s="7">
        <f t="shared" si="18"/>
        <v>8909.9234021352531</v>
      </c>
    </row>
    <row r="72" spans="3:12">
      <c r="C72" s="7">
        <f t="shared" si="21"/>
        <v>100000</v>
      </c>
      <c r="D72" s="7">
        <v>125</v>
      </c>
      <c r="E72" s="7">
        <f t="shared" si="11"/>
        <v>38828.125</v>
      </c>
      <c r="F72" s="7">
        <f t="shared" si="12"/>
        <v>61171.875</v>
      </c>
      <c r="G72" s="7">
        <f t="shared" si="13"/>
        <v>64391.447368421053</v>
      </c>
      <c r="H72" s="10">
        <f t="shared" si="14"/>
        <v>244.93030419206667</v>
      </c>
      <c r="I72" s="7">
        <f t="shared" si="15"/>
        <v>4921.8750000000009</v>
      </c>
      <c r="J72" s="7">
        <f t="shared" si="16"/>
        <v>1739.734763436931</v>
      </c>
      <c r="K72" s="7">
        <f t="shared" si="17"/>
        <v>3219.5723684210534</v>
      </c>
      <c r="L72" s="7">
        <f t="shared" si="18"/>
        <v>9881.182131857986</v>
      </c>
    </row>
    <row r="73" spans="3:12">
      <c r="C73" s="7">
        <f t="shared" si="21"/>
        <v>100000</v>
      </c>
      <c r="D73" s="7">
        <v>150</v>
      </c>
      <c r="E73" s="7">
        <f t="shared" si="11"/>
        <v>45412.5</v>
      </c>
      <c r="F73" s="7">
        <f t="shared" si="12"/>
        <v>54587.5</v>
      </c>
      <c r="G73" s="7">
        <f t="shared" si="13"/>
        <v>57460.526315789473</v>
      </c>
      <c r="H73" s="10">
        <f t="shared" si="14"/>
        <v>217.91732275144093</v>
      </c>
      <c r="I73" s="7">
        <f t="shared" si="15"/>
        <v>7087.5000000000009</v>
      </c>
      <c r="J73" s="7">
        <f t="shared" si="16"/>
        <v>1377.1508270995148</v>
      </c>
      <c r="K73" s="7">
        <f t="shared" si="17"/>
        <v>2873.0263157894733</v>
      </c>
      <c r="L73" s="7">
        <f t="shared" si="18"/>
        <v>11337.67714288899</v>
      </c>
    </row>
    <row r="74" spans="3:12">
      <c r="C74" s="7">
        <f t="shared" si="21"/>
        <v>100000</v>
      </c>
      <c r="D74" s="7">
        <v>175</v>
      </c>
      <c r="E74" s="7">
        <f t="shared" si="11"/>
        <v>51603.125</v>
      </c>
      <c r="F74" s="7">
        <f t="shared" si="12"/>
        <v>48396.875</v>
      </c>
      <c r="G74" s="7">
        <f t="shared" si="13"/>
        <v>50944.07894736842</v>
      </c>
      <c r="H74" s="10">
        <f t="shared" si="14"/>
        <v>192.6688760191729</v>
      </c>
      <c r="I74" s="7">
        <f t="shared" si="15"/>
        <v>9646.8750000000018</v>
      </c>
      <c r="J74" s="7">
        <f t="shared" si="16"/>
        <v>1076.5175778082512</v>
      </c>
      <c r="K74" s="7">
        <f t="shared" si="17"/>
        <v>2547.2039473684199</v>
      </c>
      <c r="L74" s="7">
        <f t="shared" si="18"/>
        <v>13270.596525176672</v>
      </c>
    </row>
    <row r="75" spans="3:12">
      <c r="C75" s="7">
        <f t="shared" si="21"/>
        <v>100000</v>
      </c>
      <c r="D75" s="7">
        <v>200</v>
      </c>
      <c r="E75" s="7">
        <f t="shared" si="11"/>
        <v>57400</v>
      </c>
      <c r="F75" s="7">
        <f t="shared" si="12"/>
        <v>42600</v>
      </c>
      <c r="G75" s="7">
        <f t="shared" si="13"/>
        <v>44842.105263157893</v>
      </c>
      <c r="H75" s="10">
        <f t="shared" si="14"/>
        <v>169.15517014509444</v>
      </c>
      <c r="I75" s="7">
        <f t="shared" si="15"/>
        <v>12600.000000000002</v>
      </c>
      <c r="J75" s="7">
        <f t="shared" si="16"/>
        <v>829.79067601765973</v>
      </c>
      <c r="K75" s="7">
        <f t="shared" si="17"/>
        <v>2242.1052631578932</v>
      </c>
      <c r="L75" s="7">
        <f t="shared" si="18"/>
        <v>15671.895939175554</v>
      </c>
    </row>
    <row r="76" spans="3:12">
      <c r="C76" s="7">
        <f t="shared" si="21"/>
        <v>100000</v>
      </c>
      <c r="D76" s="7">
        <v>225</v>
      </c>
      <c r="E76" s="7">
        <f t="shared" si="11"/>
        <v>62803.125</v>
      </c>
      <c r="F76" s="7">
        <f t="shared" si="12"/>
        <v>37196.875</v>
      </c>
      <c r="G76" s="7">
        <f t="shared" si="13"/>
        <v>39154.605263157893</v>
      </c>
      <c r="H76" s="10">
        <f t="shared" si="14"/>
        <v>147.34905878434142</v>
      </c>
      <c r="I76" s="7">
        <f t="shared" si="15"/>
        <v>15946.875000000004</v>
      </c>
      <c r="J76" s="7">
        <f t="shared" si="16"/>
        <v>629.64060861430778</v>
      </c>
      <c r="K76" s="7">
        <f t="shared" si="17"/>
        <v>1957.7302631578932</v>
      </c>
      <c r="L76" s="7">
        <f t="shared" si="18"/>
        <v>18534.245871772204</v>
      </c>
    </row>
    <row r="77" spans="3:12">
      <c r="C77" s="7">
        <f t="shared" si="21"/>
        <v>100000</v>
      </c>
      <c r="D77" s="7">
        <v>250</v>
      </c>
      <c r="E77" s="7">
        <f t="shared" si="11"/>
        <v>67812.5</v>
      </c>
      <c r="F77" s="7">
        <f t="shared" si="12"/>
        <v>32187.5</v>
      </c>
      <c r="G77" s="7">
        <f t="shared" si="13"/>
        <v>33881.57894736842</v>
      </c>
      <c r="H77" s="10">
        <f t="shared" si="14"/>
        <v>127.2258710863143</v>
      </c>
      <c r="I77" s="7">
        <f t="shared" si="15"/>
        <v>19687.500000000004</v>
      </c>
      <c r="J77" s="7">
        <f t="shared" si="16"/>
        <v>469.40624593647254</v>
      </c>
      <c r="K77" s="7">
        <f t="shared" si="17"/>
        <v>1694.0789473684199</v>
      </c>
      <c r="L77" s="7">
        <f t="shared" si="18"/>
        <v>21850.985193304896</v>
      </c>
    </row>
    <row r="78" spans="3:12">
      <c r="C78" s="7">
        <f t="shared" si="21"/>
        <v>100000</v>
      </c>
      <c r="D78" s="7">
        <v>275</v>
      </c>
      <c r="E78" s="7">
        <f t="shared" si="11"/>
        <v>72428.125</v>
      </c>
      <c r="F78" s="7">
        <f t="shared" si="12"/>
        <v>27571.875</v>
      </c>
      <c r="G78" s="7">
        <f t="shared" si="13"/>
        <v>29023.026315789473</v>
      </c>
      <c r="H78" s="10">
        <f t="shared" si="14"/>
        <v>108.76326026864105</v>
      </c>
      <c r="I78" s="7">
        <f t="shared" si="15"/>
        <v>23821.875000000004</v>
      </c>
      <c r="J78" s="7">
        <f t="shared" si="16"/>
        <v>343.05395674366042</v>
      </c>
      <c r="K78" s="7">
        <f t="shared" si="17"/>
        <v>1451.1513157894733</v>
      </c>
      <c r="L78" s="7">
        <f t="shared" si="18"/>
        <v>25616.080272533138</v>
      </c>
    </row>
    <row r="79" spans="3:12">
      <c r="C79" s="7">
        <f t="shared" si="21"/>
        <v>100000</v>
      </c>
      <c r="D79" s="7">
        <v>300</v>
      </c>
      <c r="E79" s="7">
        <f t="shared" si="11"/>
        <v>76650</v>
      </c>
      <c r="F79" s="7">
        <f t="shared" si="12"/>
        <v>23350</v>
      </c>
      <c r="G79" s="7">
        <f t="shared" si="13"/>
        <v>24578.947368421053</v>
      </c>
      <c r="H79" s="10">
        <f t="shared" si="14"/>
        <v>91.941070448300394</v>
      </c>
      <c r="I79" s="7">
        <f t="shared" si="15"/>
        <v>28350.000000000004</v>
      </c>
      <c r="J79" s="7">
        <f t="shared" si="16"/>
        <v>245.14165262020074</v>
      </c>
      <c r="K79" s="7">
        <f t="shared" si="17"/>
        <v>1228.9473684210534</v>
      </c>
      <c r="L79" s="7">
        <f t="shared" si="18"/>
        <v>29824.089021041258</v>
      </c>
    </row>
    <row r="80" spans="3:12">
      <c r="C80" s="7">
        <f t="shared" si="21"/>
        <v>100000</v>
      </c>
      <c r="D80" s="7">
        <v>320</v>
      </c>
      <c r="E80" s="7">
        <f t="shared" si="11"/>
        <v>79744</v>
      </c>
      <c r="F80" s="7">
        <f t="shared" si="12"/>
        <v>20256</v>
      </c>
      <c r="G80" s="7">
        <f t="shared" si="13"/>
        <v>21322.105263157897</v>
      </c>
      <c r="H80" s="10">
        <f t="shared" si="14"/>
        <v>79.652203689568267</v>
      </c>
      <c r="I80" s="7">
        <f t="shared" si="15"/>
        <v>32256.000000000007</v>
      </c>
      <c r="J80" s="7">
        <f t="shared" si="16"/>
        <v>183.98973302552972</v>
      </c>
      <c r="K80" s="7">
        <f t="shared" si="17"/>
        <v>1066.1052631578968</v>
      </c>
      <c r="L80" s="7">
        <f t="shared" si="18"/>
        <v>33506.094996183434</v>
      </c>
    </row>
    <row r="81" spans="3:12">
      <c r="C81" s="7">
        <f>$C$24</f>
        <v>125000</v>
      </c>
      <c r="D81" s="7">
        <v>10</v>
      </c>
      <c r="E81" s="7">
        <f t="shared" si="11"/>
        <v>3468.5</v>
      </c>
      <c r="F81" s="7">
        <f t="shared" si="12"/>
        <v>121531.5</v>
      </c>
      <c r="G81" s="7">
        <f t="shared" si="13"/>
        <v>127927.89473684211</v>
      </c>
      <c r="H81" s="10">
        <f t="shared" si="14"/>
        <v>500.73821801183124</v>
      </c>
      <c r="I81" s="7">
        <f t="shared" si="15"/>
        <v>31.500000000000007</v>
      </c>
      <c r="J81" s="7">
        <f t="shared" si="16"/>
        <v>7271.4241263522636</v>
      </c>
      <c r="K81" s="7">
        <f t="shared" si="17"/>
        <v>6396.3947368421068</v>
      </c>
      <c r="L81" s="7">
        <f t="shared" si="18"/>
        <v>13699.31886319437</v>
      </c>
    </row>
    <row r="82" spans="3:12">
      <c r="C82" s="7">
        <f t="shared" ref="C82:C103" si="22">$C$24</f>
        <v>125000</v>
      </c>
      <c r="D82" s="7">
        <v>20</v>
      </c>
      <c r="E82" s="7">
        <f t="shared" si="11"/>
        <v>6874</v>
      </c>
      <c r="F82" s="7">
        <f t="shared" si="12"/>
        <v>118126</v>
      </c>
      <c r="G82" s="7">
        <f t="shared" si="13"/>
        <v>124343.15789473685</v>
      </c>
      <c r="H82" s="10">
        <f t="shared" si="14"/>
        <v>485.8876906874965</v>
      </c>
      <c r="I82" s="7">
        <f t="shared" si="15"/>
        <v>126.00000000000003</v>
      </c>
      <c r="J82" s="7">
        <f t="shared" si="16"/>
        <v>6846.5185908872209</v>
      </c>
      <c r="K82" s="7">
        <f t="shared" si="17"/>
        <v>6217.1578947368544</v>
      </c>
      <c r="L82" s="7">
        <f t="shared" si="18"/>
        <v>13189.676485624075</v>
      </c>
    </row>
    <row r="83" spans="3:12">
      <c r="C83" s="7">
        <f t="shared" si="22"/>
        <v>125000</v>
      </c>
      <c r="D83" s="7">
        <v>30</v>
      </c>
      <c r="E83" s="7">
        <f t="shared" si="11"/>
        <v>10216.5</v>
      </c>
      <c r="F83" s="7">
        <f t="shared" si="12"/>
        <v>114783.5</v>
      </c>
      <c r="G83" s="7">
        <f t="shared" si="13"/>
        <v>120824.73684210527</v>
      </c>
      <c r="H83" s="10">
        <f t="shared" si="14"/>
        <v>471.36314875655705</v>
      </c>
      <c r="I83" s="7">
        <f t="shared" si="15"/>
        <v>283.50000000000006</v>
      </c>
      <c r="J83" s="7">
        <f t="shared" si="16"/>
        <v>6443.3133221651879</v>
      </c>
      <c r="K83" s="7">
        <f t="shared" si="17"/>
        <v>6041.236842105267</v>
      </c>
      <c r="L83" s="7">
        <f t="shared" si="18"/>
        <v>12768.050164270455</v>
      </c>
    </row>
    <row r="84" spans="3:12">
      <c r="C84" s="7">
        <f t="shared" si="22"/>
        <v>125000</v>
      </c>
      <c r="D84" s="7">
        <v>40</v>
      </c>
      <c r="E84" s="7">
        <f t="shared" si="11"/>
        <v>13496</v>
      </c>
      <c r="F84" s="7">
        <f t="shared" si="12"/>
        <v>111504</v>
      </c>
      <c r="G84" s="7">
        <f t="shared" si="13"/>
        <v>117372.63157894737</v>
      </c>
      <c r="H84" s="10">
        <f t="shared" si="14"/>
        <v>457.1612086236446</v>
      </c>
      <c r="I84" s="7">
        <f t="shared" si="15"/>
        <v>504.00000000000011</v>
      </c>
      <c r="J84" s="7">
        <f t="shared" si="16"/>
        <v>6060.8947494367139</v>
      </c>
      <c r="K84" s="7">
        <f t="shared" si="17"/>
        <v>5868.6315789473738</v>
      </c>
      <c r="L84" s="7">
        <f t="shared" si="18"/>
        <v>12433.526328384087</v>
      </c>
    </row>
    <row r="85" spans="3:12">
      <c r="C85" s="7">
        <f t="shared" si="22"/>
        <v>125000</v>
      </c>
      <c r="D85" s="7">
        <v>50</v>
      </c>
      <c r="E85" s="7">
        <f t="shared" si="11"/>
        <v>16712.5</v>
      </c>
      <c r="F85" s="7">
        <f t="shared" si="12"/>
        <v>108287.5</v>
      </c>
      <c r="G85" s="7">
        <f t="shared" si="13"/>
        <v>113986.84210526316</v>
      </c>
      <c r="H85" s="10">
        <f t="shared" si="14"/>
        <v>443.27860697771126</v>
      </c>
      <c r="I85" s="7">
        <f t="shared" si="15"/>
        <v>787.50000000000011</v>
      </c>
      <c r="J85" s="7">
        <f t="shared" si="16"/>
        <v>5698.3817787189064</v>
      </c>
      <c r="K85" s="7">
        <f t="shared" si="17"/>
        <v>5699.3421052631602</v>
      </c>
      <c r="L85" s="7">
        <f t="shared" si="18"/>
        <v>12185.223883982067</v>
      </c>
    </row>
    <row r="86" spans="3:12">
      <c r="C86" s="7">
        <f t="shared" si="22"/>
        <v>125000</v>
      </c>
      <c r="D86" s="7">
        <v>60</v>
      </c>
      <c r="E86" s="7">
        <f t="shared" si="11"/>
        <v>19866</v>
      </c>
      <c r="F86" s="7">
        <f t="shared" si="12"/>
        <v>105134</v>
      </c>
      <c r="G86" s="7">
        <f t="shared" si="13"/>
        <v>110667.36842105264</v>
      </c>
      <c r="H86" s="10">
        <f t="shared" si="14"/>
        <v>429.71219629132048</v>
      </c>
      <c r="I86" s="7">
        <f t="shared" si="15"/>
        <v>1134.0000000000002</v>
      </c>
      <c r="J86" s="7">
        <f t="shared" si="16"/>
        <v>5354.9245776038006</v>
      </c>
      <c r="K86" s="7">
        <f t="shared" si="17"/>
        <v>5533.3684210526408</v>
      </c>
      <c r="L86" s="7">
        <f t="shared" si="18"/>
        <v>12022.292998656441</v>
      </c>
    </row>
    <row r="87" spans="3:12">
      <c r="C87" s="7">
        <f t="shared" si="22"/>
        <v>125000</v>
      </c>
      <c r="D87" s="7">
        <v>70</v>
      </c>
      <c r="E87" s="7">
        <f t="shared" si="11"/>
        <v>22956.5</v>
      </c>
      <c r="F87" s="7">
        <f t="shared" si="12"/>
        <v>102043.5</v>
      </c>
      <c r="G87" s="7">
        <f t="shared" si="13"/>
        <v>107414.2105263158</v>
      </c>
      <c r="H87" s="10">
        <f t="shared" si="14"/>
        <v>416.45894056453182</v>
      </c>
      <c r="I87" s="7">
        <f t="shared" si="15"/>
        <v>1543.5000000000002</v>
      </c>
      <c r="J87" s="7">
        <f t="shared" si="16"/>
        <v>5029.7034261078352</v>
      </c>
      <c r="K87" s="7">
        <f t="shared" si="17"/>
        <v>5370.710526315801</v>
      </c>
      <c r="L87" s="7">
        <f t="shared" si="18"/>
        <v>11943.913952423636</v>
      </c>
    </row>
    <row r="88" spans="3:12">
      <c r="C88" s="7">
        <f t="shared" si="22"/>
        <v>125000</v>
      </c>
      <c r="D88" s="7">
        <v>80</v>
      </c>
      <c r="E88" s="7">
        <f t="shared" si="11"/>
        <v>25984</v>
      </c>
      <c r="F88" s="7">
        <f t="shared" si="12"/>
        <v>99016</v>
      </c>
      <c r="G88" s="7">
        <f t="shared" si="13"/>
        <v>104227.36842105264</v>
      </c>
      <c r="H88" s="10">
        <f t="shared" si="14"/>
        <v>403.5159112981687</v>
      </c>
      <c r="I88" s="7">
        <f t="shared" si="15"/>
        <v>2016.0000000000005</v>
      </c>
      <c r="J88" s="7">
        <f t="shared" si="16"/>
        <v>4721.9276294529545</v>
      </c>
      <c r="K88" s="7">
        <f t="shared" si="17"/>
        <v>5211.3684210526408</v>
      </c>
      <c r="L88" s="7">
        <f t="shared" si="18"/>
        <v>11949.296050505596</v>
      </c>
    </row>
    <row r="89" spans="3:12">
      <c r="C89" s="7">
        <f t="shared" si="22"/>
        <v>125000</v>
      </c>
      <c r="D89" s="7">
        <v>90</v>
      </c>
      <c r="E89" s="7">
        <f t="shared" si="11"/>
        <v>28948.5</v>
      </c>
      <c r="F89" s="7">
        <f t="shared" si="12"/>
        <v>96051.5</v>
      </c>
      <c r="G89" s="7">
        <f t="shared" si="13"/>
        <v>101106.84210526316</v>
      </c>
      <c r="H89" s="10">
        <f t="shared" si="14"/>
        <v>390.88028368236979</v>
      </c>
      <c r="I89" s="7">
        <f t="shared" si="15"/>
        <v>2551.5000000000005</v>
      </c>
      <c r="J89" s="7">
        <f t="shared" si="16"/>
        <v>4430.8344889766868</v>
      </c>
      <c r="K89" s="7">
        <f t="shared" si="17"/>
        <v>5055.3421052631602</v>
      </c>
      <c r="L89" s="7">
        <f t="shared" si="18"/>
        <v>12037.676594239847</v>
      </c>
    </row>
    <row r="90" spans="3:12">
      <c r="C90" s="7">
        <f t="shared" si="22"/>
        <v>125000</v>
      </c>
      <c r="D90" s="7">
        <v>100</v>
      </c>
      <c r="E90" s="7">
        <f t="shared" si="11"/>
        <v>31850</v>
      </c>
      <c r="F90" s="7">
        <f t="shared" si="12"/>
        <v>93150</v>
      </c>
      <c r="G90" s="7">
        <f t="shared" si="13"/>
        <v>98052.631578947374</v>
      </c>
      <c r="H90" s="10">
        <f t="shared" si="14"/>
        <v>378.54933298740139</v>
      </c>
      <c r="I90" s="7">
        <f t="shared" si="15"/>
        <v>3150.0000000000005</v>
      </c>
      <c r="J90" s="7">
        <f t="shared" si="16"/>
        <v>4155.6883276509889</v>
      </c>
      <c r="K90" s="7">
        <f t="shared" si="17"/>
        <v>4902.6315789473738</v>
      </c>
      <c r="L90" s="7">
        <f t="shared" si="18"/>
        <v>12208.319906598363</v>
      </c>
    </row>
    <row r="91" spans="3:12">
      <c r="C91" s="7">
        <f t="shared" si="22"/>
        <v>125000</v>
      </c>
      <c r="D91" s="7">
        <v>125</v>
      </c>
      <c r="E91" s="7">
        <f t="shared" si="11"/>
        <v>38828.125</v>
      </c>
      <c r="F91" s="7">
        <f t="shared" si="12"/>
        <v>86171.875</v>
      </c>
      <c r="G91" s="7">
        <f t="shared" si="13"/>
        <v>90707.236842105267</v>
      </c>
      <c r="H91" s="10">
        <f t="shared" si="14"/>
        <v>349.0379002224621</v>
      </c>
      <c r="I91" s="7">
        <f t="shared" si="15"/>
        <v>4921.8750000000009</v>
      </c>
      <c r="J91" s="7">
        <f t="shared" si="16"/>
        <v>3532.9962179594568</v>
      </c>
      <c r="K91" s="7">
        <f t="shared" si="17"/>
        <v>4535.361842105267</v>
      </c>
      <c r="L91" s="7">
        <f t="shared" si="18"/>
        <v>12990.233060064726</v>
      </c>
    </row>
    <row r="92" spans="3:12">
      <c r="C92" s="7">
        <f t="shared" si="22"/>
        <v>125000</v>
      </c>
      <c r="D92" s="7">
        <v>150</v>
      </c>
      <c r="E92" s="7">
        <f t="shared" si="11"/>
        <v>45412.5</v>
      </c>
      <c r="F92" s="7">
        <f t="shared" si="12"/>
        <v>79587.5</v>
      </c>
      <c r="G92" s="7">
        <f t="shared" si="13"/>
        <v>83776.315789473694</v>
      </c>
      <c r="H92" s="10">
        <f t="shared" si="14"/>
        <v>321.37595726203813</v>
      </c>
      <c r="I92" s="7">
        <f t="shared" si="15"/>
        <v>7087.5000000000009</v>
      </c>
      <c r="J92" s="7">
        <f t="shared" si="16"/>
        <v>2995.1926712766499</v>
      </c>
      <c r="K92" s="7">
        <f t="shared" si="17"/>
        <v>4188.8157894736942</v>
      </c>
      <c r="L92" s="7">
        <f t="shared" si="18"/>
        <v>14271.508460750345</v>
      </c>
    </row>
    <row r="93" spans="3:12">
      <c r="C93" s="7">
        <f t="shared" si="22"/>
        <v>125000</v>
      </c>
      <c r="D93" s="7">
        <v>175</v>
      </c>
      <c r="E93" s="7">
        <f t="shared" si="11"/>
        <v>51603.125</v>
      </c>
      <c r="F93" s="7">
        <f t="shared" si="12"/>
        <v>73396.875</v>
      </c>
      <c r="G93" s="7">
        <f t="shared" si="13"/>
        <v>77259.868421052641</v>
      </c>
      <c r="H93" s="10">
        <f t="shared" si="14"/>
        <v>295.52829892421806</v>
      </c>
      <c r="I93" s="7">
        <f t="shared" si="15"/>
        <v>9646.8750000000018</v>
      </c>
      <c r="J93" s="7">
        <f t="shared" si="16"/>
        <v>2532.7722884862178</v>
      </c>
      <c r="K93" s="7">
        <f t="shared" si="17"/>
        <v>3862.9934210526408</v>
      </c>
      <c r="L93" s="7">
        <f t="shared" si="18"/>
        <v>16042.64070953886</v>
      </c>
    </row>
    <row r="94" spans="3:12">
      <c r="C94" s="7">
        <f t="shared" si="22"/>
        <v>125000</v>
      </c>
      <c r="D94" s="7">
        <v>200</v>
      </c>
      <c r="E94" s="7">
        <f t="shared" si="11"/>
        <v>57400</v>
      </c>
      <c r="F94" s="7">
        <f t="shared" si="12"/>
        <v>67600</v>
      </c>
      <c r="G94" s="7">
        <f t="shared" si="13"/>
        <v>71157.894736842107</v>
      </c>
      <c r="H94" s="10">
        <f t="shared" si="14"/>
        <v>271.46283240277813</v>
      </c>
      <c r="I94" s="7">
        <f t="shared" si="15"/>
        <v>12600.000000000002</v>
      </c>
      <c r="J94" s="7">
        <f t="shared" si="16"/>
        <v>2137.0700119080257</v>
      </c>
      <c r="K94" s="7">
        <f t="shared" si="17"/>
        <v>3557.8947368421068</v>
      </c>
      <c r="L94" s="7">
        <f t="shared" si="18"/>
        <v>18294.964748750135</v>
      </c>
    </row>
    <row r="95" spans="3:12">
      <c r="C95" s="7">
        <f t="shared" si="22"/>
        <v>125000</v>
      </c>
      <c r="D95" s="7">
        <v>225</v>
      </c>
      <c r="E95" s="7">
        <f t="shared" ref="E95:E130" si="23">D$5*D95-D95^2*D$6</f>
        <v>62803.125</v>
      </c>
      <c r="F95" s="7">
        <f t="shared" ref="F95:F130" si="24">C95-E95</f>
        <v>62196.875</v>
      </c>
      <c r="G95" s="7">
        <f t="shared" ref="G95:G130" si="25">F95/D$7</f>
        <v>65470.394736842107</v>
      </c>
      <c r="H95" s="10">
        <f t="shared" ref="H95:H130" si="26">(D$8-(D$8^2-4*D$9*G95)^0.5)/(2*D$9)</f>
        <v>249.15035488003986</v>
      </c>
      <c r="I95" s="7">
        <f t="shared" ref="I95:I130" si="27">D95^2*D$6</f>
        <v>15946.875000000004</v>
      </c>
      <c r="J95" s="7">
        <f t="shared" ref="J95:J130" si="28">H95^2*D$9</f>
        <v>1800.2010807686443</v>
      </c>
      <c r="K95" s="7">
        <f t="shared" ref="K95:K130" si="29">G95-F95</f>
        <v>3273.5197368421068</v>
      </c>
      <c r="L95" s="7">
        <f t="shared" ref="L95:L130" si="30">SUM(I95:K95)</f>
        <v>21020.595817610756</v>
      </c>
    </row>
    <row r="96" spans="3:12">
      <c r="C96" s="7">
        <f t="shared" si="22"/>
        <v>125000</v>
      </c>
      <c r="D96" s="7">
        <v>250</v>
      </c>
      <c r="E96" s="7">
        <f t="shared" si="23"/>
        <v>67812.5</v>
      </c>
      <c r="F96" s="7">
        <f t="shared" si="24"/>
        <v>57187.5</v>
      </c>
      <c r="G96" s="7">
        <f t="shared" si="25"/>
        <v>60197.368421052633</v>
      </c>
      <c r="H96" s="10">
        <f t="shared" si="26"/>
        <v>228.56435826385621</v>
      </c>
      <c r="I96" s="7">
        <f t="shared" si="27"/>
        <v>19687.500000000004</v>
      </c>
      <c r="J96" s="7">
        <f t="shared" si="28"/>
        <v>1515.0083101884841</v>
      </c>
      <c r="K96" s="7">
        <f t="shared" si="29"/>
        <v>3009.8684210526335</v>
      </c>
      <c r="L96" s="7">
        <f t="shared" si="30"/>
        <v>24212.376731241122</v>
      </c>
    </row>
    <row r="97" spans="3:12">
      <c r="C97" s="7">
        <f t="shared" si="22"/>
        <v>125000</v>
      </c>
      <c r="D97" s="7">
        <v>275</v>
      </c>
      <c r="E97" s="7">
        <f t="shared" si="23"/>
        <v>72428.125</v>
      </c>
      <c r="F97" s="7">
        <f t="shared" si="24"/>
        <v>52571.875</v>
      </c>
      <c r="G97" s="7">
        <f t="shared" si="25"/>
        <v>55338.815789473687</v>
      </c>
      <c r="H97" s="10">
        <f t="shared" si="26"/>
        <v>209.68085774251514</v>
      </c>
      <c r="I97" s="7">
        <f t="shared" si="27"/>
        <v>23821.875000000004</v>
      </c>
      <c r="J97" s="7">
        <f t="shared" si="28"/>
        <v>1275.0158010054695</v>
      </c>
      <c r="K97" s="7">
        <f t="shared" si="29"/>
        <v>2766.9407894736869</v>
      </c>
      <c r="L97" s="7">
        <f t="shared" si="30"/>
        <v>27863.83159047916</v>
      </c>
    </row>
    <row r="98" spans="3:12">
      <c r="C98" s="7">
        <f t="shared" si="22"/>
        <v>125000</v>
      </c>
      <c r="D98" s="7">
        <v>300</v>
      </c>
      <c r="E98" s="7">
        <f t="shared" si="23"/>
        <v>76650</v>
      </c>
      <c r="F98" s="7">
        <f t="shared" si="24"/>
        <v>48350</v>
      </c>
      <c r="G98" s="7">
        <f t="shared" si="25"/>
        <v>50894.736842105267</v>
      </c>
      <c r="H98" s="10">
        <f t="shared" si="26"/>
        <v>192.47824137321086</v>
      </c>
      <c r="I98" s="7">
        <f t="shared" si="27"/>
        <v>28350.000000000004</v>
      </c>
      <c r="J98" s="7">
        <f t="shared" si="28"/>
        <v>1074.3883286615967</v>
      </c>
      <c r="K98" s="7">
        <f t="shared" si="29"/>
        <v>2544.736842105267</v>
      </c>
      <c r="L98" s="7">
        <f t="shared" si="30"/>
        <v>31969.125170766867</v>
      </c>
    </row>
    <row r="99" spans="3:12">
      <c r="C99" s="7">
        <f t="shared" si="22"/>
        <v>125000</v>
      </c>
      <c r="D99" s="7">
        <v>325</v>
      </c>
      <c r="E99" s="7">
        <f t="shared" si="23"/>
        <v>80478.125</v>
      </c>
      <c r="F99" s="7">
        <f t="shared" si="24"/>
        <v>44521.875</v>
      </c>
      <c r="G99" s="7">
        <f t="shared" si="25"/>
        <v>46865.131578947374</v>
      </c>
      <c r="H99" s="10">
        <f t="shared" si="26"/>
        <v>176.93713835517585</v>
      </c>
      <c r="I99" s="7">
        <f t="shared" si="27"/>
        <v>33271.875000000007</v>
      </c>
      <c r="J99" s="7">
        <f t="shared" si="28"/>
        <v>907.89577695024059</v>
      </c>
      <c r="K99" s="7">
        <f t="shared" si="29"/>
        <v>2343.2565789473738</v>
      </c>
      <c r="L99" s="7">
        <f t="shared" si="30"/>
        <v>36523.027355897619</v>
      </c>
    </row>
    <row r="100" spans="3:12">
      <c r="C100" s="7">
        <f t="shared" si="22"/>
        <v>125000</v>
      </c>
      <c r="D100" s="7">
        <v>350</v>
      </c>
      <c r="E100" s="7">
        <f t="shared" si="23"/>
        <v>83912.5</v>
      </c>
      <c r="F100" s="7">
        <f t="shared" si="24"/>
        <v>41087.5</v>
      </c>
      <c r="G100" s="7">
        <f t="shared" si="25"/>
        <v>43250</v>
      </c>
      <c r="H100" s="10">
        <f t="shared" si="26"/>
        <v>163.04030400431398</v>
      </c>
      <c r="I100" s="7">
        <f t="shared" si="27"/>
        <v>38587.500000000007</v>
      </c>
      <c r="J100" s="7">
        <f t="shared" si="28"/>
        <v>770.8820811647546</v>
      </c>
      <c r="K100" s="7">
        <f t="shared" si="29"/>
        <v>2162.5</v>
      </c>
      <c r="L100" s="7">
        <f t="shared" si="30"/>
        <v>41520.88208116476</v>
      </c>
    </row>
    <row r="101" spans="3:12">
      <c r="C101" s="7">
        <f t="shared" si="22"/>
        <v>125000</v>
      </c>
      <c r="D101" s="7">
        <v>375</v>
      </c>
      <c r="E101" s="7">
        <f t="shared" si="23"/>
        <v>86953.125</v>
      </c>
      <c r="F101" s="7">
        <f t="shared" si="24"/>
        <v>38046.875</v>
      </c>
      <c r="G101" s="7">
        <f t="shared" si="25"/>
        <v>40049.34210526316</v>
      </c>
      <c r="H101" s="10">
        <f t="shared" si="26"/>
        <v>150.77251975537524</v>
      </c>
      <c r="I101" s="7">
        <f t="shared" si="27"/>
        <v>44296.875000000007</v>
      </c>
      <c r="J101" s="7">
        <f t="shared" si="28"/>
        <v>659.23822868816558</v>
      </c>
      <c r="K101" s="7">
        <f t="shared" si="29"/>
        <v>2002.4671052631602</v>
      </c>
      <c r="L101" s="7">
        <f t="shared" si="30"/>
        <v>46958.58033395133</v>
      </c>
    </row>
    <row r="102" spans="3:12">
      <c r="C102" s="7">
        <f t="shared" si="22"/>
        <v>125000</v>
      </c>
      <c r="D102" s="7">
        <v>400</v>
      </c>
      <c r="E102" s="7">
        <f t="shared" si="23"/>
        <v>89600</v>
      </c>
      <c r="F102" s="7">
        <f t="shared" si="24"/>
        <v>35400</v>
      </c>
      <c r="G102" s="7">
        <f t="shared" si="25"/>
        <v>37263.157894736847</v>
      </c>
      <c r="H102" s="10">
        <f t="shared" si="26"/>
        <v>140.12050678124115</v>
      </c>
      <c r="I102" s="7">
        <f t="shared" si="27"/>
        <v>50400.000000000007</v>
      </c>
      <c r="J102" s="7">
        <f t="shared" si="28"/>
        <v>569.37893619832357</v>
      </c>
      <c r="K102" s="7">
        <f t="shared" si="29"/>
        <v>1863.1578947368471</v>
      </c>
      <c r="L102" s="7">
        <f t="shared" si="30"/>
        <v>52832.536830935176</v>
      </c>
    </row>
    <row r="103" spans="3:12">
      <c r="C103" s="7">
        <f t="shared" si="22"/>
        <v>125000</v>
      </c>
      <c r="D103" s="7">
        <v>420</v>
      </c>
      <c r="E103" s="7">
        <f t="shared" si="23"/>
        <v>91434</v>
      </c>
      <c r="F103" s="7">
        <f t="shared" si="24"/>
        <v>33566</v>
      </c>
      <c r="G103" s="7">
        <f t="shared" si="25"/>
        <v>35332.631578947367</v>
      </c>
      <c r="H103" s="10">
        <f t="shared" si="26"/>
        <v>132.75452112001392</v>
      </c>
      <c r="I103" s="7">
        <f t="shared" si="27"/>
        <v>55566.000000000007</v>
      </c>
      <c r="J103" s="7">
        <f t="shared" si="28"/>
        <v>511.08912345632251</v>
      </c>
      <c r="K103" s="7">
        <f t="shared" si="29"/>
        <v>1766.6315789473665</v>
      </c>
      <c r="L103" s="7">
        <f t="shared" si="30"/>
        <v>57843.720702403698</v>
      </c>
    </row>
    <row r="104" spans="3:12">
      <c r="C104" s="7">
        <f>$C$25</f>
        <v>150000</v>
      </c>
      <c r="D104" s="7">
        <v>10</v>
      </c>
      <c r="E104" s="7">
        <f t="shared" si="23"/>
        <v>3468.5</v>
      </c>
      <c r="F104" s="7">
        <f t="shared" si="24"/>
        <v>146531.5</v>
      </c>
      <c r="G104" s="7">
        <f t="shared" si="25"/>
        <v>154243.68421052632</v>
      </c>
      <c r="H104" s="10">
        <f>(D$8-(D$8^2-4*D$9*G104)^0.5)/(2*D$9)</f>
        <v>611.42632004007839</v>
      </c>
      <c r="I104" s="7">
        <f t="shared" si="27"/>
        <v>31.500000000000007</v>
      </c>
      <c r="J104" s="7">
        <f t="shared" si="28"/>
        <v>10841.422200294819</v>
      </c>
      <c r="K104" s="7">
        <f t="shared" si="29"/>
        <v>7712.1842105263204</v>
      </c>
      <c r="L104" s="7">
        <f t="shared" si="30"/>
        <v>18585.106410821139</v>
      </c>
    </row>
    <row r="105" spans="3:12">
      <c r="C105" s="7">
        <f t="shared" ref="C105:C130" si="31">$C$25</f>
        <v>150000</v>
      </c>
      <c r="D105" s="7">
        <v>20</v>
      </c>
      <c r="E105" s="7">
        <f t="shared" si="23"/>
        <v>6874</v>
      </c>
      <c r="F105" s="7">
        <f t="shared" si="24"/>
        <v>143126</v>
      </c>
      <c r="G105" s="7">
        <f t="shared" si="25"/>
        <v>150658.94736842107</v>
      </c>
      <c r="H105" s="10">
        <f t="shared" si="26"/>
        <v>596.17080182152654</v>
      </c>
      <c r="I105" s="7">
        <f t="shared" si="27"/>
        <v>126.00000000000003</v>
      </c>
      <c r="J105" s="7">
        <f t="shared" si="28"/>
        <v>10307.169123391135</v>
      </c>
      <c r="K105" s="7">
        <f t="shared" si="29"/>
        <v>7532.9473684210679</v>
      </c>
      <c r="L105" s="7">
        <f t="shared" si="30"/>
        <v>17966.116491812201</v>
      </c>
    </row>
    <row r="106" spans="3:12">
      <c r="C106" s="7">
        <f t="shared" si="31"/>
        <v>150000</v>
      </c>
      <c r="D106" s="7">
        <v>30</v>
      </c>
      <c r="E106" s="7">
        <f t="shared" si="23"/>
        <v>10216.5</v>
      </c>
      <c r="F106" s="7">
        <f t="shared" si="24"/>
        <v>139783.5</v>
      </c>
      <c r="G106" s="7">
        <f t="shared" si="25"/>
        <v>147140.52631578947</v>
      </c>
      <c r="H106" s="10">
        <f t="shared" si="26"/>
        <v>581.25305402765696</v>
      </c>
      <c r="I106" s="7">
        <f t="shared" si="27"/>
        <v>283.50000000000006</v>
      </c>
      <c r="J106" s="7">
        <f t="shared" si="28"/>
        <v>9797.7982716778715</v>
      </c>
      <c r="K106" s="7">
        <f t="shared" si="29"/>
        <v>7357.026315789466</v>
      </c>
      <c r="L106" s="7">
        <f t="shared" si="30"/>
        <v>17438.324587467338</v>
      </c>
    </row>
    <row r="107" spans="3:12">
      <c r="C107" s="7">
        <f t="shared" si="31"/>
        <v>150000</v>
      </c>
      <c r="D107" s="7">
        <v>40</v>
      </c>
      <c r="E107" s="7">
        <f t="shared" si="23"/>
        <v>13496</v>
      </c>
      <c r="F107" s="7">
        <f t="shared" si="24"/>
        <v>136504</v>
      </c>
      <c r="G107" s="7">
        <f t="shared" si="25"/>
        <v>143688.42105263157</v>
      </c>
      <c r="H107" s="10">
        <f t="shared" si="26"/>
        <v>566.66937938131593</v>
      </c>
      <c r="I107" s="7">
        <f t="shared" si="27"/>
        <v>504.00000000000011</v>
      </c>
      <c r="J107" s="7">
        <f t="shared" si="28"/>
        <v>9312.3113803237684</v>
      </c>
      <c r="K107" s="7">
        <f t="shared" si="29"/>
        <v>7184.4210526315728</v>
      </c>
      <c r="L107" s="7">
        <f t="shared" si="30"/>
        <v>17000.732432955341</v>
      </c>
    </row>
    <row r="108" spans="3:12">
      <c r="C108" s="7">
        <f t="shared" si="31"/>
        <v>150000</v>
      </c>
      <c r="D108" s="7">
        <v>50</v>
      </c>
      <c r="E108" s="7">
        <f t="shared" si="23"/>
        <v>16712.5</v>
      </c>
      <c r="F108" s="7">
        <f t="shared" si="24"/>
        <v>133287.5</v>
      </c>
      <c r="G108" s="7">
        <f t="shared" si="25"/>
        <v>140302.63157894739</v>
      </c>
      <c r="H108" s="10">
        <f t="shared" si="26"/>
        <v>552.41621538746153</v>
      </c>
      <c r="I108" s="7">
        <f t="shared" si="27"/>
        <v>787.50000000000011</v>
      </c>
      <c r="J108" s="7">
        <f t="shared" si="28"/>
        <v>8849.7465756671827</v>
      </c>
      <c r="K108" s="7">
        <f t="shared" si="29"/>
        <v>7015.1315789473883</v>
      </c>
      <c r="L108" s="7">
        <f t="shared" si="30"/>
        <v>16652.378154614569</v>
      </c>
    </row>
    <row r="109" spans="3:12">
      <c r="C109" s="7">
        <f t="shared" si="31"/>
        <v>150000</v>
      </c>
      <c r="D109" s="7">
        <v>60</v>
      </c>
      <c r="E109" s="7">
        <f t="shared" si="23"/>
        <v>19866</v>
      </c>
      <c r="F109" s="7">
        <f t="shared" si="24"/>
        <v>130134</v>
      </c>
      <c r="G109" s="7">
        <f t="shared" si="25"/>
        <v>136983.15789473685</v>
      </c>
      <c r="H109" s="10">
        <f t="shared" si="26"/>
        <v>538.49012906960559</v>
      </c>
      <c r="I109" s="7">
        <f t="shared" si="27"/>
        <v>1134.0000000000002</v>
      </c>
      <c r="J109" s="7">
        <f t="shared" si="28"/>
        <v>8409.1769540566129</v>
      </c>
      <c r="K109" s="7">
        <f t="shared" si="29"/>
        <v>6849.1578947368544</v>
      </c>
      <c r="L109" s="7">
        <f t="shared" si="30"/>
        <v>16392.334848793467</v>
      </c>
    </row>
    <row r="110" spans="3:12">
      <c r="C110" s="7">
        <f t="shared" si="31"/>
        <v>150000</v>
      </c>
      <c r="D110" s="7">
        <v>70</v>
      </c>
      <c r="E110" s="7">
        <f t="shared" si="23"/>
        <v>22956.5</v>
      </c>
      <c r="F110" s="7">
        <f t="shared" si="24"/>
        <v>127043.5</v>
      </c>
      <c r="G110" s="7">
        <f t="shared" si="25"/>
        <v>133730</v>
      </c>
      <c r="H110" s="10">
        <f t="shared" si="26"/>
        <v>524.88781200166261</v>
      </c>
      <c r="I110" s="7">
        <f t="shared" si="27"/>
        <v>1543.5000000000002</v>
      </c>
      <c r="J110" s="7">
        <f t="shared" si="28"/>
        <v>7989.7092404488894</v>
      </c>
      <c r="K110" s="7">
        <f t="shared" si="29"/>
        <v>6686.5</v>
      </c>
      <c r="L110" s="7">
        <f t="shared" si="30"/>
        <v>16219.70924044889</v>
      </c>
    </row>
    <row r="111" spans="3:12">
      <c r="C111" s="7">
        <f t="shared" si="31"/>
        <v>150000</v>
      </c>
      <c r="D111" s="7">
        <v>80</v>
      </c>
      <c r="E111" s="7">
        <f t="shared" si="23"/>
        <v>25984</v>
      </c>
      <c r="F111" s="7">
        <f t="shared" si="24"/>
        <v>124016</v>
      </c>
      <c r="G111" s="7">
        <f t="shared" si="25"/>
        <v>130543.15789473685</v>
      </c>
      <c r="H111" s="10">
        <f t="shared" si="26"/>
        <v>511.60607561610732</v>
      </c>
      <c r="I111" s="7">
        <f t="shared" si="27"/>
        <v>2016.0000000000005</v>
      </c>
      <c r="J111" s="7">
        <f t="shared" si="28"/>
        <v>7590.4825216121098</v>
      </c>
      <c r="K111" s="7">
        <f t="shared" si="29"/>
        <v>6527.1578947368544</v>
      </c>
      <c r="L111" s="7">
        <f t="shared" si="30"/>
        <v>16133.640416348964</v>
      </c>
    </row>
    <row r="112" spans="3:12">
      <c r="C112" s="7">
        <f t="shared" si="31"/>
        <v>150000</v>
      </c>
      <c r="D112" s="7">
        <v>90</v>
      </c>
      <c r="E112" s="7">
        <f t="shared" si="23"/>
        <v>28948.5</v>
      </c>
      <c r="F112" s="7">
        <f t="shared" si="24"/>
        <v>121051.5</v>
      </c>
      <c r="G112" s="7">
        <f t="shared" si="25"/>
        <v>127422.63157894737</v>
      </c>
      <c r="H112" s="10">
        <f t="shared" si="26"/>
        <v>498.64184677084245</v>
      </c>
      <c r="I112" s="7">
        <f t="shared" si="27"/>
        <v>2551.5000000000005</v>
      </c>
      <c r="J112" s="7">
        <f t="shared" si="28"/>
        <v>7210.6670491800533</v>
      </c>
      <c r="K112" s="7">
        <f t="shared" si="29"/>
        <v>6371.1315789473738</v>
      </c>
      <c r="L112" s="7">
        <f t="shared" si="30"/>
        <v>16133.298628127428</v>
      </c>
    </row>
    <row r="113" spans="3:12">
      <c r="C113" s="7">
        <f t="shared" si="31"/>
        <v>150000</v>
      </c>
      <c r="D113" s="7">
        <v>100</v>
      </c>
      <c r="E113" s="7">
        <f t="shared" si="23"/>
        <v>31850</v>
      </c>
      <c r="F113" s="7">
        <f t="shared" si="24"/>
        <v>118150</v>
      </c>
      <c r="G113" s="7">
        <f t="shared" si="25"/>
        <v>124368.42105263159</v>
      </c>
      <c r="H113" s="10">
        <f t="shared" si="26"/>
        <v>485.99216355851843</v>
      </c>
      <c r="I113" s="7">
        <f t="shared" si="27"/>
        <v>3150.0000000000005</v>
      </c>
      <c r="J113" s="7">
        <f t="shared" si="28"/>
        <v>6849.463108168402</v>
      </c>
      <c r="K113" s="7">
        <f t="shared" si="29"/>
        <v>6218.4210526315874</v>
      </c>
      <c r="L113" s="7">
        <f t="shared" si="30"/>
        <v>16217.884160799989</v>
      </c>
    </row>
    <row r="114" spans="3:12">
      <c r="C114" s="7">
        <f t="shared" si="31"/>
        <v>150000</v>
      </c>
      <c r="D114" s="7">
        <v>125</v>
      </c>
      <c r="E114" s="7">
        <f t="shared" si="23"/>
        <v>38828.125</v>
      </c>
      <c r="F114" s="7">
        <f t="shared" si="24"/>
        <v>111171.875</v>
      </c>
      <c r="G114" s="7">
        <f t="shared" si="25"/>
        <v>117023.02631578948</v>
      </c>
      <c r="H114" s="10">
        <f t="shared" si="26"/>
        <v>455.7256130072754</v>
      </c>
      <c r="I114" s="7">
        <f t="shared" si="27"/>
        <v>4921.8750000000009</v>
      </c>
      <c r="J114" s="7">
        <f t="shared" si="28"/>
        <v>6022.8891961748523</v>
      </c>
      <c r="K114" s="7">
        <f t="shared" si="29"/>
        <v>5851.1513157894806</v>
      </c>
      <c r="L114" s="7">
        <f t="shared" si="30"/>
        <v>16795.915511964333</v>
      </c>
    </row>
    <row r="115" spans="3:12">
      <c r="C115" s="7">
        <f t="shared" si="31"/>
        <v>150000</v>
      </c>
      <c r="D115" s="7">
        <v>150</v>
      </c>
      <c r="E115" s="7">
        <f t="shared" si="23"/>
        <v>45412.5</v>
      </c>
      <c r="F115" s="7">
        <f t="shared" si="24"/>
        <v>104587.5</v>
      </c>
      <c r="G115" s="7">
        <f t="shared" si="25"/>
        <v>110092.10526315789</v>
      </c>
      <c r="H115" s="10">
        <f t="shared" si="26"/>
        <v>427.36556977725161</v>
      </c>
      <c r="I115" s="7">
        <f t="shared" si="27"/>
        <v>7087.5000000000009</v>
      </c>
      <c r="J115" s="7">
        <f t="shared" si="28"/>
        <v>5296.5985767000129</v>
      </c>
      <c r="K115" s="7">
        <f t="shared" si="29"/>
        <v>5504.6052631578932</v>
      </c>
      <c r="L115" s="7">
        <f t="shared" si="30"/>
        <v>17888.703839857906</v>
      </c>
    </row>
    <row r="116" spans="3:12">
      <c r="C116" s="7">
        <f t="shared" si="31"/>
        <v>150000</v>
      </c>
      <c r="D116" s="7">
        <v>175</v>
      </c>
      <c r="E116" s="7">
        <f t="shared" si="23"/>
        <v>51603.125</v>
      </c>
      <c r="F116" s="7">
        <f t="shared" si="24"/>
        <v>98396.875</v>
      </c>
      <c r="G116" s="7">
        <f t="shared" si="25"/>
        <v>103575.65789473684</v>
      </c>
      <c r="H116" s="10">
        <f t="shared" si="26"/>
        <v>400.87390616849524</v>
      </c>
      <c r="I116" s="7">
        <f t="shared" si="27"/>
        <v>9646.8750000000018</v>
      </c>
      <c r="J116" s="7">
        <f t="shared" si="28"/>
        <v>4660.2967707568387</v>
      </c>
      <c r="K116" s="7">
        <f t="shared" si="29"/>
        <v>5178.7828947368398</v>
      </c>
      <c r="L116" s="7">
        <f t="shared" si="30"/>
        <v>19485.954665493678</v>
      </c>
    </row>
    <row r="117" spans="3:12">
      <c r="C117" s="7">
        <f t="shared" si="31"/>
        <v>150000</v>
      </c>
      <c r="D117" s="7">
        <v>200</v>
      </c>
      <c r="E117" s="7">
        <f t="shared" si="23"/>
        <v>57400</v>
      </c>
      <c r="F117" s="7">
        <f t="shared" si="24"/>
        <v>92600</v>
      </c>
      <c r="G117" s="7">
        <f t="shared" si="25"/>
        <v>97473.68421052632</v>
      </c>
      <c r="H117" s="10">
        <f t="shared" si="26"/>
        <v>376.21591978204583</v>
      </c>
      <c r="I117" s="7">
        <f t="shared" si="27"/>
        <v>12600.000000000002</v>
      </c>
      <c r="J117" s="7">
        <f t="shared" si="28"/>
        <v>4104.6141306260724</v>
      </c>
      <c r="K117" s="7">
        <f t="shared" si="29"/>
        <v>4873.6842105263204</v>
      </c>
      <c r="L117" s="7">
        <f t="shared" si="30"/>
        <v>21578.298341152396</v>
      </c>
    </row>
    <row r="118" spans="3:12">
      <c r="C118" s="7">
        <f t="shared" si="31"/>
        <v>150000</v>
      </c>
      <c r="D118" s="7">
        <v>225</v>
      </c>
      <c r="E118" s="7">
        <f t="shared" si="23"/>
        <v>62803.125</v>
      </c>
      <c r="F118" s="7">
        <f t="shared" si="24"/>
        <v>87196.875</v>
      </c>
      <c r="G118" s="7">
        <f t="shared" si="25"/>
        <v>91786.18421052632</v>
      </c>
      <c r="H118" s="10">
        <f t="shared" si="26"/>
        <v>353.36007859127909</v>
      </c>
      <c r="I118" s="7">
        <f t="shared" si="27"/>
        <v>15946.875000000004</v>
      </c>
      <c r="J118" s="7">
        <f t="shared" si="28"/>
        <v>3621.037009119013</v>
      </c>
      <c r="K118" s="7">
        <f t="shared" si="29"/>
        <v>4589.3092105263204</v>
      </c>
      <c r="L118" s="7">
        <f t="shared" si="30"/>
        <v>24157.221219645337</v>
      </c>
    </row>
    <row r="119" spans="3:12">
      <c r="C119" s="7">
        <f t="shared" si="31"/>
        <v>150000</v>
      </c>
      <c r="D119" s="7">
        <v>250</v>
      </c>
      <c r="E119" s="7">
        <f t="shared" si="23"/>
        <v>67812.5</v>
      </c>
      <c r="F119" s="7">
        <f t="shared" si="24"/>
        <v>82187.5</v>
      </c>
      <c r="G119" s="7">
        <f t="shared" si="25"/>
        <v>86513.15789473684</v>
      </c>
      <c r="H119" s="10">
        <f t="shared" si="26"/>
        <v>332.277797804589</v>
      </c>
      <c r="I119" s="7">
        <f t="shared" si="27"/>
        <v>19687.500000000004</v>
      </c>
      <c r="J119" s="7">
        <f t="shared" si="28"/>
        <v>3201.8475125021528</v>
      </c>
      <c r="K119" s="7">
        <f t="shared" si="29"/>
        <v>4325.6578947368398</v>
      </c>
      <c r="L119" s="7">
        <f t="shared" si="30"/>
        <v>27215.005407238998</v>
      </c>
    </row>
    <row r="120" spans="3:12">
      <c r="C120" s="7">
        <f t="shared" si="31"/>
        <v>150000</v>
      </c>
      <c r="D120" s="7">
        <v>275</v>
      </c>
      <c r="E120" s="7">
        <f t="shared" si="23"/>
        <v>72428.125</v>
      </c>
      <c r="F120" s="7">
        <f t="shared" si="24"/>
        <v>77571.875</v>
      </c>
      <c r="G120" s="7">
        <f t="shared" si="25"/>
        <v>81654.605263157893</v>
      </c>
      <c r="H120" s="10">
        <f t="shared" si="26"/>
        <v>312.94324450883619</v>
      </c>
      <c r="I120" s="7">
        <f t="shared" si="27"/>
        <v>23821.875000000004</v>
      </c>
      <c r="J120" s="7">
        <f t="shared" si="28"/>
        <v>2840.0707542277996</v>
      </c>
      <c r="K120" s="7">
        <f t="shared" si="29"/>
        <v>4082.7302631578932</v>
      </c>
      <c r="L120" s="7">
        <f t="shared" si="30"/>
        <v>30744.676017385696</v>
      </c>
    </row>
    <row r="121" spans="3:12">
      <c r="C121" s="7">
        <f t="shared" si="31"/>
        <v>150000</v>
      </c>
      <c r="D121" s="7">
        <v>300</v>
      </c>
      <c r="E121" s="7">
        <f t="shared" si="23"/>
        <v>76650</v>
      </c>
      <c r="F121" s="7">
        <f t="shared" si="24"/>
        <v>73350</v>
      </c>
      <c r="G121" s="7">
        <f t="shared" si="25"/>
        <v>77210.526315789481</v>
      </c>
      <c r="H121" s="10">
        <f t="shared" si="26"/>
        <v>295.33316673174693</v>
      </c>
      <c r="I121" s="7">
        <f t="shared" si="27"/>
        <v>28350.000000000004</v>
      </c>
      <c r="J121" s="7">
        <f t="shared" si="28"/>
        <v>2529.428701782253</v>
      </c>
      <c r="K121" s="7">
        <f t="shared" si="29"/>
        <v>3860.5263157894806</v>
      </c>
      <c r="L121" s="7">
        <f t="shared" si="30"/>
        <v>34739.955017571738</v>
      </c>
    </row>
    <row r="122" spans="3:12">
      <c r="C122" s="7">
        <f t="shared" si="31"/>
        <v>150000</v>
      </c>
      <c r="D122" s="7">
        <v>325</v>
      </c>
      <c r="E122" s="7">
        <f t="shared" si="23"/>
        <v>80478.125</v>
      </c>
      <c r="F122" s="7">
        <f t="shared" si="24"/>
        <v>69521.875</v>
      </c>
      <c r="G122" s="7">
        <f t="shared" si="25"/>
        <v>73180.921052631587</v>
      </c>
      <c r="H122" s="10">
        <f t="shared" si="26"/>
        <v>279.42674409946045</v>
      </c>
      <c r="I122" s="7">
        <f t="shared" si="27"/>
        <v>33271.875000000007</v>
      </c>
      <c r="J122" s="7">
        <f t="shared" si="28"/>
        <v>2264.2998542227351</v>
      </c>
      <c r="K122" s="7">
        <f t="shared" si="29"/>
        <v>3659.0460526315874</v>
      </c>
      <c r="L122" s="7">
        <f t="shared" si="30"/>
        <v>39195.220906854331</v>
      </c>
    </row>
    <row r="123" spans="3:12">
      <c r="C123" s="7">
        <f t="shared" si="31"/>
        <v>150000</v>
      </c>
      <c r="D123" s="7">
        <v>350</v>
      </c>
      <c r="E123" s="7">
        <f t="shared" si="23"/>
        <v>83912.5</v>
      </c>
      <c r="F123" s="7">
        <f t="shared" si="24"/>
        <v>66087.5</v>
      </c>
      <c r="G123" s="7">
        <f t="shared" si="25"/>
        <v>69565.789473684214</v>
      </c>
      <c r="H123" s="10">
        <f t="shared" si="26"/>
        <v>265.20545771455625</v>
      </c>
      <c r="I123" s="7">
        <f t="shared" si="27"/>
        <v>38587.500000000007</v>
      </c>
      <c r="J123" s="7">
        <f t="shared" si="28"/>
        <v>2039.6841092460313</v>
      </c>
      <c r="K123" s="7">
        <f t="shared" si="29"/>
        <v>3478.2894736842136</v>
      </c>
      <c r="L123" s="7">
        <f t="shared" si="30"/>
        <v>44105.473582930252</v>
      </c>
    </row>
    <row r="124" spans="3:12">
      <c r="C124" s="7">
        <f t="shared" si="31"/>
        <v>150000</v>
      </c>
      <c r="D124" s="7">
        <v>375</v>
      </c>
      <c r="E124" s="7">
        <f t="shared" si="23"/>
        <v>86953.125</v>
      </c>
      <c r="F124" s="7">
        <f t="shared" si="24"/>
        <v>63046.875</v>
      </c>
      <c r="G124" s="7">
        <f t="shared" si="25"/>
        <v>66365.131578947374</v>
      </c>
      <c r="H124" s="10">
        <f t="shared" si="26"/>
        <v>252.65297725756901</v>
      </c>
      <c r="I124" s="7">
        <f t="shared" si="27"/>
        <v>44296.875000000007</v>
      </c>
      <c r="J124" s="7">
        <f t="shared" si="28"/>
        <v>1851.1722805962968</v>
      </c>
      <c r="K124" s="7">
        <f t="shared" si="29"/>
        <v>3318.2565789473738</v>
      </c>
      <c r="L124" s="7">
        <f t="shared" si="30"/>
        <v>49466.303859543681</v>
      </c>
    </row>
    <row r="125" spans="3:12">
      <c r="C125" s="7">
        <f t="shared" si="31"/>
        <v>150000</v>
      </c>
      <c r="D125" s="7">
        <v>400</v>
      </c>
      <c r="E125" s="7">
        <f t="shared" si="23"/>
        <v>89600</v>
      </c>
      <c r="F125" s="7">
        <f t="shared" si="24"/>
        <v>60400</v>
      </c>
      <c r="G125" s="7">
        <f t="shared" si="25"/>
        <v>63578.947368421053</v>
      </c>
      <c r="H125" s="10">
        <f t="shared" si="26"/>
        <v>241.7550636348933</v>
      </c>
      <c r="I125" s="7">
        <f t="shared" si="27"/>
        <v>50400.000000000007</v>
      </c>
      <c r="J125" s="7">
        <f t="shared" si="28"/>
        <v>1694.919813000228</v>
      </c>
      <c r="K125" s="7">
        <f t="shared" si="29"/>
        <v>3178.9473684210534</v>
      </c>
      <c r="L125" s="7">
        <f t="shared" si="30"/>
        <v>55273.867181421287</v>
      </c>
    </row>
    <row r="126" spans="3:12">
      <c r="C126" s="7">
        <f t="shared" si="31"/>
        <v>150000</v>
      </c>
      <c r="D126" s="7">
        <v>425</v>
      </c>
      <c r="E126" s="7">
        <f t="shared" si="23"/>
        <v>91853.125</v>
      </c>
      <c r="F126" s="7">
        <f t="shared" si="24"/>
        <v>58146.875</v>
      </c>
      <c r="G126" s="7">
        <f t="shared" si="25"/>
        <v>61207.236842105267</v>
      </c>
      <c r="H126" s="10">
        <f t="shared" si="26"/>
        <v>232.4994857693035</v>
      </c>
      <c r="I126" s="7">
        <f t="shared" si="27"/>
        <v>56896.875000000007</v>
      </c>
      <c r="J126" s="7">
        <f t="shared" si="28"/>
        <v>1567.6243156067264</v>
      </c>
      <c r="K126" s="7">
        <f t="shared" si="29"/>
        <v>3060.361842105267</v>
      </c>
      <c r="L126" s="7">
        <f t="shared" si="30"/>
        <v>61524.861157712003</v>
      </c>
    </row>
    <row r="127" spans="3:12">
      <c r="C127" s="7">
        <f t="shared" si="31"/>
        <v>150000</v>
      </c>
      <c r="D127" s="7">
        <v>450</v>
      </c>
      <c r="E127" s="7">
        <f t="shared" si="23"/>
        <v>93712.499999999985</v>
      </c>
      <c r="F127" s="7">
        <f t="shared" si="24"/>
        <v>56287.500000000015</v>
      </c>
      <c r="G127" s="7">
        <f t="shared" si="25"/>
        <v>59250.000000000015</v>
      </c>
      <c r="H127" s="10">
        <f t="shared" si="26"/>
        <v>224.87595036489961</v>
      </c>
      <c r="I127" s="7">
        <f t="shared" si="27"/>
        <v>63787.500000000015</v>
      </c>
      <c r="J127" s="7">
        <f t="shared" si="28"/>
        <v>1466.5065985229871</v>
      </c>
      <c r="K127" s="7">
        <f t="shared" si="29"/>
        <v>2962.5</v>
      </c>
      <c r="L127" s="7">
        <f t="shared" si="30"/>
        <v>68216.506598523003</v>
      </c>
    </row>
    <row r="128" spans="3:12">
      <c r="C128" s="7">
        <f t="shared" si="31"/>
        <v>150000</v>
      </c>
      <c r="D128" s="7">
        <v>475</v>
      </c>
      <c r="E128" s="7">
        <f t="shared" si="23"/>
        <v>95178.124999999985</v>
      </c>
      <c r="F128" s="7">
        <f t="shared" si="24"/>
        <v>54821.875000000015</v>
      </c>
      <c r="G128" s="7">
        <f t="shared" si="25"/>
        <v>57707.236842105282</v>
      </c>
      <c r="H128" s="10">
        <f t="shared" si="26"/>
        <v>218.87604368356995</v>
      </c>
      <c r="I128" s="7">
        <f t="shared" si="27"/>
        <v>71071.875000000015</v>
      </c>
      <c r="J128" s="7">
        <f t="shared" si="28"/>
        <v>1389.2949524585886</v>
      </c>
      <c r="K128" s="7">
        <f t="shared" si="29"/>
        <v>2885.361842105267</v>
      </c>
      <c r="L128" s="7">
        <f t="shared" si="30"/>
        <v>75346.531794563867</v>
      </c>
    </row>
    <row r="129" spans="3:12">
      <c r="C129" s="7">
        <f t="shared" si="31"/>
        <v>150000</v>
      </c>
      <c r="D129" s="7">
        <v>500</v>
      </c>
      <c r="E129" s="7">
        <f t="shared" si="23"/>
        <v>96249.999999999985</v>
      </c>
      <c r="F129" s="7">
        <f t="shared" si="24"/>
        <v>53750.000000000015</v>
      </c>
      <c r="G129" s="7">
        <f t="shared" si="25"/>
        <v>56578.947368421068</v>
      </c>
      <c r="H129" s="10">
        <f t="shared" si="26"/>
        <v>214.49318455098825</v>
      </c>
      <c r="I129" s="7">
        <f t="shared" si="27"/>
        <v>78750.000000000015</v>
      </c>
      <c r="J129" s="7">
        <f t="shared" si="28"/>
        <v>1334.2124603459049</v>
      </c>
      <c r="K129" s="7">
        <f t="shared" si="29"/>
        <v>2828.9473684210534</v>
      </c>
      <c r="L129" s="7">
        <f t="shared" si="30"/>
        <v>82913.159828766977</v>
      </c>
    </row>
    <row r="130" spans="3:12">
      <c r="C130" s="7">
        <f t="shared" si="31"/>
        <v>150000</v>
      </c>
      <c r="D130" s="7">
        <v>525</v>
      </c>
      <c r="E130" s="7">
        <f t="shared" si="23"/>
        <v>96928.124999999985</v>
      </c>
      <c r="F130" s="7">
        <f t="shared" si="24"/>
        <v>53071.875000000015</v>
      </c>
      <c r="G130" s="7">
        <f t="shared" si="25"/>
        <v>55865.131578947388</v>
      </c>
      <c r="H130" s="10">
        <f t="shared" si="26"/>
        <v>211.72258797190972</v>
      </c>
      <c r="I130" s="7">
        <f t="shared" si="27"/>
        <v>86821.875000000015</v>
      </c>
      <c r="J130" s="7">
        <f t="shared" si="28"/>
        <v>1299.9671734681685</v>
      </c>
      <c r="K130" s="7">
        <f t="shared" si="29"/>
        <v>2793.2565789473738</v>
      </c>
      <c r="L130" s="7">
        <f t="shared" si="30"/>
        <v>90915.09875241555</v>
      </c>
    </row>
    <row r="131" spans="3:12">
      <c r="C131" s="4"/>
      <c r="D131" s="4"/>
      <c r="E131" s="4"/>
      <c r="F131" s="4"/>
      <c r="G131" s="4"/>
      <c r="H131" s="5"/>
      <c r="I131" s="4"/>
      <c r="J131" s="4"/>
      <c r="K131" s="4"/>
      <c r="L131" s="4"/>
    </row>
    <row r="132" spans="3:12">
      <c r="C132" s="4"/>
      <c r="D132" s="4"/>
      <c r="E132" s="4"/>
      <c r="F132" s="4"/>
      <c r="G132" s="4"/>
      <c r="H132" s="5"/>
      <c r="I132" s="4"/>
      <c r="J132" s="4"/>
      <c r="K132" s="4"/>
      <c r="L132" s="4"/>
    </row>
    <row r="133" spans="3:12" ht="45">
      <c r="C133" s="3" t="s">
        <v>7</v>
      </c>
      <c r="D133" s="3" t="s">
        <v>8</v>
      </c>
      <c r="E133" s="3" t="s">
        <v>9</v>
      </c>
      <c r="F133" s="3" t="s">
        <v>10</v>
      </c>
      <c r="G133" s="3" t="s">
        <v>11</v>
      </c>
      <c r="H133" s="3" t="s">
        <v>12</v>
      </c>
      <c r="I133" s="3" t="s">
        <v>13</v>
      </c>
      <c r="J133" s="3" t="s">
        <v>14</v>
      </c>
      <c r="K133" s="3" t="s">
        <v>15</v>
      </c>
      <c r="L133" s="3" t="s">
        <v>16</v>
      </c>
    </row>
    <row r="134" spans="3:12">
      <c r="C134" s="4">
        <v>25000</v>
      </c>
      <c r="D134" s="4">
        <v>10</v>
      </c>
      <c r="E134" s="4">
        <f>D$5*D134-D134^2*D$6</f>
        <v>3468.5</v>
      </c>
      <c r="F134" s="4">
        <f>C134-E134</f>
        <v>21531.5</v>
      </c>
      <c r="G134" s="4">
        <f>F134/D$7</f>
        <v>22664.736842105263</v>
      </c>
      <c r="H134" s="5">
        <f>(D$8-(D$8^2-4*D$9*G134)^0.5)/(2*D$9)</f>
        <v>84.714280037523054</v>
      </c>
      <c r="I134" s="4">
        <f>D134^2*D$6</f>
        <v>31.500000000000007</v>
      </c>
      <c r="J134" s="4">
        <f>H134^2*D$9</f>
        <v>208.11876802600045</v>
      </c>
      <c r="K134" s="4">
        <f>G134-F134</f>
        <v>1133.2368421052633</v>
      </c>
      <c r="L134" s="4">
        <f>SUM(I134:K134)</f>
        <v>1372.8556101312638</v>
      </c>
    </row>
    <row r="135" spans="3:12">
      <c r="C135" s="4">
        <v>25000</v>
      </c>
      <c r="D135" s="4">
        <v>25</v>
      </c>
      <c r="E135" s="4">
        <f t="shared" ref="E135:E136" si="32">D$5*D135-D135^2*D$6</f>
        <v>8553.125</v>
      </c>
      <c r="F135" s="4">
        <f t="shared" ref="F135:F136" si="33">C135-E135</f>
        <v>16446.875</v>
      </c>
      <c r="G135" s="4">
        <f t="shared" ref="G135:G136" si="34">F135/D$7</f>
        <v>17312.5</v>
      </c>
      <c r="H135" s="5">
        <f t="shared" ref="H135:H136" si="35">(D$8-(D$8^2-4*D$9*G135)^0.5)/(2*D$9)</f>
        <v>64.56815688752495</v>
      </c>
      <c r="I135" s="4">
        <f t="shared" ref="I135:I136" si="36">D135^2*D$6</f>
        <v>196.87500000000003</v>
      </c>
      <c r="J135" s="4">
        <f t="shared" ref="J135:J136" si="37">H135^2*D$9</f>
        <v>120.90235963170903</v>
      </c>
      <c r="K135" s="4">
        <f t="shared" ref="K135:K136" si="38">G135-F135</f>
        <v>865.625</v>
      </c>
      <c r="L135" s="4">
        <f t="shared" ref="L135:L136" si="39">SUM(I135:K135)</f>
        <v>1183.402359631709</v>
      </c>
    </row>
    <row r="136" spans="3:12">
      <c r="C136" s="4">
        <v>25000</v>
      </c>
      <c r="D136" s="4">
        <v>20</v>
      </c>
      <c r="E136" s="4">
        <f t="shared" si="32"/>
        <v>6874</v>
      </c>
      <c r="F136" s="4">
        <f t="shared" si="33"/>
        <v>18126</v>
      </c>
      <c r="G136" s="4">
        <f t="shared" si="34"/>
        <v>19080</v>
      </c>
      <c r="H136" s="5">
        <f t="shared" si="35"/>
        <v>71.211335461662159</v>
      </c>
      <c r="I136" s="4">
        <f t="shared" si="36"/>
        <v>126.00000000000003</v>
      </c>
      <c r="J136" s="4">
        <f t="shared" si="37"/>
        <v>147.0605746487681</v>
      </c>
      <c r="K136" s="4">
        <f t="shared" si="38"/>
        <v>954</v>
      </c>
      <c r="L136" s="4">
        <f t="shared" si="39"/>
        <v>1227.0605746487681</v>
      </c>
    </row>
    <row r="137" spans="3:12">
      <c r="C137" s="4"/>
      <c r="D137" s="4"/>
      <c r="E137" s="4"/>
      <c r="F137" s="4"/>
      <c r="G137" s="4"/>
      <c r="H137" s="5"/>
      <c r="I137" s="4"/>
      <c r="J137" s="4"/>
      <c r="K137" s="4"/>
      <c r="L137" s="4"/>
    </row>
    <row r="138" spans="3:12" ht="45">
      <c r="C138" s="3" t="s">
        <v>7</v>
      </c>
      <c r="D138" s="3" t="s">
        <v>8</v>
      </c>
      <c r="E138" s="3" t="s">
        <v>9</v>
      </c>
      <c r="F138" s="3" t="s">
        <v>10</v>
      </c>
      <c r="G138" s="3" t="s">
        <v>11</v>
      </c>
      <c r="H138" s="3" t="s">
        <v>12</v>
      </c>
      <c r="I138" s="3" t="s">
        <v>13</v>
      </c>
      <c r="J138" s="3" t="s">
        <v>14</v>
      </c>
      <c r="K138" s="3" t="s">
        <v>15</v>
      </c>
      <c r="L138" s="3" t="s">
        <v>16</v>
      </c>
    </row>
    <row r="139" spans="3:12">
      <c r="C139" s="4">
        <v>25000</v>
      </c>
      <c r="D139" s="4">
        <v>10</v>
      </c>
      <c r="E139" s="4">
        <f>D$5*D139-D139^2*D$6</f>
        <v>3468.5</v>
      </c>
      <c r="F139" s="4">
        <f>C139-E139</f>
        <v>21531.5</v>
      </c>
      <c r="G139" s="4">
        <f>F139/D$7</f>
        <v>22664.736842105263</v>
      </c>
      <c r="H139" s="5">
        <f>(D$8-(D$8^2-4*D$9*G139)^0.5)/(2*D$9)</f>
        <v>84.714280037523054</v>
      </c>
      <c r="I139" s="4">
        <f>D139^2*D$6</f>
        <v>31.500000000000007</v>
      </c>
      <c r="J139" s="4">
        <f>H139^2*D$9</f>
        <v>208.11876802600045</v>
      </c>
      <c r="K139" s="4">
        <f>G139-F139</f>
        <v>1133.2368421052633</v>
      </c>
      <c r="L139" s="4">
        <f>SUM(I139:K139)</f>
        <v>1372.8556101312638</v>
      </c>
    </row>
    <row r="140" spans="3:12">
      <c r="C140" s="4">
        <v>25000</v>
      </c>
      <c r="D140" s="4">
        <v>25</v>
      </c>
      <c r="E140" s="4">
        <f t="shared" ref="E140" si="40">D$5*D140-D140^2*D$6</f>
        <v>8553.125</v>
      </c>
      <c r="F140" s="4">
        <f t="shared" ref="F140" si="41">C140-E140</f>
        <v>16446.875</v>
      </c>
      <c r="G140" s="4">
        <f t="shared" ref="G140" si="42">F140/D$7</f>
        <v>17312.5</v>
      </c>
      <c r="H140" s="5">
        <f t="shared" ref="H140" si="43">(D$8-(D$8^2-4*D$9*G140)^0.5)/(2*D$9)</f>
        <v>64.56815688752495</v>
      </c>
      <c r="I140" s="4">
        <f t="shared" ref="I140" si="44">D140^2*D$6</f>
        <v>196.87500000000003</v>
      </c>
      <c r="J140" s="4">
        <f t="shared" ref="J140" si="45">H140^2*D$9</f>
        <v>120.90235963170903</v>
      </c>
      <c r="K140" s="4">
        <f t="shared" ref="K140" si="46">G140-F140</f>
        <v>865.625</v>
      </c>
      <c r="L140" s="4">
        <f t="shared" ref="L140" si="47">SUM(I140:K140)</f>
        <v>1183.402359631709</v>
      </c>
    </row>
    <row r="141" spans="3:12">
      <c r="C141" s="4"/>
      <c r="D141" s="4"/>
      <c r="E141" s="4"/>
      <c r="F141" s="4"/>
      <c r="G141" s="4"/>
      <c r="H141" s="5"/>
      <c r="I141" s="4"/>
      <c r="J141" s="4"/>
      <c r="K141" s="4"/>
      <c r="L141" s="4"/>
    </row>
    <row r="142" spans="3:12">
      <c r="C142" s="4"/>
      <c r="D142" s="4"/>
      <c r="E142" s="4"/>
      <c r="F142" s="4"/>
      <c r="G142" s="4"/>
      <c r="H142" s="5"/>
      <c r="I142" s="4"/>
      <c r="J142" s="4"/>
      <c r="K142" s="4"/>
      <c r="L142" s="4"/>
    </row>
    <row r="143" spans="3:12">
      <c r="C143" s="4"/>
      <c r="D143" s="4"/>
      <c r="E143" s="4"/>
      <c r="F143" s="4"/>
      <c r="G143" s="4"/>
      <c r="H143" s="5"/>
      <c r="I143" s="4"/>
      <c r="J143" s="4"/>
      <c r="K143" s="4"/>
      <c r="L143" s="4"/>
    </row>
    <row r="144" spans="3:12">
      <c r="C144" s="4"/>
      <c r="D144" s="4"/>
      <c r="E144" s="4"/>
      <c r="F144" s="4"/>
      <c r="G144" s="4"/>
      <c r="H144" s="5"/>
      <c r="I144" s="4"/>
      <c r="J144" s="4"/>
      <c r="K144" s="4"/>
      <c r="L144" s="4"/>
    </row>
    <row r="145" spans="3:12">
      <c r="C145" s="4"/>
      <c r="D145" s="4"/>
      <c r="E145" s="4"/>
      <c r="F145" s="4"/>
      <c r="G145" s="4"/>
      <c r="H145" s="5"/>
      <c r="I145" s="4"/>
      <c r="J145" s="4"/>
      <c r="K145" s="4"/>
      <c r="L145" s="4"/>
    </row>
    <row r="146" spans="3:12">
      <c r="C146" s="4"/>
      <c r="D146" s="4"/>
      <c r="E146" s="4"/>
      <c r="F146" s="4"/>
      <c r="G146" s="4"/>
      <c r="H146" s="5"/>
      <c r="I146" s="4"/>
      <c r="J146" s="4"/>
      <c r="K146" s="4"/>
      <c r="L146" s="4"/>
    </row>
    <row r="147" spans="3:12">
      <c r="C147" s="4"/>
      <c r="D147" s="4"/>
      <c r="E147" s="4"/>
      <c r="F147" s="4"/>
      <c r="G147" s="4"/>
      <c r="H147" s="5"/>
      <c r="I147" s="4"/>
      <c r="J147" s="4"/>
      <c r="K147" s="4"/>
      <c r="L147" s="4"/>
    </row>
    <row r="148" spans="3:12">
      <c r="C148" s="4"/>
      <c r="D148" s="4"/>
      <c r="E148" s="4"/>
      <c r="F148" s="4"/>
      <c r="G148" s="4"/>
      <c r="H148" s="5"/>
      <c r="I148" s="4"/>
      <c r="J148" s="4"/>
      <c r="K148" s="4"/>
      <c r="L148" s="4"/>
    </row>
    <row r="149" spans="3:12">
      <c r="C149" s="4"/>
      <c r="D149" s="4"/>
      <c r="E149" s="4"/>
      <c r="F149" s="4"/>
      <c r="G149" s="4"/>
      <c r="H149" s="5"/>
      <c r="I149" s="4"/>
      <c r="J149" s="4"/>
      <c r="K149" s="4"/>
      <c r="L149" s="4"/>
    </row>
    <row r="150" spans="3:12">
      <c r="C150" s="4"/>
      <c r="D150" s="4"/>
      <c r="E150" s="4"/>
      <c r="F150" s="4"/>
      <c r="G150" s="4"/>
      <c r="H150" s="5"/>
      <c r="I150" s="4"/>
      <c r="J150" s="4"/>
      <c r="K150" s="4"/>
      <c r="L150" s="4"/>
    </row>
    <row r="151" spans="3:12">
      <c r="C151" s="4"/>
      <c r="D151" s="4"/>
      <c r="E151" s="4"/>
      <c r="F151" s="4"/>
      <c r="G151" s="4"/>
      <c r="H151" s="5"/>
      <c r="I151" s="4"/>
      <c r="J151" s="4"/>
      <c r="K151" s="4"/>
      <c r="L151" s="4"/>
    </row>
    <row r="152" spans="3:12">
      <c r="C152" s="4"/>
      <c r="D152" s="4"/>
      <c r="E152" s="4"/>
      <c r="F152" s="4"/>
      <c r="G152" s="4"/>
      <c r="H152" s="5"/>
      <c r="I152" s="4"/>
      <c r="J152" s="4"/>
      <c r="K152" s="4"/>
      <c r="L152" s="4"/>
    </row>
    <row r="153" spans="3:12">
      <c r="C153" s="4"/>
      <c r="D153" s="4"/>
      <c r="E153" s="4"/>
      <c r="F153" s="4"/>
      <c r="G153" s="4"/>
      <c r="H153" s="5"/>
      <c r="I153" s="4"/>
      <c r="J153" s="4"/>
      <c r="K153" s="4"/>
      <c r="L153" s="4"/>
    </row>
    <row r="154" spans="3:12">
      <c r="C154" s="4"/>
      <c r="D154" s="4"/>
      <c r="E154" s="4"/>
      <c r="F154" s="4"/>
      <c r="G154" s="4"/>
      <c r="H154" s="5"/>
      <c r="I154" s="4"/>
      <c r="J154" s="4"/>
      <c r="K154" s="4"/>
      <c r="L154" s="4"/>
    </row>
    <row r="155" spans="3:12">
      <c r="C155" s="4"/>
      <c r="D155" s="4"/>
      <c r="E155" s="4"/>
      <c r="F155" s="4"/>
      <c r="G155" s="4"/>
      <c r="H155" s="5"/>
      <c r="I155" s="4"/>
      <c r="J155" s="4"/>
      <c r="K155" s="4"/>
      <c r="L155" s="4"/>
    </row>
    <row r="156" spans="3:12">
      <c r="C156" s="4"/>
      <c r="D156" s="4"/>
      <c r="E156" s="4"/>
      <c r="F156" s="4"/>
      <c r="G156" s="4"/>
      <c r="H156" s="5"/>
      <c r="I156" s="4"/>
      <c r="J156" s="4"/>
      <c r="K156" s="4"/>
      <c r="L156" s="4"/>
    </row>
    <row r="157" spans="3:12">
      <c r="C157" s="4"/>
      <c r="D157" s="4"/>
      <c r="E157" s="4"/>
      <c r="F157" s="4"/>
      <c r="G157" s="4"/>
      <c r="H157" s="5"/>
      <c r="I157" s="4"/>
      <c r="J157" s="4"/>
      <c r="K157" s="4"/>
      <c r="L157" s="4"/>
    </row>
    <row r="158" spans="3:12">
      <c r="C158" s="4"/>
      <c r="D158" s="4"/>
      <c r="E158" s="4"/>
      <c r="F158" s="4"/>
      <c r="G158" s="4"/>
      <c r="H158" s="5"/>
      <c r="I158" s="4"/>
      <c r="J158" s="4"/>
      <c r="K158" s="4"/>
      <c r="L158" s="4"/>
    </row>
    <row r="159" spans="3:12">
      <c r="C159" s="4"/>
      <c r="D159" s="4"/>
      <c r="E159" s="4"/>
      <c r="F159" s="4"/>
      <c r="G159" s="4"/>
      <c r="H159" s="5"/>
      <c r="I159" s="4"/>
      <c r="J159" s="4"/>
      <c r="K159" s="4"/>
      <c r="L159" s="4"/>
    </row>
    <row r="160" spans="3:12">
      <c r="C160" s="4"/>
      <c r="D160" s="4"/>
      <c r="E160" s="4"/>
      <c r="F160" s="4"/>
      <c r="G160" s="4"/>
      <c r="H160" s="5"/>
      <c r="I160" s="4"/>
      <c r="J160" s="4"/>
      <c r="K160" s="4"/>
      <c r="L160" s="4"/>
    </row>
    <row r="161" spans="3:12">
      <c r="C161" s="4"/>
      <c r="D161" s="4"/>
      <c r="E161" s="4"/>
      <c r="F161" s="4"/>
      <c r="G161" s="4"/>
      <c r="H161" s="5"/>
      <c r="I161" s="4"/>
      <c r="J161" s="4"/>
      <c r="K161" s="4"/>
      <c r="L161" s="4"/>
    </row>
    <row r="162" spans="3:12">
      <c r="C162" s="4"/>
      <c r="D162" s="4"/>
      <c r="E162" s="4"/>
      <c r="F162" s="4"/>
      <c r="G162" s="4"/>
      <c r="H162" s="5"/>
      <c r="I162" s="4"/>
      <c r="J162" s="4"/>
      <c r="K162" s="4"/>
      <c r="L162" s="4"/>
    </row>
    <row r="163" spans="3:12">
      <c r="C163" s="4"/>
      <c r="D163" s="4"/>
      <c r="E163" s="4"/>
      <c r="F163" s="4"/>
      <c r="G163" s="4"/>
      <c r="H163" s="5"/>
      <c r="I163" s="4"/>
      <c r="J163" s="4"/>
      <c r="K163" s="4"/>
      <c r="L163" s="4"/>
    </row>
    <row r="164" spans="3:12">
      <c r="C164" s="4"/>
      <c r="D164" s="4"/>
      <c r="E164" s="4"/>
      <c r="F164" s="4"/>
      <c r="G164" s="4"/>
      <c r="H164" s="5"/>
      <c r="I164" s="4"/>
      <c r="J164" s="4"/>
      <c r="K164" s="4"/>
      <c r="L164" s="4"/>
    </row>
    <row r="165" spans="3:12">
      <c r="C165" s="4"/>
      <c r="D165" s="4"/>
      <c r="E165" s="4"/>
      <c r="F165" s="4"/>
      <c r="G165" s="4"/>
      <c r="H165" s="5"/>
      <c r="I165" s="4"/>
      <c r="J165" s="4"/>
      <c r="K165" s="4"/>
      <c r="L165" s="4"/>
    </row>
    <row r="166" spans="3:12">
      <c r="C166" s="4"/>
      <c r="D166" s="4"/>
      <c r="E166" s="4"/>
      <c r="F166" s="4"/>
      <c r="G166" s="4"/>
      <c r="H166" s="5"/>
      <c r="I166" s="4"/>
      <c r="J166" s="4"/>
      <c r="K166" s="4"/>
      <c r="L166" s="4"/>
    </row>
    <row r="167" spans="3:12">
      <c r="C167" s="4"/>
      <c r="D167" s="4"/>
      <c r="E167" s="4"/>
      <c r="F167" s="4"/>
      <c r="G167" s="4"/>
      <c r="H167" s="5"/>
      <c r="I167" s="4"/>
      <c r="J167" s="4"/>
      <c r="K167" s="4"/>
      <c r="L167" s="4"/>
    </row>
    <row r="168" spans="3:12">
      <c r="C168" s="4"/>
      <c r="D168" s="4"/>
      <c r="E168" s="4"/>
      <c r="F168" s="4"/>
      <c r="G168" s="4"/>
      <c r="H168" s="5"/>
      <c r="I168" s="4"/>
      <c r="J168" s="4"/>
      <c r="K168" s="4"/>
      <c r="L168" s="4"/>
    </row>
    <row r="169" spans="3:12">
      <c r="C169" s="4"/>
      <c r="D169" s="4"/>
      <c r="E169" s="4"/>
      <c r="F169" s="4"/>
      <c r="G169" s="4"/>
      <c r="H169" s="5"/>
      <c r="I169" s="4"/>
      <c r="J169" s="4"/>
      <c r="K169" s="4"/>
      <c r="L169" s="4"/>
    </row>
    <row r="170" spans="3:12">
      <c r="C170" s="4"/>
      <c r="D170" s="4"/>
      <c r="E170" s="4"/>
      <c r="F170" s="4"/>
      <c r="G170" s="4"/>
      <c r="H170" s="5"/>
      <c r="I170" s="4"/>
      <c r="J170" s="4"/>
      <c r="K170" s="4"/>
      <c r="L170" s="4"/>
    </row>
    <row r="171" spans="3:12">
      <c r="C171" s="4"/>
      <c r="D171" s="4"/>
      <c r="E171" s="4"/>
      <c r="F171" s="4"/>
      <c r="G171" s="4"/>
      <c r="H171" s="5"/>
      <c r="I171" s="4"/>
      <c r="J171" s="4"/>
      <c r="K171" s="4"/>
      <c r="L171" s="4"/>
    </row>
    <row r="172" spans="3:12">
      <c r="C172" s="4"/>
      <c r="D172" s="4"/>
      <c r="E172" s="4"/>
      <c r="F172" s="4"/>
      <c r="G172" s="4"/>
      <c r="H172" s="5"/>
      <c r="I172" s="4"/>
      <c r="J172" s="4"/>
      <c r="K172" s="4"/>
      <c r="L172" s="4"/>
    </row>
    <row r="173" spans="3:12">
      <c r="C173" s="4"/>
      <c r="D173" s="4"/>
      <c r="E173" s="4"/>
      <c r="F173" s="4"/>
      <c r="G173" s="4"/>
      <c r="H173" s="5"/>
      <c r="I173" s="4"/>
      <c r="J173" s="4"/>
      <c r="K173" s="4"/>
      <c r="L173" s="4"/>
    </row>
    <row r="174" spans="3:12">
      <c r="C174" s="4"/>
      <c r="D174" s="4"/>
      <c r="E174" s="4"/>
      <c r="F174" s="4"/>
      <c r="G174" s="4"/>
      <c r="H174" s="5"/>
      <c r="I174" s="4"/>
      <c r="J174" s="4"/>
      <c r="K174" s="4"/>
      <c r="L174" s="4"/>
    </row>
    <row r="175" spans="3:12">
      <c r="C175" s="4"/>
      <c r="D175" s="4"/>
      <c r="E175" s="4"/>
      <c r="F175" s="4"/>
      <c r="G175" s="4"/>
      <c r="H175" s="5"/>
      <c r="I175" s="4"/>
      <c r="J175" s="4"/>
      <c r="K175" s="4"/>
      <c r="L175" s="4"/>
    </row>
    <row r="176" spans="3:12">
      <c r="C176" s="4"/>
      <c r="D176" s="4"/>
      <c r="E176" s="4"/>
      <c r="F176" s="4"/>
      <c r="G176" s="4"/>
      <c r="H176" s="5"/>
      <c r="I176" s="4"/>
      <c r="J176" s="4"/>
      <c r="K176" s="4"/>
      <c r="L176" s="4"/>
    </row>
    <row r="177" spans="3:12">
      <c r="C177" s="4"/>
      <c r="D177" s="4"/>
      <c r="E177" s="4"/>
      <c r="F177" s="4"/>
      <c r="G177" s="4"/>
      <c r="H177" s="5"/>
      <c r="I177" s="4"/>
      <c r="J177" s="4"/>
      <c r="K177" s="4"/>
      <c r="L177" s="4"/>
    </row>
    <row r="178" spans="3:12">
      <c r="C178" s="4"/>
      <c r="D178" s="4"/>
      <c r="E178" s="4"/>
      <c r="F178" s="4"/>
      <c r="G178" s="4"/>
      <c r="H178" s="5"/>
      <c r="I178" s="4"/>
      <c r="J178" s="4"/>
      <c r="K178" s="4"/>
      <c r="L178" s="4"/>
    </row>
    <row r="179" spans="3:12">
      <c r="C179" s="4"/>
      <c r="D179" s="4"/>
      <c r="E179" s="4"/>
      <c r="F179" s="4"/>
      <c r="G179" s="4"/>
      <c r="H179" s="5"/>
      <c r="I179" s="4"/>
      <c r="J179" s="4"/>
      <c r="K179" s="4"/>
      <c r="L179" s="4"/>
    </row>
    <row r="180" spans="3:12">
      <c r="C180" s="4"/>
      <c r="D180" s="4"/>
      <c r="E180" s="4"/>
      <c r="F180" s="4"/>
      <c r="G180" s="4"/>
      <c r="H180" s="5"/>
      <c r="I180" s="4"/>
      <c r="J180" s="4"/>
      <c r="K180" s="4"/>
      <c r="L180" s="4"/>
    </row>
    <row r="181" spans="3:12">
      <c r="C181" s="4"/>
      <c r="D181" s="4"/>
      <c r="E181" s="4"/>
      <c r="F181" s="4"/>
      <c r="G181" s="4"/>
      <c r="H181" s="5"/>
      <c r="I181" s="4"/>
      <c r="J181" s="4"/>
      <c r="K181" s="4"/>
      <c r="L181" s="4"/>
    </row>
    <row r="182" spans="3:12">
      <c r="C182" s="4"/>
      <c r="D182" s="4"/>
      <c r="E182" s="4"/>
      <c r="F182" s="4"/>
      <c r="G182" s="4"/>
      <c r="H182" s="5"/>
      <c r="I182" s="4"/>
      <c r="J182" s="4"/>
      <c r="K182" s="4"/>
      <c r="L182" s="4"/>
    </row>
    <row r="183" spans="3:12">
      <c r="C183" s="4"/>
      <c r="D183" s="4"/>
      <c r="E183" s="4"/>
      <c r="F183" s="4"/>
      <c r="G183" s="4"/>
      <c r="H183" s="5"/>
      <c r="I183" s="4"/>
      <c r="J183" s="4"/>
      <c r="K183" s="4"/>
      <c r="L183" s="4"/>
    </row>
    <row r="184" spans="3:12">
      <c r="C184" s="4"/>
      <c r="D184" s="4"/>
      <c r="E184" s="4"/>
      <c r="F184" s="4"/>
      <c r="G184" s="4"/>
      <c r="H184" s="5"/>
      <c r="I184" s="4"/>
      <c r="J184" s="4"/>
      <c r="K184" s="4"/>
      <c r="L184" s="4"/>
    </row>
    <row r="185" spans="3:12">
      <c r="C185" s="4"/>
      <c r="D185" s="4"/>
      <c r="E185" s="4"/>
      <c r="F185" s="4"/>
      <c r="G185" s="4"/>
      <c r="H185" s="5"/>
      <c r="I185" s="4"/>
      <c r="J185" s="4"/>
      <c r="K185" s="4"/>
      <c r="L185" s="4"/>
    </row>
    <row r="186" spans="3:12">
      <c r="C186" s="4"/>
      <c r="D186" s="4"/>
      <c r="E186" s="4"/>
      <c r="F186" s="4"/>
      <c r="G186" s="4"/>
      <c r="H186" s="5"/>
      <c r="I186" s="4"/>
      <c r="J186" s="4"/>
      <c r="K186" s="4"/>
      <c r="L186" s="4"/>
    </row>
    <row r="187" spans="3:12">
      <c r="C187" s="4"/>
      <c r="D187" s="4"/>
      <c r="E187" s="4"/>
      <c r="F187" s="4"/>
      <c r="G187" s="4"/>
      <c r="H187" s="5"/>
      <c r="I187" s="4"/>
      <c r="J187" s="4"/>
      <c r="K187" s="4"/>
      <c r="L187" s="4"/>
    </row>
    <row r="188" spans="3:12">
      <c r="C188" s="4"/>
      <c r="D188" s="4"/>
      <c r="E188" s="4"/>
      <c r="F188" s="4"/>
      <c r="G188" s="4"/>
      <c r="H188" s="5"/>
      <c r="I188" s="4"/>
      <c r="J188" s="4"/>
      <c r="K188" s="4"/>
      <c r="L188" s="4"/>
    </row>
    <row r="189" spans="3:12">
      <c r="C189" s="4"/>
      <c r="D189" s="4"/>
      <c r="E189" s="4"/>
      <c r="F189" s="4"/>
      <c r="G189" s="4"/>
      <c r="H189" s="5"/>
      <c r="I189" s="4"/>
      <c r="J189" s="4"/>
      <c r="K189" s="4"/>
      <c r="L189" s="4"/>
    </row>
    <row r="190" spans="3:12">
      <c r="C190" s="4"/>
      <c r="D190" s="4"/>
      <c r="E190" s="4"/>
      <c r="F190" s="4"/>
      <c r="G190" s="4"/>
      <c r="H190" s="5"/>
      <c r="I190" s="4"/>
      <c r="J190" s="4"/>
      <c r="K190" s="4"/>
      <c r="L190" s="4"/>
    </row>
    <row r="191" spans="3:12">
      <c r="C191" s="4"/>
      <c r="D191" s="4"/>
      <c r="E191" s="4"/>
      <c r="F191" s="4"/>
      <c r="G191" s="4"/>
      <c r="H191" s="5"/>
      <c r="I191" s="4"/>
      <c r="J191" s="4"/>
      <c r="K191" s="4"/>
      <c r="L191" s="4"/>
    </row>
    <row r="192" spans="3:12">
      <c r="C192" s="4"/>
      <c r="D192" s="4"/>
      <c r="E192" s="4"/>
      <c r="F192" s="4"/>
      <c r="G192" s="4"/>
      <c r="H192" s="5"/>
      <c r="I192" s="4"/>
      <c r="J192" s="4"/>
      <c r="K192" s="4"/>
      <c r="L192" s="4"/>
    </row>
    <row r="193" spans="3:12">
      <c r="C193" s="4"/>
      <c r="D193" s="4"/>
      <c r="E193" s="4"/>
      <c r="F193" s="4"/>
      <c r="G193" s="4"/>
      <c r="H193" s="5"/>
      <c r="I193" s="4"/>
      <c r="J193" s="4"/>
      <c r="K193" s="4"/>
      <c r="L193" s="4"/>
    </row>
    <row r="194" spans="3:12">
      <c r="C194" s="4"/>
      <c r="D194" s="4"/>
      <c r="E194" s="4"/>
      <c r="F194" s="4"/>
      <c r="G194" s="4"/>
      <c r="H194" s="5"/>
      <c r="I194" s="4"/>
      <c r="J194" s="4"/>
      <c r="K194" s="4"/>
      <c r="L194" s="4"/>
    </row>
    <row r="195" spans="3:12">
      <c r="C195" s="4"/>
      <c r="D195" s="4"/>
      <c r="E195" s="4"/>
      <c r="F195" s="4"/>
      <c r="G195" s="4"/>
      <c r="H195" s="5"/>
      <c r="I195" s="4"/>
      <c r="J195" s="4"/>
      <c r="K195" s="4"/>
      <c r="L195" s="4"/>
    </row>
    <row r="196" spans="3:12">
      <c r="C196" s="4"/>
      <c r="D196" s="4"/>
      <c r="E196" s="4"/>
      <c r="F196" s="4"/>
      <c r="G196" s="4"/>
      <c r="H196" s="5"/>
      <c r="I196" s="4"/>
      <c r="J196" s="4"/>
      <c r="K196" s="4"/>
      <c r="L196" s="4"/>
    </row>
    <row r="197" spans="3:12">
      <c r="C197" s="4"/>
      <c r="D197" s="4"/>
      <c r="E197" s="4"/>
      <c r="F197" s="4"/>
      <c r="G197" s="4"/>
      <c r="H197" s="5"/>
      <c r="I197" s="4"/>
      <c r="J197" s="4"/>
      <c r="K197" s="4"/>
      <c r="L197" s="4"/>
    </row>
    <row r="198" spans="3:12">
      <c r="C198" s="4"/>
      <c r="D198" s="4"/>
      <c r="E198" s="4"/>
      <c r="F198" s="4"/>
      <c r="G198" s="4"/>
      <c r="H198" s="5"/>
      <c r="I198" s="4"/>
      <c r="J198" s="4"/>
      <c r="K198" s="4"/>
      <c r="L198" s="4"/>
    </row>
    <row r="199" spans="3:12">
      <c r="C199" s="4"/>
      <c r="D199" s="4"/>
      <c r="E199" s="4"/>
      <c r="F199" s="4"/>
      <c r="G199" s="4"/>
      <c r="H199" s="5"/>
      <c r="I199" s="4"/>
      <c r="J199" s="4"/>
      <c r="K199" s="4"/>
      <c r="L199" s="4"/>
    </row>
    <row r="200" spans="3:12">
      <c r="C200" s="4"/>
      <c r="D200" s="4"/>
      <c r="E200" s="4"/>
      <c r="F200" s="4"/>
      <c r="G200" s="4"/>
      <c r="H200" s="5"/>
      <c r="I200" s="4"/>
      <c r="J200" s="4"/>
      <c r="K200" s="4"/>
      <c r="L200" s="4"/>
    </row>
    <row r="201" spans="3:12">
      <c r="C201" s="4"/>
      <c r="D201" s="4"/>
      <c r="E201" s="4"/>
      <c r="F201" s="4"/>
      <c r="G201" s="4"/>
      <c r="H201" s="5"/>
      <c r="I201" s="4"/>
      <c r="J201" s="4"/>
      <c r="K201" s="4"/>
      <c r="L201" s="4"/>
    </row>
    <row r="202" spans="3:12">
      <c r="C202" s="4"/>
      <c r="D202" s="4"/>
      <c r="E202" s="4"/>
      <c r="F202" s="4"/>
      <c r="G202" s="4"/>
      <c r="H202" s="5"/>
      <c r="I202" s="4"/>
      <c r="J202" s="4"/>
      <c r="K202" s="4"/>
      <c r="L202" s="4"/>
    </row>
    <row r="203" spans="3:12">
      <c r="C203" s="4"/>
      <c r="D203" s="4"/>
      <c r="E203" s="4"/>
      <c r="F203" s="4"/>
      <c r="G203" s="4"/>
      <c r="H203" s="5"/>
      <c r="I203" s="4"/>
      <c r="J203" s="4"/>
      <c r="K203" s="4"/>
      <c r="L203" s="4"/>
    </row>
    <row r="204" spans="3:12">
      <c r="C204" s="4"/>
      <c r="D204" s="4"/>
      <c r="E204" s="4"/>
      <c r="F204" s="4"/>
      <c r="G204" s="4"/>
      <c r="H204" s="5"/>
      <c r="I204" s="4"/>
      <c r="J204" s="4"/>
      <c r="K204" s="4"/>
      <c r="L204" s="4"/>
    </row>
    <row r="205" spans="3:12">
      <c r="C205" s="4"/>
      <c r="D205" s="4"/>
      <c r="E205" s="4"/>
      <c r="F205" s="4"/>
      <c r="G205" s="4"/>
      <c r="H205" s="5"/>
      <c r="I205" s="4"/>
      <c r="J205" s="4"/>
      <c r="K205" s="4"/>
      <c r="L205" s="4"/>
    </row>
    <row r="206" spans="3:12">
      <c r="C206" s="4"/>
      <c r="D206" s="4"/>
      <c r="E206" s="4"/>
      <c r="F206" s="4"/>
      <c r="G206" s="4"/>
      <c r="H206" s="5"/>
      <c r="I206" s="4"/>
      <c r="J206" s="4"/>
      <c r="K206" s="4"/>
      <c r="L206" s="4"/>
    </row>
    <row r="207" spans="3:12">
      <c r="C207" s="4"/>
      <c r="D207" s="4"/>
      <c r="E207" s="4"/>
      <c r="F207" s="4"/>
      <c r="G207" s="4"/>
      <c r="H207" s="5"/>
      <c r="I207" s="4"/>
      <c r="J207" s="4"/>
      <c r="K207" s="4"/>
      <c r="L207" s="4"/>
    </row>
    <row r="208" spans="3:12">
      <c r="C208" s="4"/>
      <c r="D208" s="4"/>
      <c r="E208" s="4"/>
      <c r="F208" s="4"/>
      <c r="G208" s="4"/>
      <c r="H208" s="5"/>
      <c r="I208" s="4"/>
      <c r="J208" s="4"/>
      <c r="K208" s="4"/>
      <c r="L208" s="4"/>
    </row>
    <row r="209" spans="3:12">
      <c r="C209" s="4"/>
      <c r="D209" s="4"/>
      <c r="E209" s="4"/>
      <c r="F209" s="4"/>
      <c r="G209" s="4"/>
      <c r="H209" s="5"/>
      <c r="I209" s="4"/>
      <c r="J209" s="4"/>
      <c r="K209" s="4"/>
      <c r="L209" s="4"/>
    </row>
    <row r="210" spans="3:12">
      <c r="C210" s="4"/>
      <c r="D210" s="4"/>
      <c r="E210" s="4"/>
      <c r="F210" s="4"/>
      <c r="G210" s="4"/>
      <c r="H210" s="5"/>
      <c r="I210" s="4"/>
      <c r="J210" s="4"/>
      <c r="K210" s="4"/>
      <c r="L210" s="4"/>
    </row>
    <row r="211" spans="3:12">
      <c r="C211" s="4"/>
      <c r="D211" s="4"/>
      <c r="E211" s="4"/>
      <c r="F211" s="4"/>
      <c r="G211" s="4"/>
      <c r="H211" s="5"/>
      <c r="I211" s="4"/>
      <c r="J211" s="4"/>
      <c r="K211" s="4"/>
      <c r="L211" s="4"/>
    </row>
    <row r="212" spans="3:12">
      <c r="C212" s="4"/>
      <c r="D212" s="4"/>
      <c r="E212" s="4"/>
      <c r="F212" s="4"/>
      <c r="G212" s="4"/>
      <c r="H212" s="5"/>
      <c r="I212" s="4"/>
      <c r="J212" s="4"/>
      <c r="K212" s="4"/>
      <c r="L212" s="4"/>
    </row>
    <row r="213" spans="3:12">
      <c r="C213" s="4"/>
      <c r="D213" s="4"/>
      <c r="E213" s="4"/>
      <c r="F213" s="4"/>
      <c r="G213" s="4"/>
      <c r="H213" s="5"/>
      <c r="I213" s="4"/>
      <c r="J213" s="4"/>
      <c r="K213" s="4"/>
      <c r="L213" s="4"/>
    </row>
    <row r="214" spans="3:12">
      <c r="C214" s="4"/>
      <c r="D214" s="4"/>
      <c r="E214" s="4"/>
      <c r="F214" s="4"/>
      <c r="G214" s="4"/>
      <c r="H214" s="5"/>
      <c r="I214" s="4"/>
      <c r="J214" s="4"/>
      <c r="K214" s="4"/>
      <c r="L214" s="4"/>
    </row>
    <row r="215" spans="3:12">
      <c r="C215" s="4"/>
      <c r="D215" s="4"/>
      <c r="E215" s="4"/>
      <c r="F215" s="4"/>
      <c r="G215" s="4"/>
      <c r="H215" s="5"/>
      <c r="I215" s="4"/>
      <c r="J215" s="4"/>
      <c r="K215" s="4"/>
      <c r="L215" s="4"/>
    </row>
    <row r="216" spans="3:12">
      <c r="C216" s="4"/>
      <c r="D216" s="4"/>
      <c r="E216" s="4"/>
      <c r="F216" s="4"/>
      <c r="G216" s="4"/>
      <c r="H216" s="5"/>
      <c r="I216" s="4"/>
      <c r="J216" s="4"/>
      <c r="K216" s="4"/>
      <c r="L216" s="4"/>
    </row>
    <row r="217" spans="3:12">
      <c r="C217" s="4"/>
      <c r="D217" s="4"/>
      <c r="E217" s="4"/>
      <c r="F217" s="4"/>
      <c r="G217" s="4"/>
      <c r="H217" s="5"/>
      <c r="I217" s="4"/>
      <c r="J217" s="4"/>
      <c r="K217" s="4"/>
      <c r="L217" s="4"/>
    </row>
    <row r="218" spans="3:12">
      <c r="C218" s="4"/>
      <c r="D218" s="4"/>
      <c r="E218" s="4"/>
      <c r="F218" s="4"/>
      <c r="G218" s="4"/>
      <c r="H218" s="5"/>
      <c r="I218" s="4"/>
      <c r="J218" s="4"/>
      <c r="K218" s="4"/>
      <c r="L218" s="4"/>
    </row>
    <row r="219" spans="3:12">
      <c r="C219" s="4"/>
      <c r="D219" s="4"/>
      <c r="E219" s="4"/>
      <c r="F219" s="4"/>
      <c r="G219" s="4"/>
      <c r="H219" s="5"/>
      <c r="I219" s="4"/>
      <c r="J219" s="4"/>
      <c r="K219" s="4"/>
      <c r="L219" s="4"/>
    </row>
    <row r="220" spans="3:12">
      <c r="C220" s="4"/>
      <c r="D220" s="4"/>
      <c r="E220" s="4"/>
      <c r="F220" s="4"/>
      <c r="G220" s="4"/>
      <c r="H220" s="5"/>
      <c r="I220" s="4"/>
      <c r="J220" s="4"/>
      <c r="K220" s="4"/>
      <c r="L220" s="4"/>
    </row>
    <row r="221" spans="3:12">
      <c r="C221" s="4"/>
      <c r="D221" s="4"/>
      <c r="E221" s="4"/>
      <c r="F221" s="4"/>
      <c r="G221" s="4"/>
      <c r="H221" s="5"/>
      <c r="I221" s="4"/>
      <c r="J221" s="4"/>
      <c r="K221" s="4"/>
      <c r="L221" s="4"/>
    </row>
    <row r="222" spans="3:12">
      <c r="C222" s="4"/>
      <c r="D222" s="4"/>
      <c r="E222" s="4"/>
      <c r="F222" s="4"/>
      <c r="G222" s="4"/>
      <c r="H222" s="5"/>
      <c r="I222" s="4"/>
      <c r="J222" s="4"/>
      <c r="K222" s="4"/>
      <c r="L222" s="4"/>
    </row>
    <row r="223" spans="3:12">
      <c r="C223" s="4"/>
      <c r="D223" s="4"/>
      <c r="E223" s="4"/>
      <c r="F223" s="4"/>
      <c r="G223" s="4"/>
      <c r="H223" s="5"/>
      <c r="I223" s="4"/>
      <c r="J223" s="4"/>
      <c r="K223" s="4"/>
      <c r="L223" s="4"/>
    </row>
    <row r="224" spans="3:12">
      <c r="C224" s="4"/>
      <c r="D224" s="4"/>
      <c r="E224" s="4"/>
      <c r="F224" s="4"/>
      <c r="G224" s="4"/>
      <c r="H224" s="5"/>
      <c r="I224" s="4"/>
      <c r="J224" s="4"/>
      <c r="K224" s="4"/>
      <c r="L224" s="4"/>
    </row>
    <row r="225" spans="3:12">
      <c r="C225" s="4"/>
      <c r="D225" s="4"/>
      <c r="E225" s="4"/>
      <c r="F225" s="4"/>
      <c r="G225" s="4"/>
      <c r="H225" s="5"/>
      <c r="I225" s="4"/>
      <c r="J225" s="4"/>
      <c r="K225" s="4"/>
      <c r="L225" s="4"/>
    </row>
    <row r="226" spans="3:12">
      <c r="C226" s="4"/>
      <c r="D226" s="4"/>
      <c r="E226" s="4"/>
      <c r="F226" s="4"/>
      <c r="G226" s="4"/>
      <c r="H226" s="5"/>
      <c r="I226" s="4"/>
      <c r="J226" s="4"/>
      <c r="K226" s="4"/>
      <c r="L226" s="4"/>
    </row>
    <row r="227" spans="3:12">
      <c r="C227" s="4"/>
      <c r="D227" s="4"/>
      <c r="E227" s="4"/>
      <c r="F227" s="4"/>
      <c r="G227" s="4"/>
      <c r="H227" s="5"/>
      <c r="I227" s="4"/>
      <c r="J227" s="4"/>
      <c r="K227" s="4"/>
      <c r="L227" s="4"/>
    </row>
    <row r="228" spans="3:12">
      <c r="C228" s="4"/>
      <c r="D228" s="4"/>
      <c r="E228" s="4"/>
      <c r="F228" s="4"/>
      <c r="G228" s="4"/>
      <c r="H228" s="5"/>
      <c r="I228" s="4"/>
      <c r="J228" s="4"/>
      <c r="K228" s="4"/>
      <c r="L228" s="4"/>
    </row>
    <row r="229" spans="3:12">
      <c r="C229" s="4"/>
      <c r="D229" s="4"/>
      <c r="E229" s="4"/>
      <c r="F229" s="4"/>
      <c r="G229" s="4"/>
      <c r="H229" s="5"/>
      <c r="I229" s="4"/>
      <c r="J229" s="4"/>
      <c r="K229" s="4"/>
      <c r="L229" s="4"/>
    </row>
    <row r="230" spans="3:12">
      <c r="C230" s="4"/>
      <c r="D230" s="4"/>
      <c r="E230" s="4"/>
      <c r="F230" s="4"/>
      <c r="G230" s="4"/>
      <c r="H230" s="5"/>
      <c r="I230" s="4"/>
      <c r="J230" s="4"/>
      <c r="K230" s="4"/>
      <c r="L230" s="4"/>
    </row>
    <row r="231" spans="3:12">
      <c r="C231" s="4"/>
      <c r="D231" s="4"/>
      <c r="E231" s="4"/>
      <c r="F231" s="4"/>
      <c r="G231" s="4"/>
      <c r="H231" s="5"/>
      <c r="I231" s="4"/>
      <c r="J231" s="4"/>
      <c r="K231" s="4"/>
      <c r="L231" s="4"/>
    </row>
    <row r="232" spans="3:12">
      <c r="C232" s="4"/>
      <c r="D232" s="4"/>
      <c r="E232" s="4"/>
      <c r="F232" s="4"/>
      <c r="G232" s="4"/>
      <c r="H232" s="5"/>
      <c r="I232" s="4"/>
      <c r="J232" s="4"/>
      <c r="K232" s="4"/>
      <c r="L232" s="4"/>
    </row>
    <row r="233" spans="3:12">
      <c r="C233" s="4"/>
      <c r="D233" s="4"/>
      <c r="E233" s="4"/>
      <c r="F233" s="4"/>
      <c r="G233" s="4"/>
      <c r="H233" s="5"/>
      <c r="I233" s="4"/>
      <c r="J233" s="4"/>
      <c r="K233" s="4"/>
      <c r="L233" s="4"/>
    </row>
    <row r="234" spans="3:12">
      <c r="C234" s="4"/>
      <c r="D234" s="4"/>
      <c r="E234" s="4"/>
      <c r="F234" s="4"/>
      <c r="G234" s="4"/>
      <c r="H234" s="5"/>
      <c r="I234" s="4"/>
      <c r="J234" s="4"/>
      <c r="K234" s="4"/>
      <c r="L234" s="4"/>
    </row>
    <row r="235" spans="3:12">
      <c r="C235" s="4"/>
      <c r="D235" s="4"/>
      <c r="E235" s="4"/>
      <c r="F235" s="4"/>
      <c r="G235" s="4"/>
      <c r="H235" s="5"/>
      <c r="I235" s="4"/>
      <c r="J235" s="4"/>
      <c r="K235" s="4"/>
      <c r="L235" s="4"/>
    </row>
    <row r="236" spans="3:12">
      <c r="C236" s="4"/>
      <c r="D236" s="4"/>
      <c r="E236" s="4"/>
      <c r="F236" s="4"/>
      <c r="G236" s="4"/>
      <c r="H236" s="5"/>
      <c r="I236" s="4"/>
      <c r="J236" s="4"/>
      <c r="K236" s="4"/>
      <c r="L236" s="4"/>
    </row>
    <row r="237" spans="3:12">
      <c r="C237" s="4"/>
      <c r="D237" s="4"/>
      <c r="E237" s="4"/>
      <c r="F237" s="4"/>
      <c r="G237" s="4"/>
      <c r="H237" s="5"/>
      <c r="I237" s="4"/>
      <c r="J237" s="4"/>
      <c r="K237" s="4"/>
      <c r="L237" s="4"/>
    </row>
    <row r="238" spans="3:12">
      <c r="C238" s="4"/>
      <c r="D238" s="4"/>
      <c r="E238" s="4"/>
      <c r="F238" s="4"/>
      <c r="G238" s="4"/>
      <c r="H238" s="5"/>
      <c r="I238" s="4"/>
      <c r="J238" s="4"/>
      <c r="K238" s="4"/>
      <c r="L238" s="4"/>
    </row>
    <row r="239" spans="3:12">
      <c r="C239" s="4"/>
      <c r="D239" s="4"/>
      <c r="E239" s="4"/>
      <c r="F239" s="4"/>
      <c r="G239" s="4"/>
      <c r="H239" s="5"/>
      <c r="I239" s="4"/>
      <c r="J239" s="4"/>
      <c r="K239" s="4"/>
      <c r="L239" s="4"/>
    </row>
    <row r="240" spans="3:12">
      <c r="C240" s="4"/>
      <c r="D240" s="4"/>
      <c r="E240" s="4"/>
      <c r="F240" s="4"/>
      <c r="G240" s="4"/>
      <c r="H240" s="5"/>
      <c r="I240" s="4"/>
      <c r="J240" s="4"/>
      <c r="K240" s="4"/>
      <c r="L240" s="4"/>
    </row>
    <row r="241" spans="3:12">
      <c r="C241" s="4"/>
      <c r="D241" s="4"/>
      <c r="E241" s="4"/>
      <c r="F241" s="4"/>
      <c r="G241" s="4"/>
      <c r="H241" s="5"/>
      <c r="I241" s="4"/>
      <c r="J241" s="4"/>
      <c r="K241" s="4"/>
      <c r="L241" s="4"/>
    </row>
    <row r="242" spans="3:12">
      <c r="C242" s="4"/>
      <c r="D242" s="4"/>
      <c r="E242" s="4"/>
      <c r="F242" s="4"/>
      <c r="G242" s="4"/>
      <c r="H242" s="5"/>
      <c r="I242" s="4"/>
      <c r="J242" s="4"/>
      <c r="K242" s="4"/>
      <c r="L242" s="4"/>
    </row>
    <row r="243" spans="3:12">
      <c r="C243" s="4"/>
      <c r="D243" s="4"/>
      <c r="E243" s="4"/>
      <c r="F243" s="4"/>
      <c r="G243" s="4"/>
      <c r="H243" s="5"/>
      <c r="I243" s="4"/>
      <c r="J243" s="4"/>
      <c r="K243" s="4"/>
      <c r="L243" s="4"/>
    </row>
    <row r="244" spans="3:12">
      <c r="C244" s="4"/>
      <c r="D244" s="4"/>
      <c r="E244" s="4"/>
      <c r="F244" s="4"/>
      <c r="G244" s="4"/>
      <c r="H244" s="5"/>
      <c r="I244" s="4"/>
      <c r="J244" s="4"/>
      <c r="K244" s="4"/>
      <c r="L244" s="4"/>
    </row>
    <row r="245" spans="3:12">
      <c r="C245" s="4"/>
      <c r="D245" s="4"/>
      <c r="E245" s="4"/>
      <c r="F245" s="4"/>
      <c r="G245" s="4"/>
      <c r="H245" s="5"/>
      <c r="I245" s="4"/>
      <c r="J245" s="4"/>
      <c r="K245" s="4"/>
      <c r="L245" s="4"/>
    </row>
    <row r="246" spans="3:12">
      <c r="C246" s="4"/>
      <c r="D246" s="4"/>
      <c r="E246" s="4"/>
      <c r="F246" s="4"/>
      <c r="G246" s="4"/>
      <c r="H246" s="5"/>
      <c r="I246" s="4"/>
      <c r="J246" s="4"/>
      <c r="K246" s="4"/>
      <c r="L246" s="4"/>
    </row>
    <row r="247" spans="3:12">
      <c r="C247" s="4"/>
      <c r="D247" s="4"/>
      <c r="E247" s="4"/>
      <c r="F247" s="4"/>
      <c r="G247" s="4"/>
      <c r="H247" s="5"/>
      <c r="I247" s="4"/>
      <c r="J247" s="4"/>
      <c r="K247" s="4"/>
      <c r="L247" s="4"/>
    </row>
    <row r="248" spans="3:12">
      <c r="C248" s="4"/>
      <c r="D248" s="4"/>
      <c r="E248" s="4"/>
      <c r="F248" s="4"/>
      <c r="G248" s="4"/>
      <c r="H248" s="5"/>
      <c r="I248" s="4"/>
      <c r="J248" s="4"/>
      <c r="K248" s="4"/>
      <c r="L248" s="4"/>
    </row>
    <row r="249" spans="3:12">
      <c r="C249" s="4"/>
      <c r="D249" s="4"/>
      <c r="E249" s="4"/>
      <c r="F249" s="4"/>
      <c r="G249" s="4"/>
      <c r="H249" s="5"/>
      <c r="I249" s="4"/>
      <c r="J249" s="4"/>
      <c r="K249" s="4"/>
      <c r="L249" s="4"/>
    </row>
    <row r="250" spans="3:12">
      <c r="C250" s="4"/>
      <c r="D250" s="4"/>
      <c r="E250" s="4"/>
      <c r="F250" s="4"/>
      <c r="G250" s="4"/>
      <c r="H250" s="5"/>
      <c r="I250" s="4"/>
      <c r="J250" s="4"/>
      <c r="K250" s="4"/>
      <c r="L250" s="4"/>
    </row>
    <row r="251" spans="3:12">
      <c r="C251" s="4"/>
      <c r="D251" s="4"/>
      <c r="E251" s="4"/>
      <c r="F251" s="4"/>
      <c r="G251" s="4"/>
      <c r="H251" s="5"/>
      <c r="I251" s="4"/>
      <c r="J251" s="4"/>
      <c r="K251" s="4"/>
      <c r="L251" s="4"/>
    </row>
    <row r="252" spans="3:12">
      <c r="C252" s="4"/>
      <c r="D252" s="4"/>
      <c r="E252" s="4"/>
      <c r="F252" s="4"/>
      <c r="G252" s="4"/>
      <c r="H252" s="5"/>
      <c r="I252" s="4"/>
      <c r="J252" s="4"/>
      <c r="K252" s="4"/>
      <c r="L252" s="4"/>
    </row>
    <row r="253" spans="3:12">
      <c r="C253" s="4"/>
      <c r="D253" s="4"/>
      <c r="E253" s="4"/>
      <c r="F253" s="4"/>
      <c r="G253" s="4"/>
      <c r="H253" s="5"/>
      <c r="I253" s="4"/>
      <c r="J253" s="4"/>
      <c r="K253" s="4"/>
      <c r="L253" s="4"/>
    </row>
    <row r="254" spans="3:12">
      <c r="C254" s="4"/>
      <c r="D254" s="4"/>
      <c r="E254" s="4"/>
      <c r="F254" s="4"/>
      <c r="G254" s="4"/>
      <c r="H254" s="5"/>
      <c r="I254" s="4"/>
      <c r="J254" s="4"/>
      <c r="K254" s="4"/>
      <c r="L254" s="4"/>
    </row>
    <row r="255" spans="3:12">
      <c r="C255" s="4"/>
      <c r="D255" s="4"/>
      <c r="E255" s="4"/>
      <c r="F255" s="4"/>
      <c r="G255" s="4"/>
      <c r="H255" s="5"/>
      <c r="I255" s="4"/>
      <c r="J255" s="4"/>
      <c r="K255" s="4"/>
      <c r="L255" s="4"/>
    </row>
    <row r="256" spans="3:12">
      <c r="C256" s="4"/>
      <c r="D256" s="4"/>
      <c r="E256" s="4"/>
      <c r="F256" s="4"/>
      <c r="G256" s="4"/>
      <c r="H256" s="5"/>
      <c r="I256" s="4"/>
      <c r="J256" s="4"/>
      <c r="K256" s="4"/>
      <c r="L256" s="4"/>
    </row>
    <row r="257" spans="3:12">
      <c r="C257" s="4"/>
      <c r="D257" s="4"/>
      <c r="E257" s="4"/>
      <c r="F257" s="4"/>
      <c r="G257" s="4"/>
      <c r="H257" s="5"/>
      <c r="I257" s="4"/>
      <c r="J257" s="4"/>
      <c r="K257" s="4"/>
      <c r="L257" s="4"/>
    </row>
    <row r="258" spans="3:12">
      <c r="C258" s="4"/>
      <c r="D258" s="4"/>
      <c r="E258" s="4"/>
      <c r="F258" s="4"/>
      <c r="G258" s="4"/>
      <c r="H258" s="5"/>
      <c r="I258" s="4"/>
      <c r="J258" s="4"/>
      <c r="K258" s="4"/>
      <c r="L258" s="4"/>
    </row>
    <row r="259" spans="3:12">
      <c r="C259" s="4"/>
      <c r="D259" s="4"/>
      <c r="E259" s="4"/>
      <c r="F259" s="4"/>
      <c r="G259" s="4"/>
      <c r="H259" s="5"/>
      <c r="I259" s="4"/>
      <c r="J259" s="4"/>
      <c r="K259" s="4"/>
      <c r="L259" s="4"/>
    </row>
    <row r="260" spans="3:12">
      <c r="C260" s="4"/>
      <c r="D260" s="4"/>
      <c r="E260" s="4"/>
      <c r="F260" s="4"/>
      <c r="G260" s="4"/>
      <c r="H260" s="5"/>
      <c r="I260" s="4"/>
      <c r="J260" s="4"/>
      <c r="K260" s="4"/>
      <c r="L260" s="4"/>
    </row>
    <row r="261" spans="3:12">
      <c r="C261" s="4"/>
      <c r="D261" s="4"/>
      <c r="E261" s="4"/>
      <c r="F261" s="4"/>
      <c r="G261" s="4"/>
      <c r="H261" s="5"/>
      <c r="I261" s="4"/>
      <c r="J261" s="4"/>
      <c r="K261" s="4"/>
      <c r="L261" s="4"/>
    </row>
    <row r="262" spans="3:12">
      <c r="C262" s="4"/>
      <c r="D262" s="4"/>
      <c r="E262" s="4"/>
      <c r="F262" s="4"/>
      <c r="G262" s="4"/>
      <c r="H262" s="5"/>
      <c r="I262" s="4"/>
      <c r="J262" s="4"/>
      <c r="K262" s="4"/>
      <c r="L262" s="4"/>
    </row>
    <row r="263" spans="3:12">
      <c r="C263" s="4"/>
      <c r="D263" s="4"/>
      <c r="E263" s="4"/>
      <c r="F263" s="4"/>
      <c r="G263" s="4"/>
      <c r="H263" s="5"/>
      <c r="I263" s="4"/>
      <c r="J263" s="4"/>
      <c r="K263" s="4"/>
      <c r="L263" s="4"/>
    </row>
    <row r="264" spans="3:12">
      <c r="C264" s="4"/>
      <c r="D264" s="4"/>
      <c r="E264" s="4"/>
      <c r="F264" s="4"/>
      <c r="G264" s="4"/>
      <c r="H264" s="5"/>
      <c r="I264" s="4"/>
      <c r="J264" s="4"/>
      <c r="K264" s="4"/>
      <c r="L264" s="4"/>
    </row>
    <row r="265" spans="3:12">
      <c r="C265" s="4"/>
      <c r="D265" s="4"/>
      <c r="E265" s="4"/>
      <c r="F265" s="4"/>
      <c r="G265" s="4"/>
      <c r="H265" s="5"/>
      <c r="I265" s="4"/>
      <c r="J265" s="4"/>
      <c r="K265" s="4"/>
      <c r="L265" s="4"/>
    </row>
    <row r="266" spans="3:12">
      <c r="C266" s="4"/>
      <c r="D266" s="4"/>
      <c r="E266" s="4"/>
      <c r="F266" s="4"/>
      <c r="G266" s="4"/>
      <c r="H266" s="5"/>
      <c r="I266" s="4"/>
      <c r="J266" s="4"/>
      <c r="K266" s="4"/>
      <c r="L266" s="4"/>
    </row>
    <row r="267" spans="3:12">
      <c r="C267" s="4"/>
      <c r="D267" s="4"/>
      <c r="E267" s="4"/>
      <c r="F267" s="4"/>
      <c r="G267" s="4"/>
      <c r="H267" s="5"/>
      <c r="I267" s="4"/>
      <c r="J267" s="4"/>
      <c r="K267" s="4"/>
      <c r="L267" s="4"/>
    </row>
    <row r="268" spans="3:12">
      <c r="C268" s="4"/>
      <c r="D268" s="4"/>
      <c r="E268" s="4"/>
      <c r="F268" s="4"/>
      <c r="G268" s="4"/>
      <c r="H268" s="5"/>
      <c r="I268" s="4"/>
      <c r="J268" s="4"/>
      <c r="K268" s="4"/>
      <c r="L268" s="4"/>
    </row>
    <row r="269" spans="3:12">
      <c r="C269" s="4"/>
      <c r="D269" s="4"/>
      <c r="E269" s="4"/>
      <c r="F269" s="4"/>
      <c r="G269" s="4"/>
      <c r="H269" s="5"/>
      <c r="I269" s="4"/>
      <c r="J269" s="4"/>
      <c r="K269" s="4"/>
      <c r="L269" s="4"/>
    </row>
    <row r="270" spans="3:12">
      <c r="C270" s="4"/>
      <c r="D270" s="4"/>
      <c r="E270" s="4"/>
      <c r="F270" s="4"/>
      <c r="G270" s="4"/>
      <c r="H270" s="5"/>
      <c r="I270" s="4"/>
      <c r="J270" s="4"/>
      <c r="K270" s="4"/>
      <c r="L270" s="4"/>
    </row>
    <row r="271" spans="3:12">
      <c r="C271" s="4"/>
      <c r="D271" s="4"/>
      <c r="E271" s="4"/>
      <c r="F271" s="4"/>
      <c r="G271" s="4"/>
      <c r="H271" s="5"/>
      <c r="I271" s="4"/>
      <c r="J271" s="4"/>
      <c r="K271" s="4"/>
      <c r="L271" s="4"/>
    </row>
    <row r="272" spans="3:12">
      <c r="C272" s="4"/>
      <c r="D272" s="4"/>
      <c r="E272" s="4"/>
      <c r="F272" s="4"/>
      <c r="G272" s="4"/>
      <c r="H272" s="5"/>
      <c r="I272" s="4"/>
      <c r="J272" s="4"/>
      <c r="K272" s="4"/>
      <c r="L272" s="4"/>
    </row>
    <row r="273" spans="3:12">
      <c r="C273" s="4"/>
      <c r="D273" s="4"/>
      <c r="E273" s="4"/>
      <c r="F273" s="4"/>
      <c r="G273" s="4"/>
      <c r="H273" s="5"/>
      <c r="I273" s="4"/>
      <c r="J273" s="4"/>
      <c r="K273" s="4"/>
      <c r="L273" s="4"/>
    </row>
    <row r="274" spans="3:12">
      <c r="C274" s="4"/>
      <c r="D274" s="4"/>
      <c r="E274" s="4"/>
      <c r="F274" s="4"/>
      <c r="G274" s="4"/>
      <c r="H274" s="5"/>
      <c r="I274" s="4"/>
      <c r="J274" s="4"/>
      <c r="K274" s="4"/>
      <c r="L274" s="4"/>
    </row>
    <row r="275" spans="3:12">
      <c r="C275" s="4"/>
      <c r="D275" s="4"/>
      <c r="E275" s="4"/>
      <c r="F275" s="4"/>
      <c r="G275" s="4"/>
      <c r="H275" s="5"/>
      <c r="I275" s="4"/>
      <c r="J275" s="4"/>
      <c r="K275" s="4"/>
      <c r="L275" s="4"/>
    </row>
    <row r="276" spans="3:12">
      <c r="C276" s="4"/>
      <c r="D276" s="4"/>
      <c r="E276" s="4"/>
      <c r="F276" s="4"/>
      <c r="G276" s="4"/>
      <c r="H276" s="5"/>
      <c r="I276" s="4"/>
      <c r="J276" s="4"/>
      <c r="K276" s="4"/>
      <c r="L276" s="4"/>
    </row>
    <row r="277" spans="3:12">
      <c r="C277" s="4"/>
      <c r="D277" s="4"/>
      <c r="E277" s="4"/>
      <c r="F277" s="4"/>
      <c r="G277" s="4"/>
      <c r="H277" s="5"/>
      <c r="I277" s="4"/>
      <c r="J277" s="4"/>
      <c r="K277" s="4"/>
      <c r="L277" s="4"/>
    </row>
    <row r="278" spans="3:12">
      <c r="C278" s="4"/>
      <c r="D278" s="4"/>
      <c r="E278" s="4"/>
      <c r="F278" s="4"/>
      <c r="G278" s="4"/>
      <c r="H278" s="5"/>
      <c r="I278" s="4"/>
      <c r="J278" s="4"/>
      <c r="K278" s="4"/>
      <c r="L278" s="4"/>
    </row>
    <row r="279" spans="3:12">
      <c r="C279" s="4"/>
      <c r="D279" s="4"/>
      <c r="E279" s="4"/>
      <c r="F279" s="4"/>
      <c r="G279" s="4"/>
      <c r="H279" s="5"/>
      <c r="I279" s="4"/>
      <c r="J279" s="4"/>
      <c r="K279" s="4"/>
      <c r="L279" s="4"/>
    </row>
    <row r="280" spans="3:12">
      <c r="C280" s="4"/>
      <c r="D280" s="4"/>
      <c r="E280" s="4"/>
      <c r="F280" s="4"/>
      <c r="G280" s="4"/>
      <c r="H280" s="5"/>
      <c r="I280" s="4"/>
      <c r="J280" s="4"/>
      <c r="K280" s="4"/>
      <c r="L280" s="4"/>
    </row>
    <row r="281" spans="3:12">
      <c r="C281" s="4"/>
      <c r="D281" s="4"/>
      <c r="E281" s="4"/>
      <c r="F281" s="4"/>
      <c r="G281" s="4"/>
      <c r="H281" s="5"/>
      <c r="I281" s="4"/>
      <c r="J281" s="4"/>
      <c r="K281" s="4"/>
      <c r="L281" s="4"/>
    </row>
    <row r="282" spans="3:12">
      <c r="C282" s="4"/>
      <c r="D282" s="4"/>
      <c r="E282" s="4"/>
      <c r="F282" s="4"/>
      <c r="G282" s="4"/>
      <c r="H282" s="5"/>
      <c r="I282" s="4"/>
      <c r="J282" s="4"/>
      <c r="K282" s="4"/>
      <c r="L282" s="4"/>
    </row>
    <row r="283" spans="3:12">
      <c r="C283" s="4"/>
      <c r="D283" s="4"/>
      <c r="E283" s="4"/>
      <c r="F283" s="4"/>
      <c r="G283" s="4"/>
      <c r="H283" s="5"/>
      <c r="I283" s="4"/>
      <c r="J283" s="4"/>
      <c r="K283" s="4"/>
      <c r="L283" s="4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B5:L283"/>
  <sheetViews>
    <sheetView topLeftCell="B1" zoomScale="70" zoomScaleNormal="70" workbookViewId="0">
      <selection activeCell="G21" sqref="G21"/>
    </sheetView>
  </sheetViews>
  <sheetFormatPr defaultRowHeight="15"/>
  <cols>
    <col min="3" max="3" width="12.140625" customWidth="1"/>
    <col min="6" max="6" width="9.42578125" customWidth="1"/>
    <col min="7" max="7" width="12.140625" customWidth="1"/>
    <col min="8" max="8" width="13.28515625" customWidth="1"/>
  </cols>
  <sheetData>
    <row r="5" spans="3:5">
      <c r="C5" s="1" t="s">
        <v>0</v>
      </c>
      <c r="D5">
        <f>3.2*24</f>
        <v>76.800000000000011</v>
      </c>
      <c r="E5" t="s">
        <v>18</v>
      </c>
    </row>
    <row r="6" spans="3:5">
      <c r="C6" s="1" t="s">
        <v>1</v>
      </c>
      <c r="D6">
        <v>2.4E-2</v>
      </c>
      <c r="E6" t="s">
        <v>5</v>
      </c>
    </row>
    <row r="7" spans="3:5">
      <c r="C7" s="1" t="s">
        <v>2</v>
      </c>
      <c r="D7" s="12">
        <v>0.95</v>
      </c>
      <c r="E7" t="s">
        <v>19</v>
      </c>
    </row>
    <row r="8" spans="3:5">
      <c r="C8" s="1" t="s">
        <v>3</v>
      </c>
      <c r="D8">
        <f>48</f>
        <v>48</v>
      </c>
      <c r="E8" t="s">
        <v>18</v>
      </c>
    </row>
    <row r="9" spans="3:5">
      <c r="C9" s="1" t="s">
        <v>4</v>
      </c>
      <c r="D9">
        <f>0.006</f>
        <v>6.0000000000000001E-3</v>
      </c>
      <c r="E9" t="s">
        <v>5</v>
      </c>
    </row>
    <row r="10" spans="3:5">
      <c r="C10" s="1"/>
    </row>
    <row r="11" spans="3:5">
      <c r="C11" s="1"/>
    </row>
    <row r="12" spans="3:5">
      <c r="C12" s="1"/>
    </row>
    <row r="13" spans="3:5">
      <c r="C13" s="1"/>
    </row>
    <row r="14" spans="3:5">
      <c r="C14" s="1"/>
    </row>
    <row r="15" spans="3:5">
      <c r="C15" s="1"/>
    </row>
    <row r="16" spans="3:5">
      <c r="C16" s="1"/>
    </row>
    <row r="17" spans="2:12" ht="46.5" customHeight="1">
      <c r="C17" s="1"/>
    </row>
    <row r="18" spans="2:12">
      <c r="C18" s="2" t="s">
        <v>6</v>
      </c>
    </row>
    <row r="19" spans="2:12" ht="39">
      <c r="B19" s="3" t="s">
        <v>17</v>
      </c>
      <c r="C19" s="8" t="s">
        <v>7</v>
      </c>
      <c r="D19" s="8" t="s">
        <v>8</v>
      </c>
      <c r="E19" s="9" t="s">
        <v>9</v>
      </c>
      <c r="F19" s="9" t="s">
        <v>10</v>
      </c>
      <c r="G19" s="9" t="s">
        <v>11</v>
      </c>
      <c r="H19" s="9" t="s">
        <v>12</v>
      </c>
      <c r="I19" s="9" t="s">
        <v>13</v>
      </c>
      <c r="J19" s="9" t="s">
        <v>14</v>
      </c>
      <c r="K19" s="9" t="s">
        <v>15</v>
      </c>
      <c r="L19" s="9" t="s">
        <v>16</v>
      </c>
    </row>
    <row r="20" spans="2:12">
      <c r="B20" s="11" t="str">
        <f>CONCATENATE(TEXT(C20/1000,0),"kW")</f>
        <v>5kW</v>
      </c>
      <c r="C20">
        <v>5000</v>
      </c>
      <c r="D20" s="7">
        <f>($D$6*$D$5*$D$8^2+$D$7*$D$9*$D$5^3-$D$5*(($D$7*($D$9*$D$7*$D$5^2+$D$6*$D$8^2)*($D$9*$D$5^2+$D$6*$D$7*$D$8^2-4*C20*$D$6*$D$9)))^0.5)/(2*($D$6^2*$D$8^2+$D$7*$D$9*$D$6*$D$5^2))</f>
        <v>74.87596676546147</v>
      </c>
      <c r="E20" s="7">
        <f>D$5*D20-D20^2*D$6</f>
        <v>5615.9203980099419</v>
      </c>
      <c r="F20" s="7">
        <f>C20-E20</f>
        <v>-615.92039800994189</v>
      </c>
      <c r="G20" s="7">
        <f>F20/D$7</f>
        <v>-648.33726106309678</v>
      </c>
      <c r="H20" s="7">
        <f>(D$8-(D$8^2-4*D$9*G20)^0.5)/(2*D$9)</f>
        <v>-13.484297985627336</v>
      </c>
      <c r="I20" s="7">
        <f>D20^2*D$6</f>
        <v>134.55384957749979</v>
      </c>
      <c r="J20" s="7">
        <f>H20^2*D$9</f>
        <v>1.0909577529911605</v>
      </c>
      <c r="K20" s="7">
        <f>G20-F20</f>
        <v>-32.416863053154884</v>
      </c>
      <c r="L20" s="7">
        <f>SUM(I20:K20)</f>
        <v>103.22794427733606</v>
      </c>
    </row>
    <row r="21" spans="2:12">
      <c r="B21" s="11" t="str">
        <f t="shared" ref="B21:B27" si="0">CONCATENATE(TEXT(C21/1000,0),"kW")</f>
        <v>10kW</v>
      </c>
      <c r="C21" s="1">
        <v>10000</v>
      </c>
      <c r="D21" s="7">
        <f t="shared" ref="D21:D27" si="1">($D$6*$D$5*$D$8^2+$D$7*$D$9*$D$5^3-$D$5*(($D$7*($D$9*$D$7*$D$5^2+$D$6*$D$8^2)*($D$9*$D$5^2+$D$6*$D$7*$D$8^2-4*C21*$D$6*$D$9)))^0.5)/(2*($D$6^2*$D$8^2+$D$7*$D$9*$D$6*$D$5^2))</f>
        <v>100.92344621891129</v>
      </c>
      <c r="E21" s="7">
        <f t="shared" ref="E21:E27" si="2">D$5*D21-D21^2*D$6</f>
        <v>7506.4676616915531</v>
      </c>
      <c r="F21" s="7">
        <f t="shared" ref="F21:F27" si="3">C21-E21</f>
        <v>2493.5323383084469</v>
      </c>
      <c r="G21" s="7">
        <f t="shared" ref="G21:G27" si="4">F21/D$7</f>
        <v>2624.7708824299443</v>
      </c>
      <c r="H21" s="7">
        <f t="shared" ref="H21:H27" si="5">(D$8-(D$8^2-4*D$9*G21)^0.5)/(2*D$9)</f>
        <v>55.061700576082139</v>
      </c>
      <c r="I21" s="7">
        <f t="shared" ref="I21:I27" si="6">D21^2*D$6</f>
        <v>244.45300792083555</v>
      </c>
      <c r="J21" s="7">
        <f t="shared" ref="J21:J27" si="7">H21^2*D$9</f>
        <v>18.190745221980745</v>
      </c>
      <c r="K21" s="7">
        <f t="shared" ref="K21:K27" si="8">G21-F21</f>
        <v>131.2385441214974</v>
      </c>
      <c r="L21" s="7">
        <f t="shared" ref="L21:L27" si="9">SUM(I21:K21)</f>
        <v>393.88229726431371</v>
      </c>
    </row>
    <row r="22" spans="2:12">
      <c r="B22" s="11" t="str">
        <f t="shared" si="0"/>
        <v>15kW</v>
      </c>
      <c r="C22">
        <v>15000</v>
      </c>
      <c r="D22" s="7">
        <f t="shared" si="1"/>
        <v>127.43159362874216</v>
      </c>
      <c r="E22" s="7">
        <f t="shared" si="2"/>
        <v>9397.0149253731397</v>
      </c>
      <c r="F22" s="7">
        <f t="shared" si="3"/>
        <v>5602.9850746268603</v>
      </c>
      <c r="G22" s="7">
        <f t="shared" si="4"/>
        <v>5897.8790259230109</v>
      </c>
      <c r="H22" s="7">
        <f t="shared" si="5"/>
        <v>124.81998323353179</v>
      </c>
      <c r="I22" s="7">
        <f t="shared" si="6"/>
        <v>389.73146531426119</v>
      </c>
      <c r="J22" s="7">
        <f t="shared" si="7"/>
        <v>93.48016928651495</v>
      </c>
      <c r="K22" s="7">
        <f t="shared" si="8"/>
        <v>294.89395129615059</v>
      </c>
      <c r="L22" s="7">
        <f t="shared" si="9"/>
        <v>778.10558589692675</v>
      </c>
    </row>
    <row r="23" spans="2:12">
      <c r="B23" s="11" t="str">
        <f t="shared" si="0"/>
        <v>20kW</v>
      </c>
      <c r="C23" s="1">
        <v>20000</v>
      </c>
      <c r="D23" s="7">
        <f t="shared" si="1"/>
        <v>154.42575120148643</v>
      </c>
      <c r="E23" s="7">
        <f t="shared" si="2"/>
        <v>11287.562189054719</v>
      </c>
      <c r="F23" s="7">
        <f t="shared" si="3"/>
        <v>8712.4378109452809</v>
      </c>
      <c r="G23" s="7">
        <f t="shared" si="4"/>
        <v>9170.9871694160847</v>
      </c>
      <c r="H23" s="7">
        <f t="shared" si="5"/>
        <v>195.85724000391261</v>
      </c>
      <c r="I23" s="7">
        <f t="shared" si="6"/>
        <v>572.33550321944131</v>
      </c>
      <c r="J23" s="7">
        <f t="shared" si="7"/>
        <v>230.16035077170136</v>
      </c>
      <c r="K23" s="7">
        <f t="shared" si="8"/>
        <v>458.54935847080378</v>
      </c>
      <c r="L23" s="7">
        <f t="shared" si="9"/>
        <v>1261.0452124619464</v>
      </c>
    </row>
    <row r="24" spans="2:12">
      <c r="B24" s="11" t="str">
        <f t="shared" si="0"/>
        <v>25kW</v>
      </c>
      <c r="C24">
        <v>25000</v>
      </c>
      <c r="D24" s="7">
        <f t="shared" si="1"/>
        <v>181.93367357658951</v>
      </c>
      <c r="E24" s="7">
        <f t="shared" si="2"/>
        <v>13178.109452736324</v>
      </c>
      <c r="F24" s="7">
        <f t="shared" si="3"/>
        <v>11821.890547263676</v>
      </c>
      <c r="G24" s="7">
        <f t="shared" si="4"/>
        <v>12444.095312909134</v>
      </c>
      <c r="H24" s="7">
        <f t="shared" si="5"/>
        <v>268.24650941207767</v>
      </c>
      <c r="I24" s="7">
        <f t="shared" si="6"/>
        <v>794.39667794575269</v>
      </c>
      <c r="J24" s="7">
        <f t="shared" si="7"/>
        <v>431.73713887058329</v>
      </c>
      <c r="K24" s="7">
        <f t="shared" si="8"/>
        <v>622.20476564545788</v>
      </c>
      <c r="L24" s="7">
        <f t="shared" si="9"/>
        <v>1848.338582461794</v>
      </c>
    </row>
    <row r="25" spans="2:12">
      <c r="B25" s="11" t="str">
        <f t="shared" si="0"/>
        <v>30kW</v>
      </c>
      <c r="C25" s="1">
        <v>30000</v>
      </c>
      <c r="D25" s="7">
        <f t="shared" si="1"/>
        <v>209.98586212852248</v>
      </c>
      <c r="E25" s="7">
        <f t="shared" si="2"/>
        <v>15068.656716417918</v>
      </c>
      <c r="F25" s="7">
        <f t="shared" si="3"/>
        <v>14931.343283582082</v>
      </c>
      <c r="G25" s="7">
        <f t="shared" si="4"/>
        <v>15717.203456402192</v>
      </c>
      <c r="H25" s="7">
        <f t="shared" si="5"/>
        <v>342.06805823295383</v>
      </c>
      <c r="I25" s="7">
        <f t="shared" si="6"/>
        <v>1058.2574950526125</v>
      </c>
      <c r="J25" s="7">
        <f t="shared" si="7"/>
        <v>702.06333877958093</v>
      </c>
      <c r="K25" s="7">
        <f t="shared" si="8"/>
        <v>785.86017282011017</v>
      </c>
      <c r="L25" s="7">
        <f t="shared" si="9"/>
        <v>2546.1810066523035</v>
      </c>
    </row>
    <row r="26" spans="2:12">
      <c r="B26" s="11" t="str">
        <f t="shared" si="0"/>
        <v>35kW</v>
      </c>
      <c r="C26">
        <v>35000</v>
      </c>
      <c r="D26" s="7">
        <f t="shared" si="1"/>
        <v>238.61596129924169</v>
      </c>
      <c r="E26" s="7">
        <f t="shared" si="2"/>
        <v>16959.203980099493</v>
      </c>
      <c r="F26" s="7">
        <f t="shared" si="3"/>
        <v>18040.796019900507</v>
      </c>
      <c r="G26" s="7">
        <f t="shared" si="4"/>
        <v>18990.311599895271</v>
      </c>
      <c r="H26" s="7">
        <f t="shared" si="5"/>
        <v>417.41042447168945</v>
      </c>
      <c r="I26" s="7">
        <f t="shared" si="6"/>
        <v>1366.501847682269</v>
      </c>
      <c r="J26" s="7">
        <f t="shared" si="7"/>
        <v>1045.3887747458159</v>
      </c>
      <c r="K26" s="7">
        <f t="shared" si="8"/>
        <v>949.51557999476427</v>
      </c>
      <c r="L26" s="7">
        <f t="shared" si="9"/>
        <v>3361.4062024228492</v>
      </c>
    </row>
    <row r="27" spans="2:12">
      <c r="B27" s="11" t="str">
        <f t="shared" si="0"/>
        <v>40kW</v>
      </c>
      <c r="C27" s="1">
        <v>40000</v>
      </c>
      <c r="D27" s="7">
        <f t="shared" si="1"/>
        <v>267.86123163696374</v>
      </c>
      <c r="E27" s="7">
        <f t="shared" si="2"/>
        <v>18849.751243781109</v>
      </c>
      <c r="F27" s="7">
        <f t="shared" si="3"/>
        <v>21150.248756218891</v>
      </c>
      <c r="G27" s="7">
        <f t="shared" si="4"/>
        <v>22263.419743388306</v>
      </c>
      <c r="H27" s="7">
        <f t="shared" si="5"/>
        <v>494.37166220253499</v>
      </c>
      <c r="I27" s="7">
        <f t="shared" si="6"/>
        <v>1721.9913459377076</v>
      </c>
      <c r="J27" s="7">
        <f t="shared" si="7"/>
        <v>1466.4200423333843</v>
      </c>
      <c r="K27" s="7">
        <f t="shared" si="8"/>
        <v>1113.1709871694147</v>
      </c>
      <c r="L27" s="7">
        <f t="shared" si="9"/>
        <v>4301.5823754405064</v>
      </c>
    </row>
    <row r="28" spans="2:12">
      <c r="C28" s="1"/>
    </row>
    <row r="29" spans="2:12" ht="45">
      <c r="C29" s="3" t="s">
        <v>7</v>
      </c>
      <c r="D29" s="3" t="s">
        <v>8</v>
      </c>
      <c r="E29" s="3" t="s">
        <v>9</v>
      </c>
      <c r="F29" s="3" t="s">
        <v>10</v>
      </c>
      <c r="G29" s="3" t="s">
        <v>11</v>
      </c>
      <c r="H29" s="3" t="s">
        <v>12</v>
      </c>
      <c r="I29" s="3" t="s">
        <v>13</v>
      </c>
      <c r="J29" s="3" t="s">
        <v>14</v>
      </c>
      <c r="K29" s="3" t="s">
        <v>15</v>
      </c>
      <c r="L29" s="3" t="s">
        <v>16</v>
      </c>
    </row>
    <row r="30" spans="2:12">
      <c r="C30" s="7">
        <f>$C$20</f>
        <v>5000</v>
      </c>
      <c r="D30" s="7">
        <v>10</v>
      </c>
      <c r="E30" s="7">
        <f>D$5*D30-D30^2*D$6</f>
        <v>765.60000000000014</v>
      </c>
      <c r="F30" s="7">
        <f>C30-E30</f>
        <v>4234.3999999999996</v>
      </c>
      <c r="G30" s="7">
        <f>F30/D$7</f>
        <v>4457.2631578947367</v>
      </c>
      <c r="H30" s="10">
        <f>(D$8-(D$8^2-4*D$9*G30)^0.5)/(2*D$9)</f>
        <v>93.963286524620202</v>
      </c>
      <c r="I30" s="7">
        <f>D30^2*D$6</f>
        <v>2.4</v>
      </c>
      <c r="J30" s="7">
        <f>H30^2*D$9</f>
        <v>52.974595287047237</v>
      </c>
      <c r="K30" s="7">
        <f>G30-F30</f>
        <v>222.86315789473701</v>
      </c>
      <c r="L30" s="7">
        <f>SUM(I30:K30)</f>
        <v>278.23775318178423</v>
      </c>
    </row>
    <row r="31" spans="2:12">
      <c r="C31" s="7">
        <f t="shared" ref="C31:C38" si="10">$C$20</f>
        <v>5000</v>
      </c>
      <c r="D31" s="7">
        <v>25</v>
      </c>
      <c r="E31" s="7">
        <f t="shared" ref="E31:E94" si="11">D$5*D31-D31^2*D$6</f>
        <v>1905.0000000000002</v>
      </c>
      <c r="F31" s="7">
        <f t="shared" ref="F31:F94" si="12">C31-E31</f>
        <v>3095</v>
      </c>
      <c r="G31" s="7">
        <f t="shared" ref="G31:G94" si="13">F31/D$7</f>
        <v>3257.8947368421054</v>
      </c>
      <c r="H31" s="10">
        <f t="shared" ref="H31:H94" si="14">(D$8-(D$8^2-4*D$9*G31)^0.5)/(2*D$9)</f>
        <v>68.458630020580571</v>
      </c>
      <c r="I31" s="7">
        <f t="shared" ref="I31:I94" si="15">D31^2*D$6</f>
        <v>15</v>
      </c>
      <c r="J31" s="7">
        <f t="shared" ref="J31:J94" si="16">H31^2*D$9</f>
        <v>28.119504145768413</v>
      </c>
      <c r="K31" s="7">
        <f t="shared" ref="K31:K94" si="17">G31-F31</f>
        <v>162.89473684210543</v>
      </c>
      <c r="L31" s="7">
        <f t="shared" ref="L31:L94" si="18">SUM(I31:K31)</f>
        <v>206.01424098787385</v>
      </c>
    </row>
    <row r="32" spans="2:12">
      <c r="C32" s="7">
        <f t="shared" si="10"/>
        <v>5000</v>
      </c>
      <c r="D32" s="7">
        <v>20</v>
      </c>
      <c r="E32" s="7">
        <f t="shared" si="11"/>
        <v>1526.4000000000003</v>
      </c>
      <c r="F32" s="7">
        <f t="shared" si="12"/>
        <v>3473.5999999999995</v>
      </c>
      <c r="G32" s="7">
        <f t="shared" si="13"/>
        <v>3656.4210526315787</v>
      </c>
      <c r="H32" s="10">
        <f t="shared" si="14"/>
        <v>76.914926842897316</v>
      </c>
      <c r="I32" s="7">
        <f t="shared" si="15"/>
        <v>9.6</v>
      </c>
      <c r="J32" s="7">
        <f t="shared" si="16"/>
        <v>35.495435827489473</v>
      </c>
      <c r="K32" s="7">
        <f t="shared" si="17"/>
        <v>182.82105263157928</v>
      </c>
      <c r="L32" s="7">
        <f t="shared" si="18"/>
        <v>227.91648845906874</v>
      </c>
    </row>
    <row r="33" spans="3:12">
      <c r="C33" s="7">
        <f t="shared" si="10"/>
        <v>5000</v>
      </c>
      <c r="D33" s="7">
        <v>30</v>
      </c>
      <c r="E33" s="7">
        <f t="shared" si="11"/>
        <v>2282.4000000000005</v>
      </c>
      <c r="F33" s="7">
        <f t="shared" si="12"/>
        <v>2717.5999999999995</v>
      </c>
      <c r="G33" s="7">
        <f t="shared" si="13"/>
        <v>2860.6315789473679</v>
      </c>
      <c r="H33" s="10">
        <f t="shared" si="14"/>
        <v>60.047199499029702</v>
      </c>
      <c r="I33" s="7">
        <f t="shared" si="15"/>
        <v>21.6</v>
      </c>
      <c r="J33" s="7">
        <f t="shared" si="16"/>
        <v>21.633997006057637</v>
      </c>
      <c r="K33" s="7">
        <f t="shared" si="17"/>
        <v>143.03157894736842</v>
      </c>
      <c r="L33" s="7">
        <f t="shared" si="18"/>
        <v>186.26557595342604</v>
      </c>
    </row>
    <row r="34" spans="3:12">
      <c r="C34" s="7">
        <f t="shared" si="10"/>
        <v>5000</v>
      </c>
      <c r="D34" s="7">
        <v>40</v>
      </c>
      <c r="E34" s="7">
        <f t="shared" si="11"/>
        <v>3033.6000000000004</v>
      </c>
      <c r="F34" s="7">
        <f t="shared" si="12"/>
        <v>1966.3999999999996</v>
      </c>
      <c r="G34" s="7">
        <f t="shared" si="13"/>
        <v>2069.894736842105</v>
      </c>
      <c r="H34" s="10">
        <f t="shared" si="14"/>
        <v>43.357794308455766</v>
      </c>
      <c r="I34" s="7">
        <f t="shared" si="15"/>
        <v>38.4</v>
      </c>
      <c r="J34" s="7">
        <f t="shared" si="16"/>
        <v>11.279389963766155</v>
      </c>
      <c r="K34" s="7">
        <f t="shared" si="17"/>
        <v>103.49473684210534</v>
      </c>
      <c r="L34" s="7">
        <f t="shared" si="18"/>
        <v>153.17412680587148</v>
      </c>
    </row>
    <row r="35" spans="3:12">
      <c r="C35" s="7">
        <f t="shared" si="10"/>
        <v>5000</v>
      </c>
      <c r="D35" s="7">
        <v>45</v>
      </c>
      <c r="E35" s="7">
        <f t="shared" si="11"/>
        <v>3407.4000000000005</v>
      </c>
      <c r="F35" s="7">
        <f t="shared" si="12"/>
        <v>1592.5999999999995</v>
      </c>
      <c r="G35" s="7">
        <f t="shared" si="13"/>
        <v>1676.4210526315785</v>
      </c>
      <c r="H35" s="10">
        <f t="shared" si="14"/>
        <v>35.079257888239589</v>
      </c>
      <c r="I35" s="7">
        <f t="shared" si="15"/>
        <v>48.6</v>
      </c>
      <c r="J35" s="7">
        <f t="shared" si="16"/>
        <v>7.3833260039377162</v>
      </c>
      <c r="K35" s="7">
        <f t="shared" si="17"/>
        <v>83.82105263157905</v>
      </c>
      <c r="L35" s="7">
        <f t="shared" si="18"/>
        <v>139.80437863551677</v>
      </c>
    </row>
    <row r="36" spans="3:12">
      <c r="C36" s="7">
        <f t="shared" si="10"/>
        <v>5000</v>
      </c>
      <c r="D36" s="7">
        <v>50</v>
      </c>
      <c r="E36" s="7">
        <f t="shared" si="11"/>
        <v>3780.0000000000005</v>
      </c>
      <c r="F36" s="7">
        <f t="shared" si="12"/>
        <v>1219.9999999999995</v>
      </c>
      <c r="G36" s="7">
        <f t="shared" si="13"/>
        <v>1284.2105263157891</v>
      </c>
      <c r="H36" s="10">
        <f t="shared" si="14"/>
        <v>26.844464121659566</v>
      </c>
      <c r="I36" s="7">
        <f t="shared" si="15"/>
        <v>60</v>
      </c>
      <c r="J36" s="7">
        <f t="shared" si="16"/>
        <v>4.3237515238744058</v>
      </c>
      <c r="K36" s="7">
        <f t="shared" si="17"/>
        <v>64.210526315789593</v>
      </c>
      <c r="L36" s="7">
        <f t="shared" si="18"/>
        <v>128.53427783966401</v>
      </c>
    </row>
    <row r="37" spans="3:12">
      <c r="C37" s="7">
        <f t="shared" si="10"/>
        <v>5000</v>
      </c>
      <c r="D37" s="7">
        <v>60</v>
      </c>
      <c r="E37" s="7">
        <f t="shared" si="11"/>
        <v>4521.6000000000013</v>
      </c>
      <c r="F37" s="7">
        <f t="shared" si="12"/>
        <v>478.39999999999873</v>
      </c>
      <c r="G37" s="7">
        <f t="shared" si="13"/>
        <v>503.57894736841973</v>
      </c>
      <c r="H37" s="10">
        <f t="shared" si="14"/>
        <v>10.505022507410663</v>
      </c>
      <c r="I37" s="7">
        <f t="shared" si="15"/>
        <v>86.4</v>
      </c>
      <c r="J37" s="7">
        <f t="shared" si="16"/>
        <v>0.66213298728722769</v>
      </c>
      <c r="K37" s="7">
        <f t="shared" si="17"/>
        <v>25.178947368421007</v>
      </c>
      <c r="L37" s="7">
        <f t="shared" si="18"/>
        <v>112.24108035570823</v>
      </c>
    </row>
    <row r="38" spans="3:12">
      <c r="C38" s="7">
        <f t="shared" si="10"/>
        <v>5000</v>
      </c>
      <c r="D38" s="7">
        <v>70</v>
      </c>
      <c r="E38" s="7">
        <f t="shared" si="11"/>
        <v>5258.4000000000005</v>
      </c>
      <c r="F38" s="7">
        <f t="shared" si="12"/>
        <v>-258.40000000000055</v>
      </c>
      <c r="G38" s="7">
        <f t="shared" si="13"/>
        <v>-272.00000000000057</v>
      </c>
      <c r="H38" s="10">
        <f t="shared" si="14"/>
        <v>-5.6626584540702867</v>
      </c>
      <c r="I38" s="7">
        <f t="shared" si="15"/>
        <v>117.60000000000001</v>
      </c>
      <c r="J38" s="7">
        <f t="shared" si="16"/>
        <v>0.19239420460472215</v>
      </c>
      <c r="K38" s="7">
        <f t="shared" si="17"/>
        <v>-13.600000000000023</v>
      </c>
      <c r="L38" s="7">
        <f t="shared" si="18"/>
        <v>104.19239420460471</v>
      </c>
    </row>
    <row r="39" spans="3:12">
      <c r="C39" s="7">
        <f>$C$21</f>
        <v>10000</v>
      </c>
      <c r="D39" s="7">
        <v>10</v>
      </c>
      <c r="E39" s="7">
        <f t="shared" si="11"/>
        <v>765.60000000000014</v>
      </c>
      <c r="F39" s="7">
        <f t="shared" si="12"/>
        <v>9234.4</v>
      </c>
      <c r="G39" s="7">
        <f t="shared" si="13"/>
        <v>9720.4210526315783</v>
      </c>
      <c r="H39" s="10">
        <f t="shared" si="14"/>
        <v>207.91220769331295</v>
      </c>
      <c r="I39" s="7">
        <f t="shared" si="15"/>
        <v>2.4</v>
      </c>
      <c r="J39" s="7">
        <f t="shared" si="16"/>
        <v>259.36491664744381</v>
      </c>
      <c r="K39" s="7">
        <f t="shared" si="17"/>
        <v>486.02105263157864</v>
      </c>
      <c r="L39" s="7">
        <f t="shared" si="18"/>
        <v>747.78596927902242</v>
      </c>
    </row>
    <row r="40" spans="3:12">
      <c r="C40" s="7">
        <f t="shared" ref="C40:C49" si="19">$C$21</f>
        <v>10000</v>
      </c>
      <c r="D40" s="7">
        <v>20</v>
      </c>
      <c r="E40" s="7">
        <f t="shared" si="11"/>
        <v>1526.4000000000003</v>
      </c>
      <c r="F40" s="7">
        <f t="shared" si="12"/>
        <v>8473.6</v>
      </c>
      <c r="G40" s="7">
        <f t="shared" si="13"/>
        <v>8919.5789473684217</v>
      </c>
      <c r="H40" s="10">
        <f t="shared" si="14"/>
        <v>190.35388667504569</v>
      </c>
      <c r="I40" s="7">
        <f t="shared" si="15"/>
        <v>9.6</v>
      </c>
      <c r="J40" s="7">
        <f t="shared" si="16"/>
        <v>217.40761303377684</v>
      </c>
      <c r="K40" s="7">
        <f t="shared" si="17"/>
        <v>445.97894736842136</v>
      </c>
      <c r="L40" s="7">
        <f t="shared" si="18"/>
        <v>672.98656040219817</v>
      </c>
    </row>
    <row r="41" spans="3:12">
      <c r="C41" s="7">
        <f t="shared" si="19"/>
        <v>10000</v>
      </c>
      <c r="D41" s="7">
        <v>30</v>
      </c>
      <c r="E41" s="7">
        <f t="shared" si="11"/>
        <v>2282.4000000000005</v>
      </c>
      <c r="F41" s="7">
        <f t="shared" si="12"/>
        <v>7717.5999999999995</v>
      </c>
      <c r="G41" s="7">
        <f t="shared" si="13"/>
        <v>8123.78947368421</v>
      </c>
      <c r="H41" s="10">
        <f t="shared" si="14"/>
        <v>172.98613959665707</v>
      </c>
      <c r="I41" s="7">
        <f t="shared" si="15"/>
        <v>21.6</v>
      </c>
      <c r="J41" s="7">
        <f t="shared" si="16"/>
        <v>179.54522695532475</v>
      </c>
      <c r="K41" s="7">
        <f t="shared" si="17"/>
        <v>406.1894736842105</v>
      </c>
      <c r="L41" s="7">
        <f t="shared" si="18"/>
        <v>607.33470063953519</v>
      </c>
    </row>
    <row r="42" spans="3:12">
      <c r="C42" s="7">
        <f t="shared" si="19"/>
        <v>10000</v>
      </c>
      <c r="D42" s="7">
        <v>40</v>
      </c>
      <c r="E42" s="7">
        <f t="shared" si="11"/>
        <v>3033.6000000000004</v>
      </c>
      <c r="F42" s="7">
        <f t="shared" si="12"/>
        <v>6966.4</v>
      </c>
      <c r="G42" s="7">
        <f t="shared" si="13"/>
        <v>7333.0526315789475</v>
      </c>
      <c r="H42" s="10">
        <f t="shared" si="14"/>
        <v>155.80638346564217</v>
      </c>
      <c r="I42" s="7">
        <f t="shared" si="15"/>
        <v>38.4</v>
      </c>
      <c r="J42" s="7">
        <f t="shared" si="16"/>
        <v>145.6537747718564</v>
      </c>
      <c r="K42" s="7">
        <f t="shared" si="17"/>
        <v>366.65263157894788</v>
      </c>
      <c r="L42" s="7">
        <f t="shared" si="18"/>
        <v>550.70640635080429</v>
      </c>
    </row>
    <row r="43" spans="3:12">
      <c r="C43" s="7">
        <f t="shared" si="19"/>
        <v>10000</v>
      </c>
      <c r="D43" s="7">
        <v>50</v>
      </c>
      <c r="E43" s="7">
        <f t="shared" si="11"/>
        <v>3780.0000000000005</v>
      </c>
      <c r="F43" s="7">
        <f t="shared" si="12"/>
        <v>6220</v>
      </c>
      <c r="G43" s="7">
        <f t="shared" si="13"/>
        <v>6547.3684210526317</v>
      </c>
      <c r="H43" s="10">
        <f t="shared" si="14"/>
        <v>138.81210897157163</v>
      </c>
      <c r="I43" s="7">
        <f t="shared" si="15"/>
        <v>60</v>
      </c>
      <c r="J43" s="7">
        <f t="shared" si="16"/>
        <v>115.61280958281286</v>
      </c>
      <c r="K43" s="7">
        <f t="shared" si="17"/>
        <v>327.36842105263167</v>
      </c>
      <c r="L43" s="7">
        <f t="shared" si="18"/>
        <v>502.98123063544455</v>
      </c>
    </row>
    <row r="44" spans="3:12">
      <c r="C44" s="7">
        <f t="shared" si="19"/>
        <v>10000</v>
      </c>
      <c r="D44" s="7">
        <v>60</v>
      </c>
      <c r="E44" s="7">
        <f t="shared" si="11"/>
        <v>4521.6000000000013</v>
      </c>
      <c r="F44" s="7">
        <f t="shared" si="12"/>
        <v>5478.3999999999987</v>
      </c>
      <c r="G44" s="7">
        <f t="shared" si="13"/>
        <v>5766.7368421052624</v>
      </c>
      <c r="H44" s="10">
        <f t="shared" si="14"/>
        <v>122.00087764547618</v>
      </c>
      <c r="I44" s="7">
        <f t="shared" si="15"/>
        <v>86.4</v>
      </c>
      <c r="J44" s="7">
        <f t="shared" si="16"/>
        <v>89.305284877598694</v>
      </c>
      <c r="K44" s="7">
        <f t="shared" si="17"/>
        <v>288.33684210526371</v>
      </c>
      <c r="L44" s="7">
        <f t="shared" si="18"/>
        <v>464.04212698286244</v>
      </c>
    </row>
    <row r="45" spans="3:12">
      <c r="C45" s="7">
        <f t="shared" si="19"/>
        <v>10000</v>
      </c>
      <c r="D45" s="7">
        <v>70</v>
      </c>
      <c r="E45" s="7">
        <f t="shared" si="11"/>
        <v>5258.4000000000005</v>
      </c>
      <c r="F45" s="7">
        <f t="shared" si="12"/>
        <v>4741.5999999999995</v>
      </c>
      <c r="G45" s="7">
        <f t="shared" si="13"/>
        <v>4991.1578947368416</v>
      </c>
      <c r="H45" s="10">
        <f t="shared" si="14"/>
        <v>105.37031916034501</v>
      </c>
      <c r="I45" s="7">
        <f t="shared" si="15"/>
        <v>117.60000000000001</v>
      </c>
      <c r="J45" s="7">
        <f t="shared" si="16"/>
        <v>66.617424959717823</v>
      </c>
      <c r="K45" s="7">
        <f t="shared" si="17"/>
        <v>249.55789473684217</v>
      </c>
      <c r="L45" s="7">
        <f t="shared" si="18"/>
        <v>433.77531969656002</v>
      </c>
    </row>
    <row r="46" spans="3:12">
      <c r="C46" s="7">
        <f t="shared" si="19"/>
        <v>10000</v>
      </c>
      <c r="D46" s="7">
        <v>80</v>
      </c>
      <c r="E46" s="7">
        <f t="shared" si="11"/>
        <v>5990.4000000000005</v>
      </c>
      <c r="F46" s="7">
        <f t="shared" si="12"/>
        <v>4009.5999999999995</v>
      </c>
      <c r="G46" s="7">
        <f t="shared" si="13"/>
        <v>4220.6315789473683</v>
      </c>
      <c r="H46" s="10">
        <f t="shared" si="14"/>
        <v>88.918128764271145</v>
      </c>
      <c r="I46" s="7">
        <f t="shared" si="15"/>
        <v>153.6</v>
      </c>
      <c r="J46" s="7">
        <f t="shared" si="16"/>
        <v>47.438601737637022</v>
      </c>
      <c r="K46" s="7">
        <f t="shared" si="17"/>
        <v>211.03157894736887</v>
      </c>
      <c r="L46" s="7">
        <f t="shared" si="18"/>
        <v>412.07018068500588</v>
      </c>
    </row>
    <row r="47" spans="3:12">
      <c r="C47" s="7">
        <f t="shared" si="19"/>
        <v>10000</v>
      </c>
      <c r="D47" s="7">
        <v>100</v>
      </c>
      <c r="E47" s="7">
        <f t="shared" si="11"/>
        <v>7440.0000000000009</v>
      </c>
      <c r="F47" s="7">
        <f t="shared" si="12"/>
        <v>2559.9999999999991</v>
      </c>
      <c r="G47" s="7">
        <f t="shared" si="13"/>
        <v>2694.7368421052624</v>
      </c>
      <c r="H47" s="10">
        <f t="shared" si="14"/>
        <v>56.539946571988388</v>
      </c>
      <c r="I47" s="7">
        <f t="shared" si="15"/>
        <v>240</v>
      </c>
      <c r="J47" s="7">
        <f t="shared" si="16"/>
        <v>19.180593350179809</v>
      </c>
      <c r="K47" s="7">
        <f t="shared" si="17"/>
        <v>134.73684210526335</v>
      </c>
      <c r="L47" s="7">
        <f t="shared" si="18"/>
        <v>393.91743545544318</v>
      </c>
    </row>
    <row r="48" spans="3:12">
      <c r="C48" s="7">
        <f t="shared" si="19"/>
        <v>10000</v>
      </c>
      <c r="D48" s="7">
        <v>125</v>
      </c>
      <c r="E48" s="7">
        <f t="shared" si="11"/>
        <v>9225.0000000000018</v>
      </c>
      <c r="F48" s="7">
        <f t="shared" si="12"/>
        <v>774.99999999999818</v>
      </c>
      <c r="G48" s="7">
        <f t="shared" si="13"/>
        <v>815.7894736842087</v>
      </c>
      <c r="H48" s="10">
        <f t="shared" si="14"/>
        <v>17.031874629260813</v>
      </c>
      <c r="I48" s="7">
        <f t="shared" si="15"/>
        <v>375</v>
      </c>
      <c r="J48" s="7">
        <f t="shared" si="16"/>
        <v>1.740508520321149</v>
      </c>
      <c r="K48" s="7">
        <f t="shared" si="17"/>
        <v>40.78947368421052</v>
      </c>
      <c r="L48" s="7">
        <f t="shared" si="18"/>
        <v>417.52998220453168</v>
      </c>
    </row>
    <row r="49" spans="3:12">
      <c r="C49" s="7">
        <f t="shared" si="19"/>
        <v>10000</v>
      </c>
      <c r="D49" s="7">
        <v>150</v>
      </c>
      <c r="E49" s="7">
        <f t="shared" si="11"/>
        <v>10980.000000000002</v>
      </c>
      <c r="F49" s="7">
        <f t="shared" si="12"/>
        <v>-980.00000000000182</v>
      </c>
      <c r="G49" s="7">
        <f t="shared" si="13"/>
        <v>-1031.5789473684231</v>
      </c>
      <c r="H49" s="10">
        <f t="shared" si="14"/>
        <v>-21.433802086191871</v>
      </c>
      <c r="I49" s="7">
        <f t="shared" si="15"/>
        <v>540</v>
      </c>
      <c r="J49" s="7">
        <f t="shared" si="16"/>
        <v>2.7564472312202581</v>
      </c>
      <c r="K49" s="7">
        <f t="shared" si="17"/>
        <v>-51.578947368421268</v>
      </c>
      <c r="L49" s="7">
        <f t="shared" si="18"/>
        <v>491.17749986279898</v>
      </c>
    </row>
    <row r="50" spans="3:12">
      <c r="C50" s="7">
        <f>$C$22</f>
        <v>15000</v>
      </c>
      <c r="D50" s="7">
        <v>10</v>
      </c>
      <c r="E50" s="7">
        <f t="shared" si="11"/>
        <v>765.60000000000014</v>
      </c>
      <c r="F50" s="7">
        <f t="shared" si="12"/>
        <v>14234.4</v>
      </c>
      <c r="G50" s="7">
        <f t="shared" si="13"/>
        <v>14983.578947368422</v>
      </c>
      <c r="H50" s="10">
        <f t="shared" si="14"/>
        <v>325.39296766235634</v>
      </c>
      <c r="I50" s="7">
        <f t="shared" si="15"/>
        <v>2.4</v>
      </c>
      <c r="J50" s="7">
        <f t="shared" si="16"/>
        <v>635.28350042469174</v>
      </c>
      <c r="K50" s="7">
        <f t="shared" si="17"/>
        <v>749.17894736842209</v>
      </c>
      <c r="L50" s="7">
        <f t="shared" si="18"/>
        <v>1386.8624477931139</v>
      </c>
    </row>
    <row r="51" spans="3:12">
      <c r="C51" s="7">
        <f t="shared" ref="C51:C61" si="20">$C$22</f>
        <v>15000</v>
      </c>
      <c r="D51" s="7">
        <v>20</v>
      </c>
      <c r="E51" s="7">
        <f t="shared" si="11"/>
        <v>1526.4000000000003</v>
      </c>
      <c r="F51" s="7">
        <f t="shared" si="12"/>
        <v>13473.6</v>
      </c>
      <c r="G51" s="7">
        <f t="shared" si="13"/>
        <v>14182.736842105263</v>
      </c>
      <c r="H51" s="10">
        <f t="shared" si="14"/>
        <v>307.27600187669185</v>
      </c>
      <c r="I51" s="7">
        <f t="shared" si="15"/>
        <v>9.6</v>
      </c>
      <c r="J51" s="7">
        <f t="shared" si="16"/>
        <v>566.51124797594844</v>
      </c>
      <c r="K51" s="7">
        <f t="shared" si="17"/>
        <v>709.13684210526299</v>
      </c>
      <c r="L51" s="7">
        <f t="shared" si="18"/>
        <v>1285.2480900812116</v>
      </c>
    </row>
    <row r="52" spans="3:12">
      <c r="C52" s="7">
        <f t="shared" si="20"/>
        <v>15000</v>
      </c>
      <c r="D52" s="7">
        <v>30</v>
      </c>
      <c r="E52" s="7">
        <f t="shared" si="11"/>
        <v>2282.4000000000005</v>
      </c>
      <c r="F52" s="7">
        <f t="shared" si="12"/>
        <v>12717.599999999999</v>
      </c>
      <c r="G52" s="7">
        <f t="shared" si="13"/>
        <v>13386.947368421052</v>
      </c>
      <c r="H52" s="10">
        <f t="shared" si="14"/>
        <v>289.36095729277923</v>
      </c>
      <c r="I52" s="7">
        <f t="shared" si="15"/>
        <v>21.6</v>
      </c>
      <c r="J52" s="7">
        <f t="shared" si="16"/>
        <v>502.3785816323616</v>
      </c>
      <c r="K52" s="7">
        <f t="shared" si="17"/>
        <v>669.34736842105303</v>
      </c>
      <c r="L52" s="7">
        <f t="shared" si="18"/>
        <v>1193.3259500534145</v>
      </c>
    </row>
    <row r="53" spans="3:12">
      <c r="C53" s="7">
        <f t="shared" si="20"/>
        <v>15000</v>
      </c>
      <c r="D53" s="7">
        <v>40</v>
      </c>
      <c r="E53" s="7">
        <f t="shared" si="11"/>
        <v>3033.6000000000004</v>
      </c>
      <c r="F53" s="7">
        <f t="shared" si="12"/>
        <v>11966.4</v>
      </c>
      <c r="G53" s="7">
        <f t="shared" si="13"/>
        <v>12596.21052631579</v>
      </c>
      <c r="H53" s="10">
        <f t="shared" si="14"/>
        <v>271.64492316687114</v>
      </c>
      <c r="I53" s="7">
        <f t="shared" si="15"/>
        <v>38.4</v>
      </c>
      <c r="J53" s="7">
        <f t="shared" si="16"/>
        <v>442.74578569401194</v>
      </c>
      <c r="K53" s="7">
        <f t="shared" si="17"/>
        <v>629.81052631579041</v>
      </c>
      <c r="L53" s="7">
        <f t="shared" si="18"/>
        <v>1110.9563120098023</v>
      </c>
    </row>
    <row r="54" spans="3:12">
      <c r="C54" s="7">
        <f t="shared" si="20"/>
        <v>15000</v>
      </c>
      <c r="D54" s="7">
        <v>50</v>
      </c>
      <c r="E54" s="7">
        <f t="shared" si="11"/>
        <v>3780.0000000000005</v>
      </c>
      <c r="F54" s="7">
        <f t="shared" si="12"/>
        <v>11220</v>
      </c>
      <c r="G54" s="7">
        <f t="shared" si="13"/>
        <v>11810.526315789475</v>
      </c>
      <c r="H54" s="10">
        <f t="shared" si="14"/>
        <v>254.12507585098075</v>
      </c>
      <c r="I54" s="7">
        <f t="shared" si="15"/>
        <v>60</v>
      </c>
      <c r="J54" s="7">
        <f t="shared" si="16"/>
        <v>387.47732505760035</v>
      </c>
      <c r="K54" s="7">
        <f t="shared" si="17"/>
        <v>590.52631578947512</v>
      </c>
      <c r="L54" s="7">
        <f t="shared" si="18"/>
        <v>1038.0036408470755</v>
      </c>
    </row>
    <row r="55" spans="3:12">
      <c r="C55" s="7">
        <f t="shared" si="20"/>
        <v>15000</v>
      </c>
      <c r="D55" s="7">
        <v>60</v>
      </c>
      <c r="E55" s="7">
        <f t="shared" si="11"/>
        <v>4521.6000000000013</v>
      </c>
      <c r="F55" s="7">
        <f t="shared" si="12"/>
        <v>10478.399999999998</v>
      </c>
      <c r="G55" s="7">
        <f t="shared" si="13"/>
        <v>11029.894736842103</v>
      </c>
      <c r="H55" s="10">
        <f t="shared" si="14"/>
        <v>236.79867525981041</v>
      </c>
      <c r="I55" s="7">
        <f t="shared" si="15"/>
        <v>86.4</v>
      </c>
      <c r="J55" s="7">
        <f t="shared" si="16"/>
        <v>336.44167562880688</v>
      </c>
      <c r="K55" s="7">
        <f t="shared" si="17"/>
        <v>551.49473684210534</v>
      </c>
      <c r="L55" s="7">
        <f t="shared" si="18"/>
        <v>974.33641247091225</v>
      </c>
    </row>
    <row r="56" spans="3:12">
      <c r="C56" s="7">
        <f t="shared" si="20"/>
        <v>15000</v>
      </c>
      <c r="D56" s="7">
        <v>70</v>
      </c>
      <c r="E56" s="7">
        <f t="shared" si="11"/>
        <v>5258.4000000000005</v>
      </c>
      <c r="F56" s="7">
        <f t="shared" si="12"/>
        <v>9741.5999999999985</v>
      </c>
      <c r="G56" s="7">
        <f t="shared" si="13"/>
        <v>10254.315789473683</v>
      </c>
      <c r="H56" s="10">
        <f t="shared" si="14"/>
        <v>219.66306152202185</v>
      </c>
      <c r="I56" s="7">
        <f t="shared" si="15"/>
        <v>117.60000000000001</v>
      </c>
      <c r="J56" s="7">
        <f t="shared" si="16"/>
        <v>289.51116358336532</v>
      </c>
      <c r="K56" s="7">
        <f t="shared" si="17"/>
        <v>512.71578947368471</v>
      </c>
      <c r="L56" s="7">
        <f t="shared" si="18"/>
        <v>919.8269530570501</v>
      </c>
    </row>
    <row r="57" spans="3:12">
      <c r="C57" s="7">
        <f t="shared" si="20"/>
        <v>15000</v>
      </c>
      <c r="D57" s="7">
        <v>80</v>
      </c>
      <c r="E57" s="7">
        <f t="shared" si="11"/>
        <v>5990.4000000000005</v>
      </c>
      <c r="F57" s="7">
        <f t="shared" si="12"/>
        <v>9009.5999999999985</v>
      </c>
      <c r="G57" s="7">
        <f t="shared" si="13"/>
        <v>9483.78947368421</v>
      </c>
      <c r="H57" s="10">
        <f t="shared" si="14"/>
        <v>202.71565180422257</v>
      </c>
      <c r="I57" s="7">
        <f t="shared" si="15"/>
        <v>153.6</v>
      </c>
      <c r="J57" s="7">
        <f t="shared" si="16"/>
        <v>246.56181291846485</v>
      </c>
      <c r="K57" s="7">
        <f t="shared" si="17"/>
        <v>474.18947368421141</v>
      </c>
      <c r="L57" s="7">
        <f t="shared" si="18"/>
        <v>874.35128660267628</v>
      </c>
    </row>
    <row r="58" spans="3:12">
      <c r="C58" s="7">
        <f t="shared" si="20"/>
        <v>15000</v>
      </c>
      <c r="D58" s="7">
        <v>100</v>
      </c>
      <c r="E58" s="7">
        <f t="shared" si="11"/>
        <v>7440.0000000000009</v>
      </c>
      <c r="F58" s="7">
        <f t="shared" si="12"/>
        <v>7559.9999999999991</v>
      </c>
      <c r="G58" s="7">
        <f t="shared" si="13"/>
        <v>7957.894736842105</v>
      </c>
      <c r="H58" s="10">
        <f t="shared" si="14"/>
        <v>169.3754803522817</v>
      </c>
      <c r="I58" s="7">
        <f t="shared" si="15"/>
        <v>240</v>
      </c>
      <c r="J58" s="7">
        <f t="shared" si="16"/>
        <v>172.128320067397</v>
      </c>
      <c r="K58" s="7">
        <f t="shared" si="17"/>
        <v>397.89473684210589</v>
      </c>
      <c r="L58" s="7">
        <f t="shared" si="18"/>
        <v>810.02305690950288</v>
      </c>
    </row>
    <row r="59" spans="3:12">
      <c r="C59" s="7">
        <f t="shared" si="20"/>
        <v>15000</v>
      </c>
      <c r="D59" s="7">
        <v>120</v>
      </c>
      <c r="E59" s="7">
        <f t="shared" si="11"/>
        <v>8870.4000000000015</v>
      </c>
      <c r="F59" s="7">
        <f t="shared" si="12"/>
        <v>6129.5999999999985</v>
      </c>
      <c r="G59" s="7">
        <f t="shared" si="13"/>
        <v>6452.2105263157882</v>
      </c>
      <c r="H59" s="10">
        <f t="shared" si="14"/>
        <v>136.7589281864164</v>
      </c>
      <c r="I59" s="7">
        <f t="shared" si="15"/>
        <v>345.6</v>
      </c>
      <c r="J59" s="7">
        <f t="shared" si="16"/>
        <v>112.21802663218439</v>
      </c>
      <c r="K59" s="7">
        <f t="shared" si="17"/>
        <v>322.61052631578968</v>
      </c>
      <c r="L59" s="7">
        <f t="shared" si="18"/>
        <v>780.42855294797414</v>
      </c>
    </row>
    <row r="60" spans="3:12">
      <c r="C60" s="7">
        <f t="shared" si="20"/>
        <v>15000</v>
      </c>
      <c r="D60" s="7">
        <v>160</v>
      </c>
      <c r="E60" s="7">
        <f t="shared" si="11"/>
        <v>11673.600000000002</v>
      </c>
      <c r="F60" s="7">
        <f t="shared" si="12"/>
        <v>3326.3999999999978</v>
      </c>
      <c r="G60" s="7">
        <f t="shared" si="13"/>
        <v>3501.473684210524</v>
      </c>
      <c r="H60" s="10">
        <f t="shared" si="14"/>
        <v>73.624947533465601</v>
      </c>
      <c r="I60" s="7">
        <f t="shared" si="15"/>
        <v>614.4</v>
      </c>
      <c r="J60" s="7">
        <f t="shared" si="16"/>
        <v>32.523797395833377</v>
      </c>
      <c r="K60" s="7">
        <f t="shared" si="17"/>
        <v>175.07368421052615</v>
      </c>
      <c r="L60" s="7">
        <f t="shared" si="18"/>
        <v>821.99748160635954</v>
      </c>
    </row>
    <row r="61" spans="3:12">
      <c r="C61" s="7">
        <f t="shared" si="20"/>
        <v>15000</v>
      </c>
      <c r="D61" s="7">
        <v>200</v>
      </c>
      <c r="E61" s="7">
        <f t="shared" si="11"/>
        <v>14400.000000000002</v>
      </c>
      <c r="F61" s="7">
        <f t="shared" si="12"/>
        <v>599.99999999999818</v>
      </c>
      <c r="G61" s="7">
        <f t="shared" si="13"/>
        <v>631.57894736841922</v>
      </c>
      <c r="H61" s="10">
        <f t="shared" si="14"/>
        <v>13.1796074935527</v>
      </c>
      <c r="I61" s="7">
        <f t="shared" si="15"/>
        <v>960</v>
      </c>
      <c r="J61" s="7">
        <f t="shared" si="16"/>
        <v>1.0422123221046629</v>
      </c>
      <c r="K61" s="7">
        <f t="shared" si="17"/>
        <v>31.578947368421041</v>
      </c>
      <c r="L61" s="7">
        <f t="shared" si="18"/>
        <v>992.6211596905257</v>
      </c>
    </row>
    <row r="62" spans="3:12">
      <c r="C62" s="7">
        <f>$C$23</f>
        <v>20000</v>
      </c>
      <c r="D62" s="7">
        <v>10</v>
      </c>
      <c r="E62" s="7">
        <f t="shared" si="11"/>
        <v>765.60000000000014</v>
      </c>
      <c r="F62" s="7">
        <f t="shared" si="12"/>
        <v>19234.400000000001</v>
      </c>
      <c r="G62" s="7">
        <f t="shared" si="13"/>
        <v>20246.736842105267</v>
      </c>
      <c r="H62" s="10">
        <f t="shared" si="14"/>
        <v>446.75586827345563</v>
      </c>
      <c r="I62" s="7">
        <f t="shared" si="15"/>
        <v>2.4</v>
      </c>
      <c r="J62" s="7">
        <f t="shared" si="16"/>
        <v>1197.5448350206154</v>
      </c>
      <c r="K62" s="7">
        <f t="shared" si="17"/>
        <v>1012.3368421052655</v>
      </c>
      <c r="L62" s="7">
        <f t="shared" si="18"/>
        <v>2212.2816771258813</v>
      </c>
    </row>
    <row r="63" spans="3:12">
      <c r="C63" s="7">
        <f t="shared" ref="C63:C80" si="21">$C$23</f>
        <v>20000</v>
      </c>
      <c r="D63" s="7">
        <v>20</v>
      </c>
      <c r="E63" s="7">
        <f t="shared" si="11"/>
        <v>1526.4000000000003</v>
      </c>
      <c r="F63" s="7">
        <f t="shared" si="12"/>
        <v>18473.599999999999</v>
      </c>
      <c r="G63" s="7">
        <f t="shared" si="13"/>
        <v>19445.894736842103</v>
      </c>
      <c r="H63" s="10">
        <f t="shared" si="14"/>
        <v>428.0233002076219</v>
      </c>
      <c r="I63" s="7">
        <f t="shared" si="15"/>
        <v>9.6</v>
      </c>
      <c r="J63" s="7">
        <f t="shared" si="16"/>
        <v>1099.2236731237442</v>
      </c>
      <c r="K63" s="7">
        <f t="shared" si="17"/>
        <v>972.29473684210461</v>
      </c>
      <c r="L63" s="7">
        <f t="shared" si="18"/>
        <v>2081.1184099658485</v>
      </c>
    </row>
    <row r="64" spans="3:12">
      <c r="C64" s="7">
        <f t="shared" si="21"/>
        <v>20000</v>
      </c>
      <c r="D64" s="7">
        <v>30</v>
      </c>
      <c r="E64" s="7">
        <f t="shared" si="11"/>
        <v>2282.4000000000005</v>
      </c>
      <c r="F64" s="7">
        <f t="shared" si="12"/>
        <v>17717.599999999999</v>
      </c>
      <c r="G64" s="7">
        <f t="shared" si="13"/>
        <v>18650.105263157893</v>
      </c>
      <c r="H64" s="10">
        <f t="shared" si="14"/>
        <v>409.50572722821119</v>
      </c>
      <c r="I64" s="7">
        <f t="shared" si="15"/>
        <v>21.6</v>
      </c>
      <c r="J64" s="7">
        <f t="shared" si="16"/>
        <v>1006.1696437962366</v>
      </c>
      <c r="K64" s="7">
        <f t="shared" si="17"/>
        <v>932.50526315789466</v>
      </c>
      <c r="L64" s="7">
        <f t="shared" si="18"/>
        <v>1960.2749069541312</v>
      </c>
    </row>
    <row r="65" spans="3:12">
      <c r="C65" s="7">
        <f t="shared" si="21"/>
        <v>20000</v>
      </c>
      <c r="D65" s="7">
        <v>40</v>
      </c>
      <c r="E65" s="7">
        <f t="shared" si="11"/>
        <v>3033.6000000000004</v>
      </c>
      <c r="F65" s="7">
        <f t="shared" si="12"/>
        <v>16966.400000000001</v>
      </c>
      <c r="G65" s="7">
        <f t="shared" si="13"/>
        <v>17859.368421052633</v>
      </c>
      <c r="H65" s="10">
        <f t="shared" si="14"/>
        <v>391.19983976790053</v>
      </c>
      <c r="I65" s="7">
        <f t="shared" si="15"/>
        <v>38.4</v>
      </c>
      <c r="J65" s="7">
        <f t="shared" si="16"/>
        <v>918.22388780658628</v>
      </c>
      <c r="K65" s="7">
        <f t="shared" si="17"/>
        <v>892.96842105263204</v>
      </c>
      <c r="L65" s="7">
        <f t="shared" si="18"/>
        <v>1849.5923088592183</v>
      </c>
    </row>
    <row r="66" spans="3:12">
      <c r="C66" s="7">
        <f t="shared" si="21"/>
        <v>20000</v>
      </c>
      <c r="D66" s="7">
        <v>50</v>
      </c>
      <c r="E66" s="7">
        <f t="shared" si="11"/>
        <v>3780.0000000000005</v>
      </c>
      <c r="F66" s="7">
        <f t="shared" si="12"/>
        <v>16220</v>
      </c>
      <c r="G66" s="7">
        <f t="shared" si="13"/>
        <v>17073.684210526317</v>
      </c>
      <c r="H66" s="10">
        <f t="shared" si="14"/>
        <v>373.10243253103675</v>
      </c>
      <c r="I66" s="7">
        <f t="shared" si="15"/>
        <v>60</v>
      </c>
      <c r="J66" s="7">
        <f t="shared" si="16"/>
        <v>835.23255096346099</v>
      </c>
      <c r="K66" s="7">
        <f t="shared" si="17"/>
        <v>853.68421052631675</v>
      </c>
      <c r="L66" s="7">
        <f t="shared" si="18"/>
        <v>1748.9167614897779</v>
      </c>
    </row>
    <row r="67" spans="3:12">
      <c r="C67" s="7">
        <f t="shared" si="21"/>
        <v>20000</v>
      </c>
      <c r="D67" s="7">
        <v>60</v>
      </c>
      <c r="E67" s="7">
        <f t="shared" si="11"/>
        <v>4521.6000000000013</v>
      </c>
      <c r="F67" s="7">
        <f t="shared" si="12"/>
        <v>15478.399999999998</v>
      </c>
      <c r="G67" s="7">
        <f t="shared" si="13"/>
        <v>16293.052631578947</v>
      </c>
      <c r="H67" s="10">
        <f t="shared" si="14"/>
        <v>355.21040002716001</v>
      </c>
      <c r="I67" s="7">
        <f t="shared" si="15"/>
        <v>86.4</v>
      </c>
      <c r="J67" s="7">
        <f t="shared" si="16"/>
        <v>757.04656972473015</v>
      </c>
      <c r="K67" s="7">
        <f t="shared" si="17"/>
        <v>814.65263157894879</v>
      </c>
      <c r="L67" s="7">
        <f t="shared" si="18"/>
        <v>1658.0992013036789</v>
      </c>
    </row>
    <row r="68" spans="3:12">
      <c r="C68" s="7">
        <f t="shared" si="21"/>
        <v>20000</v>
      </c>
      <c r="D68" s="7">
        <v>70</v>
      </c>
      <c r="E68" s="7">
        <f t="shared" si="11"/>
        <v>5258.4000000000005</v>
      </c>
      <c r="F68" s="7">
        <f t="shared" si="12"/>
        <v>14741.599999999999</v>
      </c>
      <c r="G68" s="7">
        <f t="shared" si="13"/>
        <v>15517.473684210525</v>
      </c>
      <c r="H68" s="10">
        <f t="shared" si="14"/>
        <v>337.52073235015939</v>
      </c>
      <c r="I68" s="7">
        <f t="shared" si="15"/>
        <v>117.60000000000001</v>
      </c>
      <c r="J68" s="7">
        <f t="shared" si="16"/>
        <v>683.52146859712752</v>
      </c>
      <c r="K68" s="7">
        <f t="shared" si="17"/>
        <v>775.87368421052633</v>
      </c>
      <c r="L68" s="7">
        <f t="shared" si="18"/>
        <v>1576.995152807654</v>
      </c>
    </row>
    <row r="69" spans="3:12">
      <c r="C69" s="7">
        <f t="shared" si="21"/>
        <v>20000</v>
      </c>
      <c r="D69" s="7">
        <v>80</v>
      </c>
      <c r="E69" s="7">
        <f t="shared" si="11"/>
        <v>5990.4000000000005</v>
      </c>
      <c r="F69" s="7">
        <f t="shared" si="12"/>
        <v>14009.599999999999</v>
      </c>
      <c r="G69" s="7">
        <f t="shared" si="13"/>
        <v>14746.947368421052</v>
      </c>
      <c r="H69" s="10">
        <f t="shared" si="14"/>
        <v>320.03051118674483</v>
      </c>
      <c r="I69" s="7">
        <f t="shared" si="15"/>
        <v>153.6</v>
      </c>
      <c r="J69" s="7">
        <f t="shared" si="16"/>
        <v>614.51716854269523</v>
      </c>
      <c r="K69" s="7">
        <f t="shared" si="17"/>
        <v>737.34736842105303</v>
      </c>
      <c r="L69" s="7">
        <f t="shared" si="18"/>
        <v>1505.4645369637483</v>
      </c>
    </row>
    <row r="70" spans="3:12">
      <c r="C70" s="7">
        <f t="shared" si="21"/>
        <v>20000</v>
      </c>
      <c r="D70" s="7">
        <v>90</v>
      </c>
      <c r="E70" s="7">
        <f t="shared" si="11"/>
        <v>6717.6000000000013</v>
      </c>
      <c r="F70" s="7">
        <f t="shared" si="12"/>
        <v>13282.399999999998</v>
      </c>
      <c r="G70" s="7">
        <f t="shared" si="13"/>
        <v>13981.473684210525</v>
      </c>
      <c r="H70" s="10">
        <f t="shared" si="14"/>
        <v>302.73690603915605</v>
      </c>
      <c r="I70" s="7">
        <f t="shared" si="15"/>
        <v>194.4</v>
      </c>
      <c r="J70" s="7">
        <f t="shared" si="16"/>
        <v>549.89780566896479</v>
      </c>
      <c r="K70" s="7">
        <f t="shared" si="17"/>
        <v>699.07368421052706</v>
      </c>
      <c r="L70" s="7">
        <f t="shared" si="18"/>
        <v>1443.3714898794919</v>
      </c>
    </row>
    <row r="71" spans="3:12">
      <c r="C71" s="7">
        <f t="shared" si="21"/>
        <v>20000</v>
      </c>
      <c r="D71" s="7">
        <v>100</v>
      </c>
      <c r="E71" s="7">
        <f t="shared" si="11"/>
        <v>7440.0000000000009</v>
      </c>
      <c r="F71" s="7">
        <f t="shared" si="12"/>
        <v>12560</v>
      </c>
      <c r="G71" s="7">
        <f t="shared" si="13"/>
        <v>13221.052631578948</v>
      </c>
      <c r="H71" s="10">
        <f t="shared" si="14"/>
        <v>285.63717064821799</v>
      </c>
      <c r="I71" s="7">
        <f t="shared" si="15"/>
        <v>240</v>
      </c>
      <c r="J71" s="7">
        <f t="shared" si="16"/>
        <v>489.53155953551521</v>
      </c>
      <c r="K71" s="7">
        <f t="shared" si="17"/>
        <v>661.05263157894842</v>
      </c>
      <c r="L71" s="7">
        <f t="shared" si="18"/>
        <v>1390.5841911144637</v>
      </c>
    </row>
    <row r="72" spans="3:12">
      <c r="C72" s="7">
        <f t="shared" si="21"/>
        <v>20000</v>
      </c>
      <c r="D72" s="7">
        <v>125</v>
      </c>
      <c r="E72" s="7">
        <f t="shared" si="11"/>
        <v>9225.0000000000018</v>
      </c>
      <c r="F72" s="7">
        <f t="shared" si="12"/>
        <v>10774.999999999998</v>
      </c>
      <c r="G72" s="7">
        <f t="shared" si="13"/>
        <v>11342.105263157893</v>
      </c>
      <c r="H72" s="10">
        <f t="shared" si="14"/>
        <v>243.7187109047573</v>
      </c>
      <c r="I72" s="7">
        <f t="shared" si="15"/>
        <v>375</v>
      </c>
      <c r="J72" s="7">
        <f t="shared" si="16"/>
        <v>356.39286027046001</v>
      </c>
      <c r="K72" s="7">
        <f t="shared" si="17"/>
        <v>567.10526315789502</v>
      </c>
      <c r="L72" s="7">
        <f t="shared" si="18"/>
        <v>1298.498123428355</v>
      </c>
    </row>
    <row r="73" spans="3:12">
      <c r="C73" s="7">
        <f t="shared" si="21"/>
        <v>20000</v>
      </c>
      <c r="D73" s="7">
        <v>150</v>
      </c>
      <c r="E73" s="7">
        <f t="shared" si="11"/>
        <v>10980.000000000002</v>
      </c>
      <c r="F73" s="7">
        <f t="shared" si="12"/>
        <v>9019.9999999999982</v>
      </c>
      <c r="G73" s="7">
        <f t="shared" si="13"/>
        <v>9494.7368421052615</v>
      </c>
      <c r="H73" s="10">
        <f t="shared" si="14"/>
        <v>202.95590496381996</v>
      </c>
      <c r="I73" s="7">
        <f t="shared" si="15"/>
        <v>540</v>
      </c>
      <c r="J73" s="7">
        <f t="shared" si="16"/>
        <v>247.1465961580987</v>
      </c>
      <c r="K73" s="7">
        <f t="shared" si="17"/>
        <v>474.73684210526335</v>
      </c>
      <c r="L73" s="7">
        <f t="shared" si="18"/>
        <v>1261.883438263362</v>
      </c>
    </row>
    <row r="74" spans="3:12">
      <c r="C74" s="7">
        <f t="shared" si="21"/>
        <v>20000</v>
      </c>
      <c r="D74" s="7">
        <v>175</v>
      </c>
      <c r="E74" s="7">
        <f t="shared" si="11"/>
        <v>12705.000000000002</v>
      </c>
      <c r="F74" s="7">
        <f t="shared" si="12"/>
        <v>7294.9999999999982</v>
      </c>
      <c r="G74" s="7">
        <f t="shared" si="13"/>
        <v>7678.9473684210507</v>
      </c>
      <c r="H74" s="10">
        <f t="shared" si="14"/>
        <v>163.31191799535341</v>
      </c>
      <c r="I74" s="7">
        <f t="shared" si="15"/>
        <v>735</v>
      </c>
      <c r="J74" s="7">
        <f t="shared" si="16"/>
        <v>160.02469535592621</v>
      </c>
      <c r="K74" s="7">
        <f t="shared" si="17"/>
        <v>383.94736842105249</v>
      </c>
      <c r="L74" s="7">
        <f t="shared" si="18"/>
        <v>1278.9720637769788</v>
      </c>
    </row>
    <row r="75" spans="3:12">
      <c r="C75" s="7">
        <f t="shared" si="21"/>
        <v>20000</v>
      </c>
      <c r="D75" s="7">
        <v>200</v>
      </c>
      <c r="E75" s="7">
        <f t="shared" si="11"/>
        <v>14400.000000000002</v>
      </c>
      <c r="F75" s="7">
        <f t="shared" si="12"/>
        <v>5599.9999999999982</v>
      </c>
      <c r="G75" s="7">
        <f t="shared" si="13"/>
        <v>5894.7368421052615</v>
      </c>
      <c r="H75" s="10">
        <f t="shared" si="14"/>
        <v>124.75241311614718</v>
      </c>
      <c r="I75" s="7">
        <f t="shared" si="15"/>
        <v>960</v>
      </c>
      <c r="J75" s="7">
        <f t="shared" si="16"/>
        <v>93.378987469811108</v>
      </c>
      <c r="K75" s="7">
        <f t="shared" si="17"/>
        <v>294.73684210526335</v>
      </c>
      <c r="L75" s="7">
        <f t="shared" si="18"/>
        <v>1348.1158295750745</v>
      </c>
    </row>
    <row r="76" spans="3:12">
      <c r="C76" s="7">
        <f t="shared" si="21"/>
        <v>20000</v>
      </c>
      <c r="D76" s="7">
        <v>225</v>
      </c>
      <c r="E76" s="7">
        <f t="shared" si="11"/>
        <v>16065.000000000004</v>
      </c>
      <c r="F76" s="7">
        <f t="shared" si="12"/>
        <v>3934.9999999999964</v>
      </c>
      <c r="G76" s="7">
        <f t="shared" si="13"/>
        <v>4142.1052631578914</v>
      </c>
      <c r="H76" s="10">
        <f t="shared" si="14"/>
        <v>87.245328057607693</v>
      </c>
      <c r="I76" s="7">
        <f t="shared" si="15"/>
        <v>1215</v>
      </c>
      <c r="J76" s="7">
        <f t="shared" si="16"/>
        <v>45.670483607277532</v>
      </c>
      <c r="K76" s="7">
        <f t="shared" si="17"/>
        <v>207.10526315789502</v>
      </c>
      <c r="L76" s="7">
        <f t="shared" si="18"/>
        <v>1467.7757467651725</v>
      </c>
    </row>
    <row r="77" spans="3:12">
      <c r="C77" s="7">
        <f t="shared" si="21"/>
        <v>20000</v>
      </c>
      <c r="D77" s="7">
        <v>250</v>
      </c>
      <c r="E77" s="7">
        <f t="shared" si="11"/>
        <v>17700.000000000004</v>
      </c>
      <c r="F77" s="7">
        <f t="shared" si="12"/>
        <v>2299.9999999999964</v>
      </c>
      <c r="G77" s="7">
        <f t="shared" si="13"/>
        <v>2421.0526315789439</v>
      </c>
      <c r="H77" s="10">
        <f t="shared" si="14"/>
        <v>50.760677286045087</v>
      </c>
      <c r="I77" s="7">
        <f t="shared" si="15"/>
        <v>1500</v>
      </c>
      <c r="J77" s="7">
        <f t="shared" si="16"/>
        <v>15.459878151228084</v>
      </c>
      <c r="K77" s="7">
        <f t="shared" si="17"/>
        <v>121.05263157894751</v>
      </c>
      <c r="L77" s="7">
        <f t="shared" si="18"/>
        <v>1636.5125097301757</v>
      </c>
    </row>
    <row r="78" spans="3:12">
      <c r="C78" s="7">
        <f t="shared" si="21"/>
        <v>20000</v>
      </c>
      <c r="D78" s="7">
        <v>275</v>
      </c>
      <c r="E78" s="7">
        <f t="shared" si="11"/>
        <v>19305.000000000004</v>
      </c>
      <c r="F78" s="7">
        <f t="shared" si="12"/>
        <v>694.99999999999636</v>
      </c>
      <c r="G78" s="7">
        <f t="shared" si="13"/>
        <v>731.57894736841729</v>
      </c>
      <c r="H78" s="10">
        <f t="shared" si="14"/>
        <v>15.270376118525775</v>
      </c>
      <c r="I78" s="7">
        <f t="shared" si="15"/>
        <v>1815</v>
      </c>
      <c r="J78" s="7">
        <f t="shared" si="16"/>
        <v>1.3991063208074539</v>
      </c>
      <c r="K78" s="7">
        <f t="shared" si="17"/>
        <v>36.578947368420927</v>
      </c>
      <c r="L78" s="7">
        <f t="shared" si="18"/>
        <v>1852.9780536892285</v>
      </c>
    </row>
    <row r="79" spans="3:12">
      <c r="C79" s="7">
        <f t="shared" si="21"/>
        <v>20000</v>
      </c>
      <c r="D79" s="7">
        <v>300</v>
      </c>
      <c r="E79" s="7">
        <f t="shared" si="11"/>
        <v>20880.000000000004</v>
      </c>
      <c r="F79" s="7">
        <f t="shared" si="12"/>
        <v>-880.00000000000364</v>
      </c>
      <c r="G79" s="7">
        <f t="shared" si="13"/>
        <v>-926.31578947368803</v>
      </c>
      <c r="H79" s="10">
        <f t="shared" si="14"/>
        <v>-19.25191607994196</v>
      </c>
      <c r="I79" s="7">
        <f t="shared" si="15"/>
        <v>2160</v>
      </c>
      <c r="J79" s="7">
        <f t="shared" si="16"/>
        <v>2.2238176364947666</v>
      </c>
      <c r="K79" s="7">
        <f t="shared" si="17"/>
        <v>-46.31578947368439</v>
      </c>
      <c r="L79" s="7">
        <f t="shared" si="18"/>
        <v>2115.9080281628103</v>
      </c>
    </row>
    <row r="80" spans="3:12">
      <c r="C80" s="7">
        <f t="shared" si="21"/>
        <v>20000</v>
      </c>
      <c r="D80" s="7">
        <v>320</v>
      </c>
      <c r="E80" s="7">
        <f t="shared" si="11"/>
        <v>22118.400000000005</v>
      </c>
      <c r="F80" s="7">
        <f t="shared" si="12"/>
        <v>-2118.4000000000051</v>
      </c>
      <c r="G80" s="7">
        <f t="shared" si="13"/>
        <v>-2229.8947368421109</v>
      </c>
      <c r="H80" s="10">
        <f t="shared" si="14"/>
        <v>-46.189457107392563</v>
      </c>
      <c r="I80" s="7">
        <f t="shared" si="15"/>
        <v>2457.6</v>
      </c>
      <c r="J80" s="7">
        <f t="shared" si="16"/>
        <v>12.800795687253945</v>
      </c>
      <c r="K80" s="7">
        <f t="shared" si="17"/>
        <v>-111.49473684210579</v>
      </c>
      <c r="L80" s="7">
        <f t="shared" si="18"/>
        <v>2358.906058845148</v>
      </c>
    </row>
    <row r="81" spans="3:12">
      <c r="C81" s="7">
        <f>$C$24</f>
        <v>25000</v>
      </c>
      <c r="D81" s="7">
        <v>10</v>
      </c>
      <c r="E81" s="7">
        <f t="shared" si="11"/>
        <v>765.60000000000014</v>
      </c>
      <c r="F81" s="7">
        <f t="shared" si="12"/>
        <v>24234.400000000001</v>
      </c>
      <c r="G81" s="7">
        <f t="shared" si="13"/>
        <v>25509.894736842107</v>
      </c>
      <c r="H81" s="10">
        <f t="shared" si="14"/>
        <v>572.41325752462069</v>
      </c>
      <c r="I81" s="7">
        <f t="shared" si="15"/>
        <v>2.4</v>
      </c>
      <c r="J81" s="7">
        <f t="shared" si="16"/>
        <v>1965.9416243396863</v>
      </c>
      <c r="K81" s="7">
        <f t="shared" si="17"/>
        <v>1275.4947368421053</v>
      </c>
      <c r="L81" s="7">
        <f t="shared" si="18"/>
        <v>3243.8363611817917</v>
      </c>
    </row>
    <row r="82" spans="3:12">
      <c r="C82" s="7">
        <f t="shared" ref="C82:C103" si="22">$C$24</f>
        <v>25000</v>
      </c>
      <c r="D82" s="7">
        <v>20</v>
      </c>
      <c r="E82" s="7">
        <f t="shared" si="11"/>
        <v>1526.4000000000003</v>
      </c>
      <c r="F82" s="7">
        <f t="shared" si="12"/>
        <v>23473.599999999999</v>
      </c>
      <c r="G82" s="7">
        <f t="shared" si="13"/>
        <v>24709.052631578947</v>
      </c>
      <c r="H82" s="10">
        <f t="shared" si="14"/>
        <v>552.99774276205221</v>
      </c>
      <c r="I82" s="7">
        <f t="shared" si="15"/>
        <v>9.6</v>
      </c>
      <c r="J82" s="7">
        <f t="shared" si="16"/>
        <v>1834.8390209995491</v>
      </c>
      <c r="K82" s="7">
        <f t="shared" si="17"/>
        <v>1235.4526315789481</v>
      </c>
      <c r="L82" s="7">
        <f t="shared" si="18"/>
        <v>3079.8916525784971</v>
      </c>
    </row>
    <row r="83" spans="3:12">
      <c r="C83" s="7">
        <f t="shared" si="22"/>
        <v>25000</v>
      </c>
      <c r="D83" s="7">
        <v>30</v>
      </c>
      <c r="E83" s="7">
        <f t="shared" si="11"/>
        <v>2282.4000000000005</v>
      </c>
      <c r="F83" s="7">
        <f t="shared" si="12"/>
        <v>22717.599999999999</v>
      </c>
      <c r="G83" s="7">
        <f t="shared" si="13"/>
        <v>23913.263157894737</v>
      </c>
      <c r="H83" s="10">
        <f t="shared" si="14"/>
        <v>533.81244876292419</v>
      </c>
      <c r="I83" s="7">
        <f t="shared" si="15"/>
        <v>21.6</v>
      </c>
      <c r="J83" s="7">
        <f t="shared" si="16"/>
        <v>1709.7343827256175</v>
      </c>
      <c r="K83" s="7">
        <f t="shared" si="17"/>
        <v>1195.6631578947381</v>
      </c>
      <c r="L83" s="7">
        <f t="shared" si="18"/>
        <v>2926.9975406203557</v>
      </c>
    </row>
    <row r="84" spans="3:12">
      <c r="C84" s="7">
        <f t="shared" si="22"/>
        <v>25000</v>
      </c>
      <c r="D84" s="7">
        <v>40</v>
      </c>
      <c r="E84" s="7">
        <f t="shared" si="11"/>
        <v>3033.6000000000004</v>
      </c>
      <c r="F84" s="7">
        <f t="shared" si="12"/>
        <v>21966.400000000001</v>
      </c>
      <c r="G84" s="7">
        <f t="shared" si="13"/>
        <v>23122.526315789477</v>
      </c>
      <c r="H84" s="10">
        <f t="shared" si="14"/>
        <v>514.85357351587231</v>
      </c>
      <c r="I84" s="7">
        <f t="shared" si="15"/>
        <v>38.4</v>
      </c>
      <c r="J84" s="7">
        <f t="shared" si="16"/>
        <v>1590.4452129723825</v>
      </c>
      <c r="K84" s="7">
        <f t="shared" si="17"/>
        <v>1156.1263157894755</v>
      </c>
      <c r="L84" s="7">
        <f t="shared" si="18"/>
        <v>2784.9715287618583</v>
      </c>
    </row>
    <row r="85" spans="3:12">
      <c r="C85" s="7">
        <f t="shared" si="22"/>
        <v>25000</v>
      </c>
      <c r="D85" s="7">
        <v>50</v>
      </c>
      <c r="E85" s="7">
        <f t="shared" si="11"/>
        <v>3780.0000000000005</v>
      </c>
      <c r="F85" s="7">
        <f t="shared" si="12"/>
        <v>21220</v>
      </c>
      <c r="G85" s="7">
        <f t="shared" si="13"/>
        <v>22336.84210526316</v>
      </c>
      <c r="H85" s="10">
        <f t="shared" si="14"/>
        <v>496.11744168613171</v>
      </c>
      <c r="I85" s="7">
        <f t="shared" si="15"/>
        <v>60</v>
      </c>
      <c r="J85" s="7">
        <f t="shared" si="16"/>
        <v>1476.7950956711538</v>
      </c>
      <c r="K85" s="7">
        <f t="shared" si="17"/>
        <v>1116.8421052631602</v>
      </c>
      <c r="L85" s="7">
        <f t="shared" si="18"/>
        <v>2653.637200934314</v>
      </c>
    </row>
    <row r="86" spans="3:12">
      <c r="C86" s="7">
        <f t="shared" si="22"/>
        <v>25000</v>
      </c>
      <c r="D86" s="7">
        <v>60</v>
      </c>
      <c r="E86" s="7">
        <f t="shared" si="11"/>
        <v>4521.6000000000013</v>
      </c>
      <c r="F86" s="7">
        <f t="shared" si="12"/>
        <v>20478.399999999998</v>
      </c>
      <c r="G86" s="7">
        <f t="shared" si="13"/>
        <v>21556.210526315786</v>
      </c>
      <c r="H86" s="10">
        <f t="shared" si="14"/>
        <v>477.60049886245366</v>
      </c>
      <c r="I86" s="7">
        <f t="shared" si="15"/>
        <v>86.4</v>
      </c>
      <c r="J86" s="7">
        <f t="shared" si="16"/>
        <v>1368.6134190819876</v>
      </c>
      <c r="K86" s="7">
        <f t="shared" si="17"/>
        <v>1077.8105263157886</v>
      </c>
      <c r="L86" s="7">
        <f t="shared" si="18"/>
        <v>2532.8239453977762</v>
      </c>
    </row>
    <row r="87" spans="3:12">
      <c r="C87" s="7">
        <f t="shared" si="22"/>
        <v>25000</v>
      </c>
      <c r="D87" s="7">
        <v>70</v>
      </c>
      <c r="E87" s="7">
        <f t="shared" si="11"/>
        <v>5258.4000000000005</v>
      </c>
      <c r="F87" s="7">
        <f t="shared" si="12"/>
        <v>19741.599999999999</v>
      </c>
      <c r="G87" s="7">
        <f t="shared" si="13"/>
        <v>20780.631578947367</v>
      </c>
      <c r="H87" s="10">
        <f t="shared" si="14"/>
        <v>459.29930613885796</v>
      </c>
      <c r="I87" s="7">
        <f t="shared" si="15"/>
        <v>117.60000000000001</v>
      </c>
      <c r="J87" s="7">
        <f t="shared" si="16"/>
        <v>1265.7351157178182</v>
      </c>
      <c r="K87" s="7">
        <f t="shared" si="17"/>
        <v>1039.031578947368</v>
      </c>
      <c r="L87" s="7">
        <f t="shared" si="18"/>
        <v>2422.3666946651861</v>
      </c>
    </row>
    <row r="88" spans="3:12">
      <c r="C88" s="7">
        <f t="shared" si="22"/>
        <v>25000</v>
      </c>
      <c r="D88" s="7">
        <v>80</v>
      </c>
      <c r="E88" s="7">
        <f t="shared" si="11"/>
        <v>5990.4000000000005</v>
      </c>
      <c r="F88" s="7">
        <f t="shared" si="12"/>
        <v>19009.599999999999</v>
      </c>
      <c r="G88" s="7">
        <f t="shared" si="13"/>
        <v>20010.105263157893</v>
      </c>
      <c r="H88" s="10">
        <f t="shared" si="14"/>
        <v>441.21053500767596</v>
      </c>
      <c r="I88" s="7">
        <f t="shared" si="15"/>
        <v>153.6</v>
      </c>
      <c r="J88" s="7">
        <f t="shared" si="16"/>
        <v>1168.000417210558</v>
      </c>
      <c r="K88" s="7">
        <f t="shared" si="17"/>
        <v>1000.5052631578947</v>
      </c>
      <c r="L88" s="7">
        <f t="shared" si="18"/>
        <v>2322.1056803684523</v>
      </c>
    </row>
    <row r="89" spans="3:12">
      <c r="C89" s="7">
        <f t="shared" si="22"/>
        <v>25000</v>
      </c>
      <c r="D89" s="7">
        <v>90</v>
      </c>
      <c r="E89" s="7">
        <f t="shared" si="11"/>
        <v>6717.6000000000013</v>
      </c>
      <c r="F89" s="7">
        <f t="shared" si="12"/>
        <v>18282.399999999998</v>
      </c>
      <c r="G89" s="7">
        <f t="shared" si="13"/>
        <v>19244.631578947367</v>
      </c>
      <c r="H89" s="10">
        <f t="shared" si="14"/>
        <v>423.33096254227462</v>
      </c>
      <c r="I89" s="7">
        <f t="shared" si="15"/>
        <v>194.4</v>
      </c>
      <c r="J89" s="7">
        <f t="shared" si="16"/>
        <v>1075.2546230818123</v>
      </c>
      <c r="K89" s="7">
        <f t="shared" si="17"/>
        <v>962.23157894736869</v>
      </c>
      <c r="L89" s="7">
        <f t="shared" si="18"/>
        <v>2231.8862020291808</v>
      </c>
    </row>
    <row r="90" spans="3:12">
      <c r="C90" s="7">
        <f t="shared" si="22"/>
        <v>25000</v>
      </c>
      <c r="D90" s="7">
        <v>100</v>
      </c>
      <c r="E90" s="7">
        <f t="shared" si="11"/>
        <v>7440.0000000000009</v>
      </c>
      <c r="F90" s="7">
        <f t="shared" si="12"/>
        <v>17560</v>
      </c>
      <c r="G90" s="7">
        <f t="shared" si="13"/>
        <v>18484.21052631579</v>
      </c>
      <c r="H90" s="10">
        <f t="shared" si="14"/>
        <v>405.65746684959987</v>
      </c>
      <c r="I90" s="7">
        <f t="shared" si="15"/>
        <v>240</v>
      </c>
      <c r="J90" s="7">
        <f t="shared" si="16"/>
        <v>987.34788246500534</v>
      </c>
      <c r="K90" s="7">
        <f t="shared" si="17"/>
        <v>924.21052631579005</v>
      </c>
      <c r="L90" s="7">
        <f t="shared" si="18"/>
        <v>2151.5584087807956</v>
      </c>
    </row>
    <row r="91" spans="3:12">
      <c r="C91" s="7">
        <f t="shared" si="22"/>
        <v>25000</v>
      </c>
      <c r="D91" s="7">
        <v>125</v>
      </c>
      <c r="E91" s="7">
        <f t="shared" si="11"/>
        <v>9225.0000000000018</v>
      </c>
      <c r="F91" s="7">
        <f t="shared" si="12"/>
        <v>15774.999999999998</v>
      </c>
      <c r="G91" s="7">
        <f t="shared" si="13"/>
        <v>16605.263157894737</v>
      </c>
      <c r="H91" s="10">
        <f t="shared" si="14"/>
        <v>362.3556880378095</v>
      </c>
      <c r="I91" s="7">
        <f t="shared" si="15"/>
        <v>375</v>
      </c>
      <c r="J91" s="7">
        <f t="shared" si="16"/>
        <v>787.80986792012584</v>
      </c>
      <c r="K91" s="7">
        <f t="shared" si="17"/>
        <v>830.26315789473847</v>
      </c>
      <c r="L91" s="7">
        <f t="shared" si="18"/>
        <v>1993.0730258148642</v>
      </c>
    </row>
    <row r="92" spans="3:12">
      <c r="C92" s="7">
        <f t="shared" si="22"/>
        <v>25000</v>
      </c>
      <c r="D92" s="7">
        <v>150</v>
      </c>
      <c r="E92" s="7">
        <f t="shared" si="11"/>
        <v>10980.000000000002</v>
      </c>
      <c r="F92" s="7">
        <f t="shared" si="12"/>
        <v>14019.999999999998</v>
      </c>
      <c r="G92" s="7">
        <f t="shared" si="13"/>
        <v>14757.894736842103</v>
      </c>
      <c r="H92" s="10">
        <f t="shared" si="14"/>
        <v>320.27842395746177</v>
      </c>
      <c r="I92" s="7">
        <f t="shared" si="15"/>
        <v>540</v>
      </c>
      <c r="J92" s="7">
        <f t="shared" si="16"/>
        <v>615.46961311605378</v>
      </c>
      <c r="K92" s="7">
        <f t="shared" si="17"/>
        <v>737.89473684210498</v>
      </c>
      <c r="L92" s="7">
        <f t="shared" si="18"/>
        <v>1893.3643499581588</v>
      </c>
    </row>
    <row r="93" spans="3:12">
      <c r="C93" s="7">
        <f t="shared" si="22"/>
        <v>25000</v>
      </c>
      <c r="D93" s="7">
        <v>175</v>
      </c>
      <c r="E93" s="7">
        <f t="shared" si="11"/>
        <v>12705.000000000002</v>
      </c>
      <c r="F93" s="7">
        <f t="shared" si="12"/>
        <v>12294.999999999998</v>
      </c>
      <c r="G93" s="7">
        <f t="shared" si="13"/>
        <v>12942.105263157893</v>
      </c>
      <c r="H93" s="10">
        <f t="shared" si="14"/>
        <v>279.38412945647548</v>
      </c>
      <c r="I93" s="7">
        <f t="shared" si="15"/>
        <v>735</v>
      </c>
      <c r="J93" s="7">
        <f t="shared" si="16"/>
        <v>468.33295075291591</v>
      </c>
      <c r="K93" s="7">
        <f t="shared" si="17"/>
        <v>647.10526315789502</v>
      </c>
      <c r="L93" s="7">
        <f t="shared" si="18"/>
        <v>1850.4382139108109</v>
      </c>
    </row>
    <row r="94" spans="3:12">
      <c r="C94" s="7">
        <f t="shared" si="22"/>
        <v>25000</v>
      </c>
      <c r="D94" s="7">
        <v>200</v>
      </c>
      <c r="E94" s="7">
        <f t="shared" si="11"/>
        <v>14400.000000000002</v>
      </c>
      <c r="F94" s="7">
        <f t="shared" si="12"/>
        <v>10599.999999999998</v>
      </c>
      <c r="G94" s="7">
        <f t="shared" si="13"/>
        <v>11157.894736842103</v>
      </c>
      <c r="H94" s="10">
        <f t="shared" si="14"/>
        <v>239.63420965553084</v>
      </c>
      <c r="I94" s="7">
        <f t="shared" si="15"/>
        <v>960</v>
      </c>
      <c r="J94" s="7">
        <f t="shared" si="16"/>
        <v>344.54732662338546</v>
      </c>
      <c r="K94" s="7">
        <f t="shared" si="17"/>
        <v>557.89473684210498</v>
      </c>
      <c r="L94" s="7">
        <f t="shared" si="18"/>
        <v>1862.4420634654905</v>
      </c>
    </row>
    <row r="95" spans="3:12">
      <c r="C95" s="7">
        <f t="shared" si="22"/>
        <v>25000</v>
      </c>
      <c r="D95" s="7">
        <v>225</v>
      </c>
      <c r="E95" s="7">
        <f t="shared" ref="E95:E130" si="23">D$5*D95-D95^2*D$6</f>
        <v>16065.000000000004</v>
      </c>
      <c r="F95" s="7">
        <f t="shared" ref="F95:F130" si="24">C95-E95</f>
        <v>8934.9999999999964</v>
      </c>
      <c r="G95" s="7">
        <f t="shared" ref="G95:G130" si="25">F95/D$7</f>
        <v>9405.263157894733</v>
      </c>
      <c r="H95" s="10">
        <f t="shared" ref="H95:H130" si="26">(D$8-(D$8^2-4*D$9*G95)^0.5)/(2*D$9)</f>
        <v>200.9927427878111</v>
      </c>
      <c r="I95" s="7">
        <f t="shared" ref="I95:I130" si="27">D95^2*D$6</f>
        <v>1215</v>
      </c>
      <c r="J95" s="7">
        <f t="shared" ref="J95:J130" si="28">H95^2*D$9</f>
        <v>242.38849592020313</v>
      </c>
      <c r="K95" s="7">
        <f t="shared" ref="K95:K130" si="29">G95-F95</f>
        <v>470.26315789473665</v>
      </c>
      <c r="L95" s="7">
        <f t="shared" ref="L95:L130" si="30">SUM(I95:K95)</f>
        <v>1927.6516538149399</v>
      </c>
    </row>
    <row r="96" spans="3:12">
      <c r="C96" s="7">
        <f t="shared" si="22"/>
        <v>25000</v>
      </c>
      <c r="D96" s="7">
        <v>250</v>
      </c>
      <c r="E96" s="7">
        <f t="shared" si="23"/>
        <v>17700.000000000004</v>
      </c>
      <c r="F96" s="7">
        <f t="shared" si="24"/>
        <v>7299.9999999999964</v>
      </c>
      <c r="G96" s="7">
        <f t="shared" si="25"/>
        <v>7684.2105263157864</v>
      </c>
      <c r="H96" s="10">
        <f t="shared" si="26"/>
        <v>163.42623613020635</v>
      </c>
      <c r="I96" s="7">
        <f t="shared" si="27"/>
        <v>1500</v>
      </c>
      <c r="J96" s="7">
        <f t="shared" si="28"/>
        <v>160.2488079341158</v>
      </c>
      <c r="K96" s="7">
        <f t="shared" si="29"/>
        <v>384.21052631579005</v>
      </c>
      <c r="L96" s="7">
        <f t="shared" si="30"/>
        <v>2044.4593342499059</v>
      </c>
    </row>
    <row r="97" spans="3:12">
      <c r="C97" s="7">
        <f t="shared" si="22"/>
        <v>25000</v>
      </c>
      <c r="D97" s="7">
        <v>275</v>
      </c>
      <c r="E97" s="7">
        <f t="shared" si="23"/>
        <v>19305.000000000004</v>
      </c>
      <c r="F97" s="7">
        <f t="shared" si="24"/>
        <v>5694.9999999999964</v>
      </c>
      <c r="G97" s="7">
        <f t="shared" si="25"/>
        <v>5994.7368421052597</v>
      </c>
      <c r="H97" s="10">
        <f t="shared" si="26"/>
        <v>126.90341032108302</v>
      </c>
      <c r="I97" s="7">
        <f t="shared" si="27"/>
        <v>1815</v>
      </c>
      <c r="J97" s="7">
        <f t="shared" si="28"/>
        <v>96.626853306726957</v>
      </c>
      <c r="K97" s="7">
        <f t="shared" si="29"/>
        <v>299.73684210526335</v>
      </c>
      <c r="L97" s="7">
        <f t="shared" si="30"/>
        <v>2211.3636954119902</v>
      </c>
    </row>
    <row r="98" spans="3:12">
      <c r="C98" s="7">
        <f t="shared" si="22"/>
        <v>25000</v>
      </c>
      <c r="D98" s="7">
        <v>300</v>
      </c>
      <c r="E98" s="7">
        <f t="shared" si="23"/>
        <v>20880.000000000004</v>
      </c>
      <c r="F98" s="7">
        <f t="shared" si="24"/>
        <v>4119.9999999999964</v>
      </c>
      <c r="G98" s="7">
        <f t="shared" si="25"/>
        <v>4336.8421052631538</v>
      </c>
      <c r="H98" s="10">
        <f t="shared" si="26"/>
        <v>91.395008131911482</v>
      </c>
      <c r="I98" s="7">
        <f t="shared" si="27"/>
        <v>2160</v>
      </c>
      <c r="J98" s="7">
        <f t="shared" si="28"/>
        <v>50.118285068592989</v>
      </c>
      <c r="K98" s="7">
        <f t="shared" si="29"/>
        <v>216.84210526315746</v>
      </c>
      <c r="L98" s="7">
        <f t="shared" si="30"/>
        <v>2426.9603903317507</v>
      </c>
    </row>
    <row r="99" spans="3:12">
      <c r="C99" s="7">
        <f t="shared" si="22"/>
        <v>25000</v>
      </c>
      <c r="D99" s="7">
        <v>325</v>
      </c>
      <c r="E99" s="7">
        <f t="shared" si="23"/>
        <v>22425.000000000004</v>
      </c>
      <c r="F99" s="7">
        <f t="shared" si="24"/>
        <v>2574.9999999999964</v>
      </c>
      <c r="G99" s="7">
        <f t="shared" si="25"/>
        <v>2710.5263157894701</v>
      </c>
      <c r="H99" s="10">
        <f t="shared" si="26"/>
        <v>56.873624389513822</v>
      </c>
      <c r="I99" s="7">
        <f t="shared" si="27"/>
        <v>2535</v>
      </c>
      <c r="J99" s="7">
        <f t="shared" si="28"/>
        <v>19.40765490719701</v>
      </c>
      <c r="K99" s="7">
        <f t="shared" si="29"/>
        <v>135.52631578947376</v>
      </c>
      <c r="L99" s="7">
        <f t="shared" si="30"/>
        <v>2689.9339706966707</v>
      </c>
    </row>
    <row r="100" spans="3:12">
      <c r="C100" s="7">
        <f t="shared" si="22"/>
        <v>25000</v>
      </c>
      <c r="D100" s="7">
        <v>350</v>
      </c>
      <c r="E100" s="7">
        <f t="shared" si="23"/>
        <v>23940.000000000004</v>
      </c>
      <c r="F100" s="7">
        <f t="shared" si="24"/>
        <v>1059.9999999999964</v>
      </c>
      <c r="G100" s="7">
        <f t="shared" si="25"/>
        <v>1115.7894736842068</v>
      </c>
      <c r="H100" s="10">
        <f t="shared" si="26"/>
        <v>23.313554261626734</v>
      </c>
      <c r="I100" s="7">
        <f t="shared" si="27"/>
        <v>2940</v>
      </c>
      <c r="J100" s="7">
        <f t="shared" si="28"/>
        <v>3.2611308738588844</v>
      </c>
      <c r="K100" s="7">
        <f t="shared" si="29"/>
        <v>55.789473684210407</v>
      </c>
      <c r="L100" s="7">
        <f t="shared" si="30"/>
        <v>2999.0506045580692</v>
      </c>
    </row>
    <row r="101" spans="3:12">
      <c r="C101" s="7">
        <f t="shared" si="22"/>
        <v>25000</v>
      </c>
      <c r="D101" s="7">
        <v>375</v>
      </c>
      <c r="E101" s="7">
        <f t="shared" si="23"/>
        <v>25425.000000000004</v>
      </c>
      <c r="F101" s="7">
        <f t="shared" si="24"/>
        <v>-425.00000000000364</v>
      </c>
      <c r="G101" s="7">
        <f t="shared" si="25"/>
        <v>-447.36842105263543</v>
      </c>
      <c r="H101" s="10">
        <f t="shared" si="26"/>
        <v>-9.3093424564750418</v>
      </c>
      <c r="I101" s="7">
        <f t="shared" si="27"/>
        <v>3375</v>
      </c>
      <c r="J101" s="7">
        <f t="shared" si="28"/>
        <v>0.51998314183157257</v>
      </c>
      <c r="K101" s="7">
        <f t="shared" si="29"/>
        <v>-22.368421052631788</v>
      </c>
      <c r="L101" s="7">
        <f t="shared" si="30"/>
        <v>3353.1515620892001</v>
      </c>
    </row>
    <row r="102" spans="3:12">
      <c r="C102" s="7">
        <f t="shared" si="22"/>
        <v>25000</v>
      </c>
      <c r="D102" s="7">
        <v>400</v>
      </c>
      <c r="E102" s="7">
        <f t="shared" si="23"/>
        <v>26880.000000000004</v>
      </c>
      <c r="F102" s="7">
        <f t="shared" si="24"/>
        <v>-1880.0000000000036</v>
      </c>
      <c r="G102" s="7">
        <f t="shared" si="25"/>
        <v>-1978.9473684210566</v>
      </c>
      <c r="H102" s="10">
        <f t="shared" si="26"/>
        <v>-41.017763064585822</v>
      </c>
      <c r="I102" s="7">
        <f t="shared" si="27"/>
        <v>3840</v>
      </c>
      <c r="J102" s="7">
        <f t="shared" si="28"/>
        <v>10.094741320935006</v>
      </c>
      <c r="K102" s="7">
        <f t="shared" si="29"/>
        <v>-98.947368421052943</v>
      </c>
      <c r="L102" s="7">
        <f t="shared" si="30"/>
        <v>3751.1473728998822</v>
      </c>
    </row>
    <row r="103" spans="3:12">
      <c r="C103" s="7">
        <f t="shared" si="22"/>
        <v>25000</v>
      </c>
      <c r="D103" s="7">
        <v>420</v>
      </c>
      <c r="E103" s="7">
        <f t="shared" si="23"/>
        <v>28022.400000000001</v>
      </c>
      <c r="F103" s="7">
        <f t="shared" si="24"/>
        <v>-3022.4000000000015</v>
      </c>
      <c r="G103" s="7">
        <f t="shared" si="25"/>
        <v>-3181.4736842105281</v>
      </c>
      <c r="H103" s="10">
        <f t="shared" si="26"/>
        <v>-65.740475489684869</v>
      </c>
      <c r="I103" s="7">
        <f t="shared" si="27"/>
        <v>4233.6000000000004</v>
      </c>
      <c r="J103" s="7">
        <f t="shared" si="28"/>
        <v>25.930860705659143</v>
      </c>
      <c r="K103" s="7">
        <f t="shared" si="29"/>
        <v>-159.07368421052661</v>
      </c>
      <c r="L103" s="7">
        <f t="shared" si="30"/>
        <v>4100.4571764951324</v>
      </c>
    </row>
    <row r="104" spans="3:12">
      <c r="C104" s="7">
        <f>$C$25</f>
        <v>30000</v>
      </c>
      <c r="D104" s="7">
        <v>10</v>
      </c>
      <c r="E104" s="7">
        <f t="shared" si="23"/>
        <v>765.60000000000014</v>
      </c>
      <c r="F104" s="7">
        <f t="shared" si="24"/>
        <v>29234.400000000001</v>
      </c>
      <c r="G104" s="7">
        <f t="shared" si="25"/>
        <v>30773.05263157895</v>
      </c>
      <c r="H104" s="10">
        <f>(D$8-(D$8^2-4*D$9*G104)^0.5)/(2*D$9)</f>
        <v>702.85610038978712</v>
      </c>
      <c r="I104" s="7">
        <f t="shared" si="27"/>
        <v>2.4</v>
      </c>
      <c r="J104" s="7">
        <f t="shared" si="28"/>
        <v>2964.0401871308313</v>
      </c>
      <c r="K104" s="7">
        <f t="shared" si="29"/>
        <v>1538.6526315789488</v>
      </c>
      <c r="L104" s="7">
        <f t="shared" si="30"/>
        <v>4505.0928187097797</v>
      </c>
    </row>
    <row r="105" spans="3:12">
      <c r="C105" s="7">
        <f t="shared" ref="C105:C130" si="31">$C$25</f>
        <v>30000</v>
      </c>
      <c r="D105" s="7">
        <v>20</v>
      </c>
      <c r="E105" s="7">
        <f t="shared" si="23"/>
        <v>1526.4000000000003</v>
      </c>
      <c r="F105" s="7">
        <f t="shared" si="24"/>
        <v>28473.599999999999</v>
      </c>
      <c r="G105" s="7">
        <f t="shared" si="25"/>
        <v>29972.21052631579</v>
      </c>
      <c r="H105" s="10">
        <f t="shared" si="26"/>
        <v>682.67704632977143</v>
      </c>
      <c r="I105" s="7">
        <f t="shared" si="27"/>
        <v>9.6</v>
      </c>
      <c r="J105" s="7">
        <f t="shared" si="28"/>
        <v>2796.2876975132453</v>
      </c>
      <c r="K105" s="7">
        <f t="shared" si="29"/>
        <v>1498.6105263157915</v>
      </c>
      <c r="L105" s="7">
        <f t="shared" si="30"/>
        <v>4304.4982238290368</v>
      </c>
    </row>
    <row r="106" spans="3:12">
      <c r="C106" s="7">
        <f t="shared" si="31"/>
        <v>30000</v>
      </c>
      <c r="D106" s="7">
        <v>30</v>
      </c>
      <c r="E106" s="7">
        <f t="shared" si="23"/>
        <v>2282.4000000000005</v>
      </c>
      <c r="F106" s="7">
        <f t="shared" si="24"/>
        <v>27717.599999999999</v>
      </c>
      <c r="G106" s="7">
        <f t="shared" si="25"/>
        <v>29176.42105263158</v>
      </c>
      <c r="H106" s="10">
        <f t="shared" si="26"/>
        <v>662.7461651988865</v>
      </c>
      <c r="I106" s="7">
        <f t="shared" si="27"/>
        <v>21.6</v>
      </c>
      <c r="J106" s="7">
        <f t="shared" si="28"/>
        <v>2635.3948769149788</v>
      </c>
      <c r="K106" s="7">
        <f t="shared" si="29"/>
        <v>1458.8210526315816</v>
      </c>
      <c r="L106" s="7">
        <f t="shared" si="30"/>
        <v>4115.8159295465603</v>
      </c>
    </row>
    <row r="107" spans="3:12">
      <c r="C107" s="7">
        <f t="shared" si="31"/>
        <v>30000</v>
      </c>
      <c r="D107" s="7">
        <v>40</v>
      </c>
      <c r="E107" s="7">
        <f t="shared" si="23"/>
        <v>3033.6000000000004</v>
      </c>
      <c r="F107" s="7">
        <f t="shared" si="24"/>
        <v>26966.400000000001</v>
      </c>
      <c r="G107" s="7">
        <f t="shared" si="25"/>
        <v>28385.68421052632</v>
      </c>
      <c r="H107" s="10">
        <f t="shared" si="26"/>
        <v>643.05903662591209</v>
      </c>
      <c r="I107" s="7">
        <f t="shared" si="27"/>
        <v>38.4</v>
      </c>
      <c r="J107" s="7">
        <f t="shared" si="28"/>
        <v>2481.149547517477</v>
      </c>
      <c r="K107" s="7">
        <f t="shared" si="29"/>
        <v>1419.2842105263189</v>
      </c>
      <c r="L107" s="7">
        <f t="shared" si="30"/>
        <v>3938.833758043796</v>
      </c>
    </row>
    <row r="108" spans="3:12">
      <c r="C108" s="7">
        <f t="shared" si="31"/>
        <v>30000</v>
      </c>
      <c r="D108" s="7">
        <v>50</v>
      </c>
      <c r="E108" s="7">
        <f t="shared" si="23"/>
        <v>3780.0000000000005</v>
      </c>
      <c r="F108" s="7">
        <f t="shared" si="24"/>
        <v>26220</v>
      </c>
      <c r="G108" s="7">
        <f t="shared" si="25"/>
        <v>27600</v>
      </c>
      <c r="H108" s="10">
        <f t="shared" si="26"/>
        <v>623.61139677317351</v>
      </c>
      <c r="I108" s="7">
        <f t="shared" si="27"/>
        <v>60</v>
      </c>
      <c r="J108" s="7">
        <f t="shared" si="28"/>
        <v>2333.3470451123308</v>
      </c>
      <c r="K108" s="7">
        <f t="shared" si="29"/>
        <v>1380</v>
      </c>
      <c r="L108" s="7">
        <f t="shared" si="30"/>
        <v>3773.3470451123308</v>
      </c>
    </row>
    <row r="109" spans="3:12">
      <c r="C109" s="7">
        <f t="shared" si="31"/>
        <v>30000</v>
      </c>
      <c r="D109" s="7">
        <v>60</v>
      </c>
      <c r="E109" s="7">
        <f t="shared" si="23"/>
        <v>4521.6000000000013</v>
      </c>
      <c r="F109" s="7">
        <f t="shared" si="24"/>
        <v>25478.399999999998</v>
      </c>
      <c r="G109" s="7">
        <f t="shared" si="25"/>
        <v>26819.36842105263</v>
      </c>
      <c r="H109" s="10">
        <f t="shared" si="26"/>
        <v>604.39913076376206</v>
      </c>
      <c r="I109" s="7">
        <f t="shared" si="27"/>
        <v>86.4</v>
      </c>
      <c r="J109" s="7">
        <f t="shared" si="28"/>
        <v>2191.7898556079472</v>
      </c>
      <c r="K109" s="7">
        <f t="shared" si="29"/>
        <v>1340.968421052632</v>
      </c>
      <c r="L109" s="7">
        <f t="shared" si="30"/>
        <v>3619.1582766605793</v>
      </c>
    </row>
    <row r="110" spans="3:12">
      <c r="C110" s="7">
        <f t="shared" si="31"/>
        <v>30000</v>
      </c>
      <c r="D110" s="7">
        <v>70</v>
      </c>
      <c r="E110" s="7">
        <f t="shared" si="23"/>
        <v>5258.4000000000005</v>
      </c>
      <c r="F110" s="7">
        <f t="shared" si="24"/>
        <v>24741.599999999999</v>
      </c>
      <c r="G110" s="7">
        <f t="shared" si="25"/>
        <v>26043.78947368421</v>
      </c>
      <c r="H110" s="10">
        <f t="shared" si="26"/>
        <v>585.41826557737352</v>
      </c>
      <c r="I110" s="7">
        <f t="shared" si="27"/>
        <v>117.60000000000001</v>
      </c>
      <c r="J110" s="7">
        <f t="shared" si="28"/>
        <v>2056.2872740297216</v>
      </c>
      <c r="K110" s="7">
        <f t="shared" si="29"/>
        <v>1302.1894736842114</v>
      </c>
      <c r="L110" s="7">
        <f t="shared" si="30"/>
        <v>3476.0767477139329</v>
      </c>
    </row>
    <row r="111" spans="3:12">
      <c r="C111" s="7">
        <f t="shared" si="31"/>
        <v>30000</v>
      </c>
      <c r="D111" s="7">
        <v>80</v>
      </c>
      <c r="E111" s="7">
        <f t="shared" si="23"/>
        <v>5990.4000000000005</v>
      </c>
      <c r="F111" s="7">
        <f t="shared" si="24"/>
        <v>24009.599999999999</v>
      </c>
      <c r="G111" s="7">
        <f t="shared" si="25"/>
        <v>25273.263157894737</v>
      </c>
      <c r="H111" s="10">
        <f t="shared" si="26"/>
        <v>566.66496337974456</v>
      </c>
      <c r="I111" s="7">
        <f t="shared" si="27"/>
        <v>153.6</v>
      </c>
      <c r="J111" s="7">
        <f t="shared" si="28"/>
        <v>1926.6550843330035</v>
      </c>
      <c r="K111" s="7">
        <f t="shared" si="29"/>
        <v>1263.6631578947381</v>
      </c>
      <c r="L111" s="7">
        <f t="shared" si="30"/>
        <v>3343.9182422277418</v>
      </c>
    </row>
    <row r="112" spans="3:12">
      <c r="C112" s="7">
        <f t="shared" si="31"/>
        <v>30000</v>
      </c>
      <c r="D112" s="7">
        <v>90</v>
      </c>
      <c r="E112" s="7">
        <f t="shared" si="23"/>
        <v>6717.6000000000013</v>
      </c>
      <c r="F112" s="7">
        <f t="shared" si="24"/>
        <v>23282.399999999998</v>
      </c>
      <c r="G112" s="7">
        <f t="shared" si="25"/>
        <v>24507.78947368421</v>
      </c>
      <c r="H112" s="10">
        <f t="shared" si="26"/>
        <v>548.13551525372975</v>
      </c>
      <c r="I112" s="7">
        <f t="shared" si="27"/>
        <v>194.4</v>
      </c>
      <c r="J112" s="7">
        <f t="shared" si="28"/>
        <v>1802.715258494831</v>
      </c>
      <c r="K112" s="7">
        <f t="shared" si="29"/>
        <v>1225.3894736842121</v>
      </c>
      <c r="L112" s="7">
        <f t="shared" si="30"/>
        <v>3222.5047321790435</v>
      </c>
    </row>
    <row r="113" spans="3:12">
      <c r="C113" s="7">
        <f t="shared" si="31"/>
        <v>30000</v>
      </c>
      <c r="D113" s="7">
        <v>100</v>
      </c>
      <c r="E113" s="7">
        <f t="shared" si="23"/>
        <v>7440.0000000000009</v>
      </c>
      <c r="F113" s="7">
        <f t="shared" si="24"/>
        <v>22560</v>
      </c>
      <c r="G113" s="7">
        <f t="shared" si="25"/>
        <v>23747.368421052633</v>
      </c>
      <c r="H113" s="10">
        <f t="shared" si="26"/>
        <v>529.82633530281475</v>
      </c>
      <c r="I113" s="7">
        <f t="shared" si="27"/>
        <v>240</v>
      </c>
      <c r="J113" s="7">
        <f t="shared" si="28"/>
        <v>1684.2956734824643</v>
      </c>
      <c r="K113" s="7">
        <f t="shared" si="29"/>
        <v>1187.3684210526335</v>
      </c>
      <c r="L113" s="7">
        <f t="shared" si="30"/>
        <v>3111.6640945350978</v>
      </c>
    </row>
    <row r="114" spans="3:12">
      <c r="C114" s="7">
        <f t="shared" si="31"/>
        <v>30000</v>
      </c>
      <c r="D114" s="7">
        <v>125</v>
      </c>
      <c r="E114" s="7">
        <f t="shared" si="23"/>
        <v>9225.0000000000018</v>
      </c>
      <c r="F114" s="7">
        <f t="shared" si="24"/>
        <v>20775</v>
      </c>
      <c r="G114" s="7">
        <f t="shared" si="25"/>
        <v>21868.42105263158</v>
      </c>
      <c r="H114" s="10">
        <f t="shared" si="26"/>
        <v>484.99457213865207</v>
      </c>
      <c r="I114" s="7">
        <f t="shared" si="27"/>
        <v>375</v>
      </c>
      <c r="J114" s="7">
        <f t="shared" si="28"/>
        <v>1411.3184100237252</v>
      </c>
      <c r="K114" s="7">
        <f t="shared" si="29"/>
        <v>1093.4210526315801</v>
      </c>
      <c r="L114" s="7">
        <f t="shared" si="30"/>
        <v>2879.739462655305</v>
      </c>
    </row>
    <row r="115" spans="3:12">
      <c r="C115" s="7">
        <f t="shared" si="31"/>
        <v>30000</v>
      </c>
      <c r="D115" s="7">
        <v>150</v>
      </c>
      <c r="E115" s="7">
        <f t="shared" si="23"/>
        <v>10980.000000000002</v>
      </c>
      <c r="F115" s="7">
        <f t="shared" si="24"/>
        <v>19020</v>
      </c>
      <c r="G115" s="7">
        <f t="shared" si="25"/>
        <v>20021.052631578947</v>
      </c>
      <c r="H115" s="10">
        <f t="shared" si="26"/>
        <v>441.46689003223651</v>
      </c>
      <c r="I115" s="7">
        <f t="shared" si="27"/>
        <v>540</v>
      </c>
      <c r="J115" s="7">
        <f t="shared" si="28"/>
        <v>1169.3580899684089</v>
      </c>
      <c r="K115" s="7">
        <f t="shared" si="29"/>
        <v>1001.0526315789466</v>
      </c>
      <c r="L115" s="7">
        <f t="shared" si="30"/>
        <v>2710.4107215473555</v>
      </c>
    </row>
    <row r="116" spans="3:12">
      <c r="C116" s="7">
        <f t="shared" si="31"/>
        <v>30000</v>
      </c>
      <c r="D116" s="7">
        <v>175</v>
      </c>
      <c r="E116" s="7">
        <f t="shared" si="23"/>
        <v>12705.000000000002</v>
      </c>
      <c r="F116" s="7">
        <f t="shared" si="24"/>
        <v>17295</v>
      </c>
      <c r="G116" s="7">
        <f t="shared" si="25"/>
        <v>18205.263157894737</v>
      </c>
      <c r="H116" s="10">
        <f t="shared" si="26"/>
        <v>399.19599621359401</v>
      </c>
      <c r="I116" s="7">
        <f t="shared" si="27"/>
        <v>735</v>
      </c>
      <c r="J116" s="7">
        <f t="shared" si="28"/>
        <v>956.14466035778253</v>
      </c>
      <c r="K116" s="7">
        <f t="shared" si="29"/>
        <v>910.26315789473665</v>
      </c>
      <c r="L116" s="7">
        <f t="shared" si="30"/>
        <v>2601.4078182525191</v>
      </c>
    </row>
    <row r="117" spans="3:12">
      <c r="C117" s="7">
        <f t="shared" si="31"/>
        <v>30000</v>
      </c>
      <c r="D117" s="7">
        <v>200</v>
      </c>
      <c r="E117" s="7">
        <f t="shared" si="23"/>
        <v>14400.000000000002</v>
      </c>
      <c r="F117" s="7">
        <f t="shared" si="24"/>
        <v>15599.999999999998</v>
      </c>
      <c r="G117" s="7">
        <f t="shared" si="25"/>
        <v>16421.052631578947</v>
      </c>
      <c r="H117" s="10">
        <f t="shared" si="26"/>
        <v>358.13812799869635</v>
      </c>
      <c r="I117" s="7">
        <f t="shared" si="27"/>
        <v>960</v>
      </c>
      <c r="J117" s="7">
        <f t="shared" si="28"/>
        <v>769.57751235846365</v>
      </c>
      <c r="K117" s="7">
        <f t="shared" si="29"/>
        <v>821.05263157894842</v>
      </c>
      <c r="L117" s="7">
        <f t="shared" si="30"/>
        <v>2550.630143937412</v>
      </c>
    </row>
    <row r="118" spans="3:12">
      <c r="C118" s="7">
        <f t="shared" si="31"/>
        <v>30000</v>
      </c>
      <c r="D118" s="7">
        <v>225</v>
      </c>
      <c r="E118" s="7">
        <f t="shared" si="23"/>
        <v>16065.000000000004</v>
      </c>
      <c r="F118" s="7">
        <f t="shared" si="24"/>
        <v>13934.999999999996</v>
      </c>
      <c r="G118" s="7">
        <f t="shared" si="25"/>
        <v>14668.421052631576</v>
      </c>
      <c r="H118" s="10">
        <f t="shared" si="26"/>
        <v>318.25270314559202</v>
      </c>
      <c r="I118" s="7">
        <f t="shared" si="27"/>
        <v>1215</v>
      </c>
      <c r="J118" s="7">
        <f t="shared" si="28"/>
        <v>607.70869835685789</v>
      </c>
      <c r="K118" s="7">
        <f t="shared" si="29"/>
        <v>733.4210526315801</v>
      </c>
      <c r="L118" s="7">
        <f t="shared" si="30"/>
        <v>2556.129750988438</v>
      </c>
    </row>
    <row r="119" spans="3:12">
      <c r="C119" s="7">
        <f t="shared" si="31"/>
        <v>30000</v>
      </c>
      <c r="D119" s="7">
        <v>250</v>
      </c>
      <c r="E119" s="7">
        <f t="shared" si="23"/>
        <v>17700.000000000004</v>
      </c>
      <c r="F119" s="7">
        <f t="shared" si="24"/>
        <v>12299.999999999996</v>
      </c>
      <c r="G119" s="7">
        <f t="shared" si="25"/>
        <v>12947.368421052628</v>
      </c>
      <c r="H119" s="10">
        <f t="shared" si="26"/>
        <v>279.50201409033207</v>
      </c>
      <c r="I119" s="7">
        <f t="shared" si="27"/>
        <v>1500</v>
      </c>
      <c r="J119" s="7">
        <f t="shared" si="28"/>
        <v>468.7282552833131</v>
      </c>
      <c r="K119" s="7">
        <f t="shared" si="29"/>
        <v>647.36842105263167</v>
      </c>
      <c r="L119" s="7">
        <f t="shared" si="30"/>
        <v>2616.0966763359447</v>
      </c>
    </row>
    <row r="120" spans="3:12">
      <c r="C120" s="7">
        <f t="shared" si="31"/>
        <v>30000</v>
      </c>
      <c r="D120" s="7">
        <v>275</v>
      </c>
      <c r="E120" s="7">
        <f t="shared" si="23"/>
        <v>19305.000000000004</v>
      </c>
      <c r="F120" s="7">
        <f t="shared" si="24"/>
        <v>10694.999999999996</v>
      </c>
      <c r="G120" s="7">
        <f t="shared" si="25"/>
        <v>11257.894736842101</v>
      </c>
      <c r="H120" s="10">
        <f t="shared" si="26"/>
        <v>241.85095951127639</v>
      </c>
      <c r="I120" s="7">
        <f t="shared" si="27"/>
        <v>1815</v>
      </c>
      <c r="J120" s="7">
        <f t="shared" si="28"/>
        <v>350.9513196991503</v>
      </c>
      <c r="K120" s="7">
        <f t="shared" si="29"/>
        <v>562.89473684210498</v>
      </c>
      <c r="L120" s="7">
        <f t="shared" si="30"/>
        <v>2728.8460565412552</v>
      </c>
    </row>
    <row r="121" spans="3:12">
      <c r="C121" s="7">
        <f t="shared" si="31"/>
        <v>30000</v>
      </c>
      <c r="D121" s="7">
        <v>300</v>
      </c>
      <c r="E121" s="7">
        <f t="shared" si="23"/>
        <v>20880.000000000004</v>
      </c>
      <c r="F121" s="7">
        <f t="shared" si="24"/>
        <v>9119.9999999999964</v>
      </c>
      <c r="G121" s="7">
        <f t="shared" si="25"/>
        <v>9599.9999999999964</v>
      </c>
      <c r="H121" s="10">
        <f t="shared" si="26"/>
        <v>205.26680779794464</v>
      </c>
      <c r="I121" s="7">
        <f t="shared" si="27"/>
        <v>2160</v>
      </c>
      <c r="J121" s="7">
        <f t="shared" si="28"/>
        <v>252.80677430135009</v>
      </c>
      <c r="K121" s="7">
        <f t="shared" si="29"/>
        <v>480</v>
      </c>
      <c r="L121" s="7">
        <f t="shared" si="30"/>
        <v>2892.8067743013503</v>
      </c>
    </row>
    <row r="122" spans="3:12">
      <c r="C122" s="7">
        <f t="shared" si="31"/>
        <v>30000</v>
      </c>
      <c r="D122" s="7">
        <v>325</v>
      </c>
      <c r="E122" s="7">
        <f t="shared" si="23"/>
        <v>22425.000000000004</v>
      </c>
      <c r="F122" s="7">
        <f t="shared" si="24"/>
        <v>7574.9999999999964</v>
      </c>
      <c r="G122" s="7">
        <f t="shared" si="25"/>
        <v>7973.6842105263122</v>
      </c>
      <c r="H122" s="10">
        <f t="shared" si="26"/>
        <v>169.71898790977136</v>
      </c>
      <c r="I122" s="7">
        <f t="shared" si="27"/>
        <v>2535</v>
      </c>
      <c r="J122" s="7">
        <f t="shared" si="28"/>
        <v>172.82720914270271</v>
      </c>
      <c r="K122" s="7">
        <f t="shared" si="29"/>
        <v>398.68421052631584</v>
      </c>
      <c r="L122" s="7">
        <f t="shared" si="30"/>
        <v>3106.5114196690183</v>
      </c>
    </row>
    <row r="123" spans="3:12">
      <c r="C123" s="7">
        <f t="shared" si="31"/>
        <v>30000</v>
      </c>
      <c r="D123" s="7">
        <v>350</v>
      </c>
      <c r="E123" s="7">
        <f t="shared" si="23"/>
        <v>23940.000000000004</v>
      </c>
      <c r="F123" s="7">
        <f t="shared" si="24"/>
        <v>6059.9999999999964</v>
      </c>
      <c r="G123" s="7">
        <f t="shared" si="25"/>
        <v>6378.9473684210488</v>
      </c>
      <c r="H123" s="10">
        <f t="shared" si="26"/>
        <v>135.17890384779167</v>
      </c>
      <c r="I123" s="7">
        <f t="shared" si="27"/>
        <v>2940</v>
      </c>
      <c r="J123" s="7">
        <f t="shared" si="28"/>
        <v>109.64001627294303</v>
      </c>
      <c r="K123" s="7">
        <f t="shared" si="29"/>
        <v>318.94736842105249</v>
      </c>
      <c r="L123" s="7">
        <f t="shared" si="30"/>
        <v>3368.5873846939953</v>
      </c>
    </row>
    <row r="124" spans="3:12">
      <c r="C124" s="7">
        <f t="shared" si="31"/>
        <v>30000</v>
      </c>
      <c r="D124" s="7">
        <v>375</v>
      </c>
      <c r="E124" s="7">
        <f t="shared" si="23"/>
        <v>25425.000000000004</v>
      </c>
      <c r="F124" s="7">
        <f t="shared" si="24"/>
        <v>4574.9999999999964</v>
      </c>
      <c r="G124" s="7">
        <f t="shared" si="25"/>
        <v>4815.7894736842072</v>
      </c>
      <c r="H124" s="10">
        <f t="shared" si="26"/>
        <v>101.61976956420619</v>
      </c>
      <c r="I124" s="7">
        <f t="shared" si="27"/>
        <v>3375</v>
      </c>
      <c r="J124" s="7">
        <f t="shared" si="28"/>
        <v>61.959465397694203</v>
      </c>
      <c r="K124" s="7">
        <f t="shared" si="29"/>
        <v>240.78947368421086</v>
      </c>
      <c r="L124" s="7">
        <f t="shared" si="30"/>
        <v>3677.7489390819051</v>
      </c>
    </row>
    <row r="125" spans="3:12">
      <c r="C125" s="7">
        <f t="shared" si="31"/>
        <v>30000</v>
      </c>
      <c r="D125" s="7">
        <v>400</v>
      </c>
      <c r="E125" s="7">
        <f t="shared" si="23"/>
        <v>26880.000000000004</v>
      </c>
      <c r="F125" s="7">
        <f t="shared" si="24"/>
        <v>3119.9999999999964</v>
      </c>
      <c r="G125" s="7">
        <f t="shared" si="25"/>
        <v>3284.210526315786</v>
      </c>
      <c r="H125" s="10">
        <f t="shared" si="26"/>
        <v>69.016461628544093</v>
      </c>
      <c r="I125" s="7">
        <f t="shared" si="27"/>
        <v>3840</v>
      </c>
      <c r="J125" s="7">
        <f t="shared" si="28"/>
        <v>28.579631854345799</v>
      </c>
      <c r="K125" s="7">
        <f t="shared" si="29"/>
        <v>164.21052631578959</v>
      </c>
      <c r="L125" s="7">
        <f t="shared" si="30"/>
        <v>4032.7901581701353</v>
      </c>
    </row>
    <row r="126" spans="3:12">
      <c r="C126" s="7">
        <f t="shared" si="31"/>
        <v>30000</v>
      </c>
      <c r="D126" s="7">
        <v>425</v>
      </c>
      <c r="E126" s="7">
        <f t="shared" si="23"/>
        <v>28305.000000000004</v>
      </c>
      <c r="F126" s="7">
        <f t="shared" si="24"/>
        <v>1694.9999999999964</v>
      </c>
      <c r="G126" s="7">
        <f t="shared" si="25"/>
        <v>1784.2105263157857</v>
      </c>
      <c r="H126" s="10">
        <f t="shared" si="26"/>
        <v>37.345387376365245</v>
      </c>
      <c r="I126" s="7">
        <f t="shared" si="27"/>
        <v>4335</v>
      </c>
      <c r="J126" s="7">
        <f t="shared" si="28"/>
        <v>8.368067749744684</v>
      </c>
      <c r="K126" s="7">
        <f t="shared" si="29"/>
        <v>89.210526315789366</v>
      </c>
      <c r="L126" s="7">
        <f t="shared" si="30"/>
        <v>4432.5785940655342</v>
      </c>
    </row>
    <row r="127" spans="3:12">
      <c r="C127" s="7">
        <f t="shared" si="31"/>
        <v>30000</v>
      </c>
      <c r="D127" s="7">
        <v>450</v>
      </c>
      <c r="E127" s="7">
        <f t="shared" si="23"/>
        <v>29700.000000000007</v>
      </c>
      <c r="F127" s="7">
        <f t="shared" si="24"/>
        <v>299.99999999999272</v>
      </c>
      <c r="G127" s="7">
        <f t="shared" si="25"/>
        <v>315.7894736842029</v>
      </c>
      <c r="H127" s="10">
        <f t="shared" si="26"/>
        <v>6.5843666038674087</v>
      </c>
      <c r="I127" s="7">
        <f t="shared" si="27"/>
        <v>4860</v>
      </c>
      <c r="J127" s="7">
        <f t="shared" si="28"/>
        <v>0.2601233014447466</v>
      </c>
      <c r="K127" s="7">
        <f t="shared" si="29"/>
        <v>15.789473684210179</v>
      </c>
      <c r="L127" s="7">
        <f t="shared" si="30"/>
        <v>4876.0495969856547</v>
      </c>
    </row>
    <row r="128" spans="3:12">
      <c r="C128" s="7">
        <f t="shared" si="31"/>
        <v>30000</v>
      </c>
      <c r="D128" s="7">
        <v>475</v>
      </c>
      <c r="E128" s="7">
        <f t="shared" si="23"/>
        <v>31065.000000000007</v>
      </c>
      <c r="F128" s="7">
        <f t="shared" si="24"/>
        <v>-1065.0000000000073</v>
      </c>
      <c r="G128" s="7">
        <f t="shared" si="25"/>
        <v>-1121.052631578955</v>
      </c>
      <c r="H128" s="10">
        <f t="shared" si="26"/>
        <v>-23.287474847299094</v>
      </c>
      <c r="I128" s="7">
        <f t="shared" si="27"/>
        <v>5415</v>
      </c>
      <c r="J128" s="7">
        <f t="shared" si="28"/>
        <v>3.2538389085815278</v>
      </c>
      <c r="K128" s="7">
        <f t="shared" si="29"/>
        <v>-56.052631578947739</v>
      </c>
      <c r="L128" s="7">
        <f t="shared" si="30"/>
        <v>5362.2012073296337</v>
      </c>
    </row>
    <row r="129" spans="3:12">
      <c r="C129" s="7">
        <f t="shared" si="31"/>
        <v>30000</v>
      </c>
      <c r="D129" s="7">
        <v>500</v>
      </c>
      <c r="E129" s="7">
        <f t="shared" si="23"/>
        <v>32400.000000000007</v>
      </c>
      <c r="F129" s="7">
        <f t="shared" si="24"/>
        <v>-2400.0000000000073</v>
      </c>
      <c r="G129" s="7">
        <f t="shared" si="25"/>
        <v>-2526.3157894736919</v>
      </c>
      <c r="H129" s="10">
        <f t="shared" si="26"/>
        <v>-52.289801035823182</v>
      </c>
      <c r="I129" s="7">
        <f t="shared" si="27"/>
        <v>6000</v>
      </c>
      <c r="J129" s="7">
        <f t="shared" si="28"/>
        <v>16.40533975419585</v>
      </c>
      <c r="K129" s="7">
        <f t="shared" si="29"/>
        <v>-126.31578947368462</v>
      </c>
      <c r="L129" s="7">
        <f t="shared" si="30"/>
        <v>5890.0895502805106</v>
      </c>
    </row>
    <row r="130" spans="3:12">
      <c r="C130" s="7">
        <f t="shared" si="31"/>
        <v>30000</v>
      </c>
      <c r="D130" s="7">
        <v>525</v>
      </c>
      <c r="E130" s="7">
        <f t="shared" si="23"/>
        <v>33705.000000000007</v>
      </c>
      <c r="F130" s="7">
        <f t="shared" si="24"/>
        <v>-3705.0000000000073</v>
      </c>
      <c r="G130" s="7">
        <f t="shared" si="25"/>
        <v>-3900.0000000000077</v>
      </c>
      <c r="H130" s="10">
        <f t="shared" si="26"/>
        <v>-80.441152620633602</v>
      </c>
      <c r="I130" s="7">
        <f t="shared" si="27"/>
        <v>6615</v>
      </c>
      <c r="J130" s="7">
        <f t="shared" si="28"/>
        <v>38.824674209616411</v>
      </c>
      <c r="K130" s="7">
        <f t="shared" si="29"/>
        <v>-195.00000000000045</v>
      </c>
      <c r="L130" s="7">
        <f t="shared" si="30"/>
        <v>6458.8246742096162</v>
      </c>
    </row>
    <row r="131" spans="3:12">
      <c r="C131" s="4"/>
      <c r="D131" s="4"/>
      <c r="E131" s="4"/>
      <c r="F131" s="4"/>
      <c r="G131" s="4"/>
      <c r="H131" s="5"/>
      <c r="I131" s="4"/>
      <c r="J131" s="4"/>
      <c r="K131" s="4"/>
      <c r="L131" s="4"/>
    </row>
    <row r="132" spans="3:12">
      <c r="C132" s="4"/>
      <c r="D132" s="4"/>
      <c r="E132" s="4"/>
      <c r="F132" s="4"/>
      <c r="G132" s="4"/>
      <c r="H132" s="5"/>
      <c r="I132" s="4"/>
      <c r="J132" s="4"/>
      <c r="K132" s="4"/>
      <c r="L132" s="4"/>
    </row>
    <row r="133" spans="3:12" ht="45">
      <c r="C133" s="3" t="s">
        <v>7</v>
      </c>
      <c r="D133" s="3" t="s">
        <v>8</v>
      </c>
      <c r="E133" s="3" t="s">
        <v>9</v>
      </c>
      <c r="F133" s="3" t="s">
        <v>10</v>
      </c>
      <c r="G133" s="3" t="s">
        <v>11</v>
      </c>
      <c r="H133" s="3" t="s">
        <v>12</v>
      </c>
      <c r="I133" s="3" t="s">
        <v>13</v>
      </c>
      <c r="J133" s="3" t="s">
        <v>14</v>
      </c>
      <c r="K133" s="3" t="s">
        <v>15</v>
      </c>
      <c r="L133" s="3" t="s">
        <v>16</v>
      </c>
    </row>
    <row r="134" spans="3:12">
      <c r="C134" s="4">
        <v>25000</v>
      </c>
      <c r="D134" s="4">
        <v>10</v>
      </c>
      <c r="E134" s="4">
        <f>D$5*D134-D134^2*D$6</f>
        <v>765.60000000000014</v>
      </c>
      <c r="F134" s="4">
        <f>C134-E134</f>
        <v>24234.400000000001</v>
      </c>
      <c r="G134" s="4">
        <f>F134/D$7</f>
        <v>25509.894736842107</v>
      </c>
      <c r="H134" s="5">
        <f>(D$8-(D$8^2-4*D$9*G134)^0.5)/(2*D$9)</f>
        <v>572.41325752462069</v>
      </c>
      <c r="I134" s="4">
        <f>D134^2*D$6</f>
        <v>2.4</v>
      </c>
      <c r="J134" s="4">
        <f>H134^2*D$9</f>
        <v>1965.9416243396863</v>
      </c>
      <c r="K134" s="4">
        <f>G134-F134</f>
        <v>1275.4947368421053</v>
      </c>
      <c r="L134" s="4">
        <f>SUM(I134:K134)</f>
        <v>3243.8363611817917</v>
      </c>
    </row>
    <row r="135" spans="3:12">
      <c r="C135" s="4">
        <v>25000</v>
      </c>
      <c r="D135" s="4">
        <v>25</v>
      </c>
      <c r="E135" s="4">
        <f t="shared" ref="E135:E136" si="32">D$5*D135-D135^2*D$6</f>
        <v>1905.0000000000002</v>
      </c>
      <c r="F135" s="4">
        <f t="shared" ref="F135:F136" si="33">C135-E135</f>
        <v>23095</v>
      </c>
      <c r="G135" s="4">
        <f t="shared" ref="G135:G136" si="34">F135/D$7</f>
        <v>24310.526315789473</v>
      </c>
      <c r="H135" s="5">
        <f t="shared" ref="H135:H136" si="35">(D$8-(D$8^2-4*D$9*G135)^0.5)/(2*D$9)</f>
        <v>543.37655883156856</v>
      </c>
      <c r="I135" s="4">
        <f t="shared" ref="I135:I136" si="36">D135^2*D$6</f>
        <v>15</v>
      </c>
      <c r="J135" s="4">
        <f t="shared" ref="J135:J136" si="37">H135^2*D$9</f>
        <v>1771.5485081258228</v>
      </c>
      <c r="K135" s="4">
        <f t="shared" ref="K135:K136" si="38">G135-F135</f>
        <v>1215.5263157894733</v>
      </c>
      <c r="L135" s="4">
        <f t="shared" ref="L135:L136" si="39">SUM(I135:K135)</f>
        <v>3002.0748239152963</v>
      </c>
    </row>
    <row r="136" spans="3:12">
      <c r="C136" s="4">
        <v>25000</v>
      </c>
      <c r="D136" s="4">
        <v>20</v>
      </c>
      <c r="E136" s="4">
        <f t="shared" si="32"/>
        <v>1526.4000000000003</v>
      </c>
      <c r="F136" s="4">
        <f t="shared" si="33"/>
        <v>23473.599999999999</v>
      </c>
      <c r="G136" s="4">
        <f t="shared" si="34"/>
        <v>24709.052631578947</v>
      </c>
      <c r="H136" s="5">
        <f t="shared" si="35"/>
        <v>552.99774276205221</v>
      </c>
      <c r="I136" s="4">
        <f t="shared" si="36"/>
        <v>9.6</v>
      </c>
      <c r="J136" s="4">
        <f t="shared" si="37"/>
        <v>1834.8390209995491</v>
      </c>
      <c r="K136" s="4">
        <f t="shared" si="38"/>
        <v>1235.4526315789481</v>
      </c>
      <c r="L136" s="4">
        <f t="shared" si="39"/>
        <v>3079.8916525784971</v>
      </c>
    </row>
    <row r="137" spans="3:12">
      <c r="C137" s="4"/>
      <c r="D137" s="4"/>
      <c r="E137" s="4"/>
      <c r="F137" s="4"/>
      <c r="G137" s="4"/>
      <c r="H137" s="5"/>
      <c r="I137" s="4"/>
      <c r="J137" s="4"/>
      <c r="K137" s="4"/>
      <c r="L137" s="4"/>
    </row>
    <row r="138" spans="3:12" ht="45">
      <c r="C138" s="3" t="s">
        <v>7</v>
      </c>
      <c r="D138" s="3" t="s">
        <v>8</v>
      </c>
      <c r="E138" s="3" t="s">
        <v>9</v>
      </c>
      <c r="F138" s="3" t="s">
        <v>10</v>
      </c>
      <c r="G138" s="3" t="s">
        <v>11</v>
      </c>
      <c r="H138" s="3" t="s">
        <v>12</v>
      </c>
      <c r="I138" s="3" t="s">
        <v>13</v>
      </c>
      <c r="J138" s="3" t="s">
        <v>14</v>
      </c>
      <c r="K138" s="3" t="s">
        <v>15</v>
      </c>
      <c r="L138" s="3" t="s">
        <v>16</v>
      </c>
    </row>
    <row r="139" spans="3:12">
      <c r="C139" s="4">
        <v>25000</v>
      </c>
      <c r="D139" s="4">
        <v>10</v>
      </c>
      <c r="E139" s="4">
        <f>D$5*D139-D139^2*D$6</f>
        <v>765.60000000000014</v>
      </c>
      <c r="F139" s="4">
        <f>C139-E139</f>
        <v>24234.400000000001</v>
      </c>
      <c r="G139" s="4">
        <f>F139/D$7</f>
        <v>25509.894736842107</v>
      </c>
      <c r="H139" s="5">
        <f>(D$8-(D$8^2-4*D$9*G139)^0.5)/(2*D$9)</f>
        <v>572.41325752462069</v>
      </c>
      <c r="I139" s="4">
        <f>D139^2*D$6</f>
        <v>2.4</v>
      </c>
      <c r="J139" s="4">
        <f>H139^2*D$9</f>
        <v>1965.9416243396863</v>
      </c>
      <c r="K139" s="4">
        <f>G139-F139</f>
        <v>1275.4947368421053</v>
      </c>
      <c r="L139" s="4">
        <f>SUM(I139:K139)</f>
        <v>3243.8363611817917</v>
      </c>
    </row>
    <row r="140" spans="3:12">
      <c r="C140" s="4">
        <v>25000</v>
      </c>
      <c r="D140" s="4">
        <v>25</v>
      </c>
      <c r="E140" s="4">
        <f t="shared" ref="E140" si="40">D$5*D140-D140^2*D$6</f>
        <v>1905.0000000000002</v>
      </c>
      <c r="F140" s="4">
        <f t="shared" ref="F140" si="41">C140-E140</f>
        <v>23095</v>
      </c>
      <c r="G140" s="4">
        <f t="shared" ref="G140" si="42">F140/D$7</f>
        <v>24310.526315789473</v>
      </c>
      <c r="H140" s="5">
        <f t="shared" ref="H140" si="43">(D$8-(D$8^2-4*D$9*G140)^0.5)/(2*D$9)</f>
        <v>543.37655883156856</v>
      </c>
      <c r="I140" s="4">
        <f t="shared" ref="I140" si="44">D140^2*D$6</f>
        <v>15</v>
      </c>
      <c r="J140" s="4">
        <f t="shared" ref="J140" si="45">H140^2*D$9</f>
        <v>1771.5485081258228</v>
      </c>
      <c r="K140" s="4">
        <f t="shared" ref="K140" si="46">G140-F140</f>
        <v>1215.5263157894733</v>
      </c>
      <c r="L140" s="4">
        <f t="shared" ref="L140" si="47">SUM(I140:K140)</f>
        <v>3002.0748239152963</v>
      </c>
    </row>
    <row r="141" spans="3:12">
      <c r="C141" s="4"/>
      <c r="D141" s="4"/>
      <c r="E141" s="4"/>
      <c r="F141" s="4"/>
      <c r="G141" s="4"/>
      <c r="H141" s="5"/>
      <c r="I141" s="4"/>
      <c r="J141" s="4"/>
      <c r="K141" s="4"/>
      <c r="L141" s="4"/>
    </row>
    <row r="142" spans="3:12">
      <c r="C142" s="4"/>
      <c r="D142" s="4"/>
      <c r="E142" s="4"/>
      <c r="F142" s="4"/>
      <c r="G142" s="4"/>
      <c r="H142" s="5"/>
      <c r="I142" s="4"/>
      <c r="J142" s="4"/>
      <c r="K142" s="4"/>
      <c r="L142" s="4"/>
    </row>
    <row r="143" spans="3:12">
      <c r="C143" s="4"/>
      <c r="D143" s="4"/>
      <c r="E143" s="4"/>
      <c r="F143" s="4"/>
      <c r="G143" s="4"/>
      <c r="H143" s="5"/>
      <c r="I143" s="4"/>
      <c r="J143" s="4"/>
      <c r="K143" s="4"/>
      <c r="L143" s="4"/>
    </row>
    <row r="144" spans="3:12">
      <c r="C144" s="4"/>
      <c r="D144" s="4"/>
      <c r="E144" s="4"/>
      <c r="F144" s="4"/>
      <c r="G144" s="4"/>
      <c r="H144" s="5"/>
      <c r="I144" s="4"/>
      <c r="J144" s="4"/>
      <c r="K144" s="4"/>
      <c r="L144" s="4"/>
    </row>
    <row r="145" spans="3:12">
      <c r="C145" s="4"/>
      <c r="D145" s="4"/>
      <c r="E145" s="4"/>
      <c r="F145" s="4"/>
      <c r="G145" s="4"/>
      <c r="H145" s="5"/>
      <c r="I145" s="4"/>
      <c r="J145" s="4"/>
      <c r="K145" s="4"/>
      <c r="L145" s="4"/>
    </row>
    <row r="146" spans="3:12">
      <c r="C146" s="4"/>
      <c r="D146" s="4"/>
      <c r="E146" s="4"/>
      <c r="F146" s="4"/>
      <c r="G146" s="4"/>
      <c r="H146" s="5"/>
      <c r="I146" s="4"/>
      <c r="J146" s="4"/>
      <c r="K146" s="4"/>
      <c r="L146" s="4"/>
    </row>
    <row r="147" spans="3:12">
      <c r="C147" s="4"/>
      <c r="D147" s="4"/>
      <c r="E147" s="4"/>
      <c r="F147" s="4"/>
      <c r="G147" s="4"/>
      <c r="H147" s="5"/>
      <c r="I147" s="4"/>
      <c r="J147" s="4"/>
      <c r="K147" s="4"/>
      <c r="L147" s="4"/>
    </row>
    <row r="148" spans="3:12">
      <c r="C148" s="4"/>
      <c r="D148" s="4"/>
      <c r="E148" s="4"/>
      <c r="F148" s="4"/>
      <c r="G148" s="4"/>
      <c r="H148" s="5"/>
      <c r="I148" s="4"/>
      <c r="J148" s="4"/>
      <c r="K148" s="4"/>
      <c r="L148" s="4"/>
    </row>
    <row r="149" spans="3:12">
      <c r="C149" s="4"/>
      <c r="D149" s="4"/>
      <c r="E149" s="4"/>
      <c r="F149" s="4"/>
      <c r="G149" s="4"/>
      <c r="H149" s="5"/>
      <c r="I149" s="4"/>
      <c r="J149" s="4"/>
      <c r="K149" s="4"/>
      <c r="L149" s="4"/>
    </row>
    <row r="150" spans="3:12">
      <c r="C150" s="4"/>
      <c r="D150" s="4"/>
      <c r="E150" s="4"/>
      <c r="F150" s="4"/>
      <c r="G150" s="4"/>
      <c r="H150" s="5"/>
      <c r="I150" s="4"/>
      <c r="J150" s="4"/>
      <c r="K150" s="4"/>
      <c r="L150" s="4"/>
    </row>
    <row r="151" spans="3:12">
      <c r="C151" s="4"/>
      <c r="D151" s="4"/>
      <c r="E151" s="4"/>
      <c r="F151" s="4"/>
      <c r="G151" s="4"/>
      <c r="H151" s="5"/>
      <c r="I151" s="4"/>
      <c r="J151" s="4"/>
      <c r="K151" s="4"/>
      <c r="L151" s="4"/>
    </row>
    <row r="152" spans="3:12">
      <c r="C152" s="4"/>
      <c r="D152" s="4"/>
      <c r="E152" s="4"/>
      <c r="F152" s="4"/>
      <c r="G152" s="4"/>
      <c r="H152" s="5"/>
      <c r="I152" s="4"/>
      <c r="J152" s="4"/>
      <c r="K152" s="4"/>
      <c r="L152" s="4"/>
    </row>
    <row r="153" spans="3:12">
      <c r="C153" s="4"/>
      <c r="D153" s="4"/>
      <c r="E153" s="4"/>
      <c r="F153" s="4"/>
      <c r="G153" s="4"/>
      <c r="H153" s="5"/>
      <c r="I153" s="4"/>
      <c r="J153" s="4"/>
      <c r="K153" s="4"/>
      <c r="L153" s="4"/>
    </row>
    <row r="154" spans="3:12">
      <c r="C154" s="4"/>
      <c r="D154" s="4"/>
      <c r="E154" s="4"/>
      <c r="F154" s="4"/>
      <c r="G154" s="4"/>
      <c r="H154" s="5"/>
      <c r="I154" s="4"/>
      <c r="J154" s="4"/>
      <c r="K154" s="4"/>
      <c r="L154" s="4"/>
    </row>
    <row r="155" spans="3:12">
      <c r="C155" s="4"/>
      <c r="D155" s="4"/>
      <c r="E155" s="4"/>
      <c r="F155" s="4"/>
      <c r="G155" s="4"/>
      <c r="H155" s="5"/>
      <c r="I155" s="4"/>
      <c r="J155" s="4"/>
      <c r="K155" s="4"/>
      <c r="L155" s="4"/>
    </row>
    <row r="156" spans="3:12">
      <c r="C156" s="4"/>
      <c r="D156" s="4"/>
      <c r="E156" s="4"/>
      <c r="F156" s="4"/>
      <c r="G156" s="4"/>
      <c r="H156" s="5"/>
      <c r="I156" s="4"/>
      <c r="J156" s="4"/>
      <c r="K156" s="4"/>
      <c r="L156" s="4"/>
    </row>
    <row r="157" spans="3:12">
      <c r="C157" s="4"/>
      <c r="D157" s="4"/>
      <c r="E157" s="4"/>
      <c r="F157" s="4"/>
      <c r="G157" s="4"/>
      <c r="H157" s="5"/>
      <c r="I157" s="4"/>
      <c r="J157" s="4"/>
      <c r="K157" s="4"/>
      <c r="L157" s="4"/>
    </row>
    <row r="158" spans="3:12">
      <c r="C158" s="4"/>
      <c r="D158" s="4"/>
      <c r="E158" s="4"/>
      <c r="F158" s="4"/>
      <c r="G158" s="4"/>
      <c r="H158" s="5"/>
      <c r="I158" s="4"/>
      <c r="J158" s="4"/>
      <c r="K158" s="4"/>
      <c r="L158" s="4"/>
    </row>
    <row r="159" spans="3:12">
      <c r="C159" s="4"/>
      <c r="D159" s="4"/>
      <c r="E159" s="4"/>
      <c r="F159" s="4"/>
      <c r="G159" s="4"/>
      <c r="H159" s="5"/>
      <c r="I159" s="4"/>
      <c r="J159" s="4"/>
      <c r="K159" s="4"/>
      <c r="L159" s="4"/>
    </row>
    <row r="160" spans="3:12">
      <c r="C160" s="4"/>
      <c r="D160" s="4"/>
      <c r="E160" s="4"/>
      <c r="F160" s="4"/>
      <c r="G160" s="4"/>
      <c r="H160" s="5"/>
      <c r="I160" s="4"/>
      <c r="J160" s="4"/>
      <c r="K160" s="4"/>
      <c r="L160" s="4"/>
    </row>
    <row r="161" spans="3:12">
      <c r="C161" s="4"/>
      <c r="D161" s="4"/>
      <c r="E161" s="4"/>
      <c r="F161" s="4"/>
      <c r="G161" s="4"/>
      <c r="H161" s="5"/>
      <c r="I161" s="4"/>
      <c r="J161" s="4"/>
      <c r="K161" s="4"/>
      <c r="L161" s="4"/>
    </row>
    <row r="162" spans="3:12">
      <c r="C162" s="4"/>
      <c r="D162" s="4"/>
      <c r="E162" s="4"/>
      <c r="F162" s="4"/>
      <c r="G162" s="4"/>
      <c r="H162" s="5"/>
      <c r="I162" s="4"/>
      <c r="J162" s="4"/>
      <c r="K162" s="4"/>
      <c r="L162" s="4"/>
    </row>
    <row r="163" spans="3:12">
      <c r="C163" s="4"/>
      <c r="D163" s="4"/>
      <c r="E163" s="4"/>
      <c r="F163" s="4"/>
      <c r="G163" s="4"/>
      <c r="H163" s="5"/>
      <c r="I163" s="4"/>
      <c r="J163" s="4"/>
      <c r="K163" s="4"/>
      <c r="L163" s="4"/>
    </row>
    <row r="164" spans="3:12">
      <c r="C164" s="4"/>
      <c r="D164" s="4"/>
      <c r="E164" s="4"/>
      <c r="F164" s="4"/>
      <c r="G164" s="4"/>
      <c r="H164" s="5"/>
      <c r="I164" s="4"/>
      <c r="J164" s="4"/>
      <c r="K164" s="4"/>
      <c r="L164" s="4"/>
    </row>
    <row r="165" spans="3:12">
      <c r="C165" s="4"/>
      <c r="D165" s="4"/>
      <c r="E165" s="4"/>
      <c r="F165" s="4"/>
      <c r="G165" s="4"/>
      <c r="H165" s="5"/>
      <c r="I165" s="4"/>
      <c r="J165" s="4"/>
      <c r="K165" s="4"/>
      <c r="L165" s="4"/>
    </row>
    <row r="166" spans="3:12">
      <c r="C166" s="4"/>
      <c r="D166" s="4"/>
      <c r="E166" s="4"/>
      <c r="F166" s="4"/>
      <c r="G166" s="4"/>
      <c r="H166" s="5"/>
      <c r="I166" s="4"/>
      <c r="J166" s="4"/>
      <c r="K166" s="4"/>
      <c r="L166" s="4"/>
    </row>
    <row r="167" spans="3:12">
      <c r="C167" s="4"/>
      <c r="D167" s="4"/>
      <c r="E167" s="4"/>
      <c r="F167" s="4"/>
      <c r="G167" s="4"/>
      <c r="H167" s="5"/>
      <c r="I167" s="4"/>
      <c r="J167" s="4"/>
      <c r="K167" s="4"/>
      <c r="L167" s="4"/>
    </row>
    <row r="168" spans="3:12">
      <c r="C168" s="4"/>
      <c r="D168" s="4"/>
      <c r="E168" s="4"/>
      <c r="F168" s="4"/>
      <c r="G168" s="4"/>
      <c r="H168" s="5"/>
      <c r="I168" s="4"/>
      <c r="J168" s="4"/>
      <c r="K168" s="4"/>
      <c r="L168" s="4"/>
    </row>
    <row r="169" spans="3:12">
      <c r="C169" s="4"/>
      <c r="D169" s="4"/>
      <c r="E169" s="4"/>
      <c r="F169" s="4"/>
      <c r="G169" s="4"/>
      <c r="H169" s="5"/>
      <c r="I169" s="4"/>
      <c r="J169" s="4"/>
      <c r="K169" s="4"/>
      <c r="L169" s="4"/>
    </row>
    <row r="170" spans="3:12">
      <c r="C170" s="4"/>
      <c r="D170" s="4"/>
      <c r="E170" s="4"/>
      <c r="F170" s="4"/>
      <c r="G170" s="4"/>
      <c r="H170" s="5"/>
      <c r="I170" s="4"/>
      <c r="J170" s="4"/>
      <c r="K170" s="4"/>
      <c r="L170" s="4"/>
    </row>
    <row r="171" spans="3:12">
      <c r="C171" s="4"/>
      <c r="D171" s="4"/>
      <c r="E171" s="4"/>
      <c r="F171" s="4"/>
      <c r="G171" s="4"/>
      <c r="H171" s="5"/>
      <c r="I171" s="4"/>
      <c r="J171" s="4"/>
      <c r="K171" s="4"/>
      <c r="L171" s="4"/>
    </row>
    <row r="172" spans="3:12">
      <c r="C172" s="4"/>
      <c r="D172" s="4"/>
      <c r="E172" s="4"/>
      <c r="F172" s="4"/>
      <c r="G172" s="4"/>
      <c r="H172" s="5"/>
      <c r="I172" s="4"/>
      <c r="J172" s="4"/>
      <c r="K172" s="4"/>
      <c r="L172" s="4"/>
    </row>
    <row r="173" spans="3:12">
      <c r="C173" s="4"/>
      <c r="D173" s="4"/>
      <c r="E173" s="4"/>
      <c r="F173" s="4"/>
      <c r="G173" s="4"/>
      <c r="H173" s="5"/>
      <c r="I173" s="4"/>
      <c r="J173" s="4"/>
      <c r="K173" s="4"/>
      <c r="L173" s="4"/>
    </row>
    <row r="174" spans="3:12">
      <c r="C174" s="4"/>
      <c r="D174" s="4"/>
      <c r="E174" s="4"/>
      <c r="F174" s="4"/>
      <c r="G174" s="4"/>
      <c r="H174" s="5"/>
      <c r="I174" s="4"/>
      <c r="J174" s="4"/>
      <c r="K174" s="4"/>
      <c r="L174" s="4"/>
    </row>
    <row r="175" spans="3:12">
      <c r="C175" s="4"/>
      <c r="D175" s="4"/>
      <c r="E175" s="4"/>
      <c r="F175" s="4"/>
      <c r="G175" s="4"/>
      <c r="H175" s="5"/>
      <c r="I175" s="4"/>
      <c r="J175" s="4"/>
      <c r="K175" s="4"/>
      <c r="L175" s="4"/>
    </row>
    <row r="176" spans="3:12">
      <c r="C176" s="4"/>
      <c r="D176" s="4"/>
      <c r="E176" s="4"/>
      <c r="F176" s="4"/>
      <c r="G176" s="4"/>
      <c r="H176" s="5"/>
      <c r="I176" s="4"/>
      <c r="J176" s="4"/>
      <c r="K176" s="4"/>
      <c r="L176" s="4"/>
    </row>
    <row r="177" spans="3:12">
      <c r="C177" s="4"/>
      <c r="D177" s="4"/>
      <c r="E177" s="4"/>
      <c r="F177" s="4"/>
      <c r="G177" s="4"/>
      <c r="H177" s="5"/>
      <c r="I177" s="4"/>
      <c r="J177" s="4"/>
      <c r="K177" s="4"/>
      <c r="L177" s="4"/>
    </row>
    <row r="178" spans="3:12">
      <c r="C178" s="4"/>
      <c r="D178" s="4"/>
      <c r="E178" s="4"/>
      <c r="F178" s="4"/>
      <c r="G178" s="4"/>
      <c r="H178" s="5"/>
      <c r="I178" s="4"/>
      <c r="J178" s="4"/>
      <c r="K178" s="4"/>
      <c r="L178" s="4"/>
    </row>
    <row r="179" spans="3:12">
      <c r="C179" s="4"/>
      <c r="D179" s="4"/>
      <c r="E179" s="4"/>
      <c r="F179" s="4"/>
      <c r="G179" s="4"/>
      <c r="H179" s="5"/>
      <c r="I179" s="4"/>
      <c r="J179" s="4"/>
      <c r="K179" s="4"/>
      <c r="L179" s="4"/>
    </row>
    <row r="180" spans="3:12">
      <c r="C180" s="4"/>
      <c r="D180" s="4"/>
      <c r="E180" s="4"/>
      <c r="F180" s="4"/>
      <c r="G180" s="4"/>
      <c r="H180" s="5"/>
      <c r="I180" s="4"/>
      <c r="J180" s="4"/>
      <c r="K180" s="4"/>
      <c r="L180" s="4"/>
    </row>
    <row r="181" spans="3:12">
      <c r="C181" s="4"/>
      <c r="D181" s="4"/>
      <c r="E181" s="4"/>
      <c r="F181" s="4"/>
      <c r="G181" s="4"/>
      <c r="H181" s="5"/>
      <c r="I181" s="4"/>
      <c r="J181" s="4"/>
      <c r="K181" s="4"/>
      <c r="L181" s="4"/>
    </row>
    <row r="182" spans="3:12">
      <c r="C182" s="4"/>
      <c r="D182" s="4"/>
      <c r="E182" s="4"/>
      <c r="F182" s="4"/>
      <c r="G182" s="4"/>
      <c r="H182" s="5"/>
      <c r="I182" s="4"/>
      <c r="J182" s="4"/>
      <c r="K182" s="4"/>
      <c r="L182" s="4"/>
    </row>
    <row r="183" spans="3:12">
      <c r="C183" s="4"/>
      <c r="D183" s="4"/>
      <c r="E183" s="4"/>
      <c r="F183" s="4"/>
      <c r="G183" s="4"/>
      <c r="H183" s="5"/>
      <c r="I183" s="4"/>
      <c r="J183" s="4"/>
      <c r="K183" s="4"/>
      <c r="L183" s="4"/>
    </row>
    <row r="184" spans="3:12">
      <c r="C184" s="4"/>
      <c r="D184" s="4"/>
      <c r="E184" s="4"/>
      <c r="F184" s="4"/>
      <c r="G184" s="4"/>
      <c r="H184" s="5"/>
      <c r="I184" s="4"/>
      <c r="J184" s="4"/>
      <c r="K184" s="4"/>
      <c r="L184" s="4"/>
    </row>
    <row r="185" spans="3:12">
      <c r="C185" s="4"/>
      <c r="D185" s="4"/>
      <c r="E185" s="4"/>
      <c r="F185" s="4"/>
      <c r="G185" s="4"/>
      <c r="H185" s="5"/>
      <c r="I185" s="4"/>
      <c r="J185" s="4"/>
      <c r="K185" s="4"/>
      <c r="L185" s="4"/>
    </row>
    <row r="186" spans="3:12">
      <c r="C186" s="4"/>
      <c r="D186" s="4"/>
      <c r="E186" s="4"/>
      <c r="F186" s="4"/>
      <c r="G186" s="4"/>
      <c r="H186" s="5"/>
      <c r="I186" s="4"/>
      <c r="J186" s="4"/>
      <c r="K186" s="4"/>
      <c r="L186" s="4"/>
    </row>
    <row r="187" spans="3:12">
      <c r="C187" s="4"/>
      <c r="D187" s="4"/>
      <c r="E187" s="4"/>
      <c r="F187" s="4"/>
      <c r="G187" s="4"/>
      <c r="H187" s="5"/>
      <c r="I187" s="4"/>
      <c r="J187" s="4"/>
      <c r="K187" s="4"/>
      <c r="L187" s="4"/>
    </row>
    <row r="188" spans="3:12">
      <c r="C188" s="4"/>
      <c r="D188" s="4"/>
      <c r="E188" s="4"/>
      <c r="F188" s="4"/>
      <c r="G188" s="4"/>
      <c r="H188" s="5"/>
      <c r="I188" s="4"/>
      <c r="J188" s="4"/>
      <c r="K188" s="4"/>
      <c r="L188" s="4"/>
    </row>
    <row r="189" spans="3:12">
      <c r="C189" s="4"/>
      <c r="D189" s="4"/>
      <c r="E189" s="4"/>
      <c r="F189" s="4"/>
      <c r="G189" s="4"/>
      <c r="H189" s="5"/>
      <c r="I189" s="4"/>
      <c r="J189" s="4"/>
      <c r="K189" s="4"/>
      <c r="L189" s="4"/>
    </row>
    <row r="190" spans="3:12">
      <c r="C190" s="4"/>
      <c r="D190" s="4"/>
      <c r="E190" s="4"/>
      <c r="F190" s="4"/>
      <c r="G190" s="4"/>
      <c r="H190" s="5"/>
      <c r="I190" s="4"/>
      <c r="J190" s="4"/>
      <c r="K190" s="4"/>
      <c r="L190" s="4"/>
    </row>
    <row r="191" spans="3:12">
      <c r="C191" s="4"/>
      <c r="D191" s="4"/>
      <c r="E191" s="4"/>
      <c r="F191" s="4"/>
      <c r="G191" s="4"/>
      <c r="H191" s="5"/>
      <c r="I191" s="4"/>
      <c r="J191" s="4"/>
      <c r="K191" s="4"/>
      <c r="L191" s="4"/>
    </row>
    <row r="192" spans="3:12">
      <c r="C192" s="4"/>
      <c r="D192" s="4"/>
      <c r="E192" s="4"/>
      <c r="F192" s="4"/>
      <c r="G192" s="4"/>
      <c r="H192" s="5"/>
      <c r="I192" s="4"/>
      <c r="J192" s="4"/>
      <c r="K192" s="4"/>
      <c r="L192" s="4"/>
    </row>
    <row r="193" spans="3:12">
      <c r="C193" s="4"/>
      <c r="D193" s="4"/>
      <c r="E193" s="4"/>
      <c r="F193" s="4"/>
      <c r="G193" s="4"/>
      <c r="H193" s="5"/>
      <c r="I193" s="4"/>
      <c r="J193" s="4"/>
      <c r="K193" s="4"/>
      <c r="L193" s="4"/>
    </row>
    <row r="194" spans="3:12">
      <c r="C194" s="4"/>
      <c r="D194" s="4"/>
      <c r="E194" s="4"/>
      <c r="F194" s="4"/>
      <c r="G194" s="4"/>
      <c r="H194" s="5"/>
      <c r="I194" s="4"/>
      <c r="J194" s="4"/>
      <c r="K194" s="4"/>
      <c r="L194" s="4"/>
    </row>
    <row r="195" spans="3:12">
      <c r="C195" s="4"/>
      <c r="D195" s="4"/>
      <c r="E195" s="4"/>
      <c r="F195" s="4"/>
      <c r="G195" s="4"/>
      <c r="H195" s="5"/>
      <c r="I195" s="4"/>
      <c r="J195" s="4"/>
      <c r="K195" s="4"/>
      <c r="L195" s="4"/>
    </row>
    <row r="196" spans="3:12">
      <c r="C196" s="4"/>
      <c r="D196" s="4"/>
      <c r="E196" s="4"/>
      <c r="F196" s="4"/>
      <c r="G196" s="4"/>
      <c r="H196" s="5"/>
      <c r="I196" s="4"/>
      <c r="J196" s="4"/>
      <c r="K196" s="4"/>
      <c r="L196" s="4"/>
    </row>
    <row r="197" spans="3:12">
      <c r="C197" s="4"/>
      <c r="D197" s="4"/>
      <c r="E197" s="4"/>
      <c r="F197" s="4"/>
      <c r="G197" s="4"/>
      <c r="H197" s="5"/>
      <c r="I197" s="4"/>
      <c r="J197" s="4"/>
      <c r="K197" s="4"/>
      <c r="L197" s="4"/>
    </row>
    <row r="198" spans="3:12">
      <c r="C198" s="4"/>
      <c r="D198" s="4"/>
      <c r="E198" s="4"/>
      <c r="F198" s="4"/>
      <c r="G198" s="4"/>
      <c r="H198" s="5"/>
      <c r="I198" s="4"/>
      <c r="J198" s="4"/>
      <c r="K198" s="4"/>
      <c r="L198" s="4"/>
    </row>
    <row r="199" spans="3:12">
      <c r="C199" s="4"/>
      <c r="D199" s="4"/>
      <c r="E199" s="4"/>
      <c r="F199" s="4"/>
      <c r="G199" s="4"/>
      <c r="H199" s="5"/>
      <c r="I199" s="4"/>
      <c r="J199" s="4"/>
      <c r="K199" s="4"/>
      <c r="L199" s="4"/>
    </row>
    <row r="200" spans="3:12">
      <c r="C200" s="4"/>
      <c r="D200" s="4"/>
      <c r="E200" s="4"/>
      <c r="F200" s="4"/>
      <c r="G200" s="4"/>
      <c r="H200" s="5"/>
      <c r="I200" s="4"/>
      <c r="J200" s="4"/>
      <c r="K200" s="4"/>
      <c r="L200" s="4"/>
    </row>
    <row r="201" spans="3:12">
      <c r="C201" s="4"/>
      <c r="D201" s="4"/>
      <c r="E201" s="4"/>
      <c r="F201" s="4"/>
      <c r="G201" s="4"/>
      <c r="H201" s="5"/>
      <c r="I201" s="4"/>
      <c r="J201" s="4"/>
      <c r="K201" s="4"/>
      <c r="L201" s="4"/>
    </row>
    <row r="202" spans="3:12">
      <c r="C202" s="4"/>
      <c r="D202" s="4"/>
      <c r="E202" s="4"/>
      <c r="F202" s="4"/>
      <c r="G202" s="4"/>
      <c r="H202" s="5"/>
      <c r="I202" s="4"/>
      <c r="J202" s="4"/>
      <c r="K202" s="4"/>
      <c r="L202" s="4"/>
    </row>
    <row r="203" spans="3:12">
      <c r="C203" s="4"/>
      <c r="D203" s="4"/>
      <c r="E203" s="4"/>
      <c r="F203" s="4"/>
      <c r="G203" s="4"/>
      <c r="H203" s="5"/>
      <c r="I203" s="4"/>
      <c r="J203" s="4"/>
      <c r="K203" s="4"/>
      <c r="L203" s="4"/>
    </row>
    <row r="204" spans="3:12">
      <c r="C204" s="4"/>
      <c r="D204" s="4"/>
      <c r="E204" s="4"/>
      <c r="F204" s="4"/>
      <c r="G204" s="4"/>
      <c r="H204" s="5"/>
      <c r="I204" s="4"/>
      <c r="J204" s="4"/>
      <c r="K204" s="4"/>
      <c r="L204" s="4"/>
    </row>
    <row r="205" spans="3:12">
      <c r="C205" s="4"/>
      <c r="D205" s="4"/>
      <c r="E205" s="4"/>
      <c r="F205" s="4"/>
      <c r="G205" s="4"/>
      <c r="H205" s="5"/>
      <c r="I205" s="4"/>
      <c r="J205" s="4"/>
      <c r="K205" s="4"/>
      <c r="L205" s="4"/>
    </row>
    <row r="206" spans="3:12">
      <c r="C206" s="4"/>
      <c r="D206" s="4"/>
      <c r="E206" s="4"/>
      <c r="F206" s="4"/>
      <c r="G206" s="4"/>
      <c r="H206" s="5"/>
      <c r="I206" s="4"/>
      <c r="J206" s="4"/>
      <c r="K206" s="4"/>
      <c r="L206" s="4"/>
    </row>
    <row r="207" spans="3:12">
      <c r="C207" s="4"/>
      <c r="D207" s="4"/>
      <c r="E207" s="4"/>
      <c r="F207" s="4"/>
      <c r="G207" s="4"/>
      <c r="H207" s="5"/>
      <c r="I207" s="4"/>
      <c r="J207" s="4"/>
      <c r="K207" s="4"/>
      <c r="L207" s="4"/>
    </row>
    <row r="208" spans="3:12">
      <c r="C208" s="4"/>
      <c r="D208" s="4"/>
      <c r="E208" s="4"/>
      <c r="F208" s="4"/>
      <c r="G208" s="4"/>
      <c r="H208" s="5"/>
      <c r="I208" s="4"/>
      <c r="J208" s="4"/>
      <c r="K208" s="4"/>
      <c r="L208" s="4"/>
    </row>
    <row r="209" spans="3:12">
      <c r="C209" s="4"/>
      <c r="D209" s="4"/>
      <c r="E209" s="4"/>
      <c r="F209" s="4"/>
      <c r="G209" s="4"/>
      <c r="H209" s="5"/>
      <c r="I209" s="4"/>
      <c r="J209" s="4"/>
      <c r="K209" s="4"/>
      <c r="L209" s="4"/>
    </row>
    <row r="210" spans="3:12">
      <c r="C210" s="4"/>
      <c r="D210" s="4"/>
      <c r="E210" s="4"/>
      <c r="F210" s="4"/>
      <c r="G210" s="4"/>
      <c r="H210" s="5"/>
      <c r="I210" s="4"/>
      <c r="J210" s="4"/>
      <c r="K210" s="4"/>
      <c r="L210" s="4"/>
    </row>
    <row r="211" spans="3:12">
      <c r="C211" s="4"/>
      <c r="D211" s="4"/>
      <c r="E211" s="4"/>
      <c r="F211" s="4"/>
      <c r="G211" s="4"/>
      <c r="H211" s="5"/>
      <c r="I211" s="4"/>
      <c r="J211" s="4"/>
      <c r="K211" s="4"/>
      <c r="L211" s="4"/>
    </row>
    <row r="212" spans="3:12">
      <c r="C212" s="4"/>
      <c r="D212" s="4"/>
      <c r="E212" s="4"/>
      <c r="F212" s="4"/>
      <c r="G212" s="4"/>
      <c r="H212" s="5"/>
      <c r="I212" s="4"/>
      <c r="J212" s="4"/>
      <c r="K212" s="4"/>
      <c r="L212" s="4"/>
    </row>
    <row r="213" spans="3:12">
      <c r="C213" s="4"/>
      <c r="D213" s="4"/>
      <c r="E213" s="4"/>
      <c r="F213" s="4"/>
      <c r="G213" s="4"/>
      <c r="H213" s="5"/>
      <c r="I213" s="4"/>
      <c r="J213" s="4"/>
      <c r="K213" s="4"/>
      <c r="L213" s="4"/>
    </row>
    <row r="214" spans="3:12">
      <c r="C214" s="4"/>
      <c r="D214" s="4"/>
      <c r="E214" s="4"/>
      <c r="F214" s="4"/>
      <c r="G214" s="4"/>
      <c r="H214" s="5"/>
      <c r="I214" s="4"/>
      <c r="J214" s="4"/>
      <c r="K214" s="4"/>
      <c r="L214" s="4"/>
    </row>
    <row r="215" spans="3:12">
      <c r="C215" s="4"/>
      <c r="D215" s="4"/>
      <c r="E215" s="4"/>
      <c r="F215" s="4"/>
      <c r="G215" s="4"/>
      <c r="H215" s="5"/>
      <c r="I215" s="4"/>
      <c r="J215" s="4"/>
      <c r="K215" s="4"/>
      <c r="L215" s="4"/>
    </row>
    <row r="216" spans="3:12">
      <c r="C216" s="4"/>
      <c r="D216" s="4"/>
      <c r="E216" s="4"/>
      <c r="F216" s="4"/>
      <c r="G216" s="4"/>
      <c r="H216" s="5"/>
      <c r="I216" s="4"/>
      <c r="J216" s="4"/>
      <c r="K216" s="4"/>
      <c r="L216" s="4"/>
    </row>
    <row r="217" spans="3:12">
      <c r="C217" s="4"/>
      <c r="D217" s="4"/>
      <c r="E217" s="4"/>
      <c r="F217" s="4"/>
      <c r="G217" s="4"/>
      <c r="H217" s="5"/>
      <c r="I217" s="4"/>
      <c r="J217" s="4"/>
      <c r="K217" s="4"/>
      <c r="L217" s="4"/>
    </row>
    <row r="218" spans="3:12">
      <c r="C218" s="4"/>
      <c r="D218" s="4"/>
      <c r="E218" s="4"/>
      <c r="F218" s="4"/>
      <c r="G218" s="4"/>
      <c r="H218" s="5"/>
      <c r="I218" s="4"/>
      <c r="J218" s="4"/>
      <c r="K218" s="4"/>
      <c r="L218" s="4"/>
    </row>
    <row r="219" spans="3:12">
      <c r="C219" s="4"/>
      <c r="D219" s="4"/>
      <c r="E219" s="4"/>
      <c r="F219" s="4"/>
      <c r="G219" s="4"/>
      <c r="H219" s="5"/>
      <c r="I219" s="4"/>
      <c r="J219" s="4"/>
      <c r="K219" s="4"/>
      <c r="L219" s="4"/>
    </row>
    <row r="220" spans="3:12">
      <c r="C220" s="4"/>
      <c r="D220" s="4"/>
      <c r="E220" s="4"/>
      <c r="F220" s="4"/>
      <c r="G220" s="4"/>
      <c r="H220" s="5"/>
      <c r="I220" s="4"/>
      <c r="J220" s="4"/>
      <c r="K220" s="4"/>
      <c r="L220" s="4"/>
    </row>
    <row r="221" spans="3:12">
      <c r="C221" s="4"/>
      <c r="D221" s="4"/>
      <c r="E221" s="4"/>
      <c r="F221" s="4"/>
      <c r="G221" s="4"/>
      <c r="H221" s="5"/>
      <c r="I221" s="4"/>
      <c r="J221" s="4"/>
      <c r="K221" s="4"/>
      <c r="L221" s="4"/>
    </row>
    <row r="222" spans="3:12">
      <c r="C222" s="4"/>
      <c r="D222" s="4"/>
      <c r="E222" s="4"/>
      <c r="F222" s="4"/>
      <c r="G222" s="4"/>
      <c r="H222" s="5"/>
      <c r="I222" s="4"/>
      <c r="J222" s="4"/>
      <c r="K222" s="4"/>
      <c r="L222" s="4"/>
    </row>
    <row r="223" spans="3:12">
      <c r="C223" s="4"/>
      <c r="D223" s="4"/>
      <c r="E223" s="4"/>
      <c r="F223" s="4"/>
      <c r="G223" s="4"/>
      <c r="H223" s="5"/>
      <c r="I223" s="4"/>
      <c r="J223" s="4"/>
      <c r="K223" s="4"/>
      <c r="L223" s="4"/>
    </row>
    <row r="224" spans="3:12">
      <c r="C224" s="4"/>
      <c r="D224" s="4"/>
      <c r="E224" s="4"/>
      <c r="F224" s="4"/>
      <c r="G224" s="4"/>
      <c r="H224" s="5"/>
      <c r="I224" s="4"/>
      <c r="J224" s="4"/>
      <c r="K224" s="4"/>
      <c r="L224" s="4"/>
    </row>
    <row r="225" spans="3:12">
      <c r="C225" s="4"/>
      <c r="D225" s="4"/>
      <c r="E225" s="4"/>
      <c r="F225" s="4"/>
      <c r="G225" s="4"/>
      <c r="H225" s="5"/>
      <c r="I225" s="4"/>
      <c r="J225" s="4"/>
      <c r="K225" s="4"/>
      <c r="L225" s="4"/>
    </row>
    <row r="226" spans="3:12">
      <c r="C226" s="4"/>
      <c r="D226" s="4"/>
      <c r="E226" s="4"/>
      <c r="F226" s="4"/>
      <c r="G226" s="4"/>
      <c r="H226" s="5"/>
      <c r="I226" s="4"/>
      <c r="J226" s="4"/>
      <c r="K226" s="4"/>
      <c r="L226" s="4"/>
    </row>
    <row r="227" spans="3:12">
      <c r="C227" s="4"/>
      <c r="D227" s="4"/>
      <c r="E227" s="4"/>
      <c r="F227" s="4"/>
      <c r="G227" s="4"/>
      <c r="H227" s="5"/>
      <c r="I227" s="4"/>
      <c r="J227" s="4"/>
      <c r="K227" s="4"/>
      <c r="L227" s="4"/>
    </row>
    <row r="228" spans="3:12">
      <c r="C228" s="4"/>
      <c r="D228" s="4"/>
      <c r="E228" s="4"/>
      <c r="F228" s="4"/>
      <c r="G228" s="4"/>
      <c r="H228" s="5"/>
      <c r="I228" s="4"/>
      <c r="J228" s="4"/>
      <c r="K228" s="4"/>
      <c r="L228" s="4"/>
    </row>
    <row r="229" spans="3:12">
      <c r="C229" s="4"/>
      <c r="D229" s="4"/>
      <c r="E229" s="4"/>
      <c r="F229" s="4"/>
      <c r="G229" s="4"/>
      <c r="H229" s="5"/>
      <c r="I229" s="4"/>
      <c r="J229" s="4"/>
      <c r="K229" s="4"/>
      <c r="L229" s="4"/>
    </row>
    <row r="230" spans="3:12">
      <c r="C230" s="4"/>
      <c r="D230" s="4"/>
      <c r="E230" s="4"/>
      <c r="F230" s="4"/>
      <c r="G230" s="4"/>
      <c r="H230" s="5"/>
      <c r="I230" s="4"/>
      <c r="J230" s="4"/>
      <c r="K230" s="4"/>
      <c r="L230" s="4"/>
    </row>
    <row r="231" spans="3:12">
      <c r="C231" s="4"/>
      <c r="D231" s="4"/>
      <c r="E231" s="4"/>
      <c r="F231" s="4"/>
      <c r="G231" s="4"/>
      <c r="H231" s="5"/>
      <c r="I231" s="4"/>
      <c r="J231" s="4"/>
      <c r="K231" s="4"/>
      <c r="L231" s="4"/>
    </row>
    <row r="232" spans="3:12">
      <c r="C232" s="4"/>
      <c r="D232" s="4"/>
      <c r="E232" s="4"/>
      <c r="F232" s="4"/>
      <c r="G232" s="4"/>
      <c r="H232" s="5"/>
      <c r="I232" s="4"/>
      <c r="J232" s="4"/>
      <c r="K232" s="4"/>
      <c r="L232" s="4"/>
    </row>
    <row r="233" spans="3:12">
      <c r="C233" s="4"/>
      <c r="D233" s="4"/>
      <c r="E233" s="4"/>
      <c r="F233" s="4"/>
      <c r="G233" s="4"/>
      <c r="H233" s="5"/>
      <c r="I233" s="4"/>
      <c r="J233" s="4"/>
      <c r="K233" s="4"/>
      <c r="L233" s="4"/>
    </row>
    <row r="234" spans="3:12">
      <c r="C234" s="4"/>
      <c r="D234" s="4"/>
      <c r="E234" s="4"/>
      <c r="F234" s="4"/>
      <c r="G234" s="4"/>
      <c r="H234" s="5"/>
      <c r="I234" s="4"/>
      <c r="J234" s="4"/>
      <c r="K234" s="4"/>
      <c r="L234" s="4"/>
    </row>
    <row r="235" spans="3:12">
      <c r="C235" s="4"/>
      <c r="D235" s="4"/>
      <c r="E235" s="4"/>
      <c r="F235" s="4"/>
      <c r="G235" s="4"/>
      <c r="H235" s="5"/>
      <c r="I235" s="4"/>
      <c r="J235" s="4"/>
      <c r="K235" s="4"/>
      <c r="L235" s="4"/>
    </row>
    <row r="236" spans="3:12">
      <c r="C236" s="4"/>
      <c r="D236" s="4"/>
      <c r="E236" s="4"/>
      <c r="F236" s="4"/>
      <c r="G236" s="4"/>
      <c r="H236" s="5"/>
      <c r="I236" s="4"/>
      <c r="J236" s="4"/>
      <c r="K236" s="4"/>
      <c r="L236" s="4"/>
    </row>
    <row r="237" spans="3:12">
      <c r="C237" s="4"/>
      <c r="D237" s="4"/>
      <c r="E237" s="4"/>
      <c r="F237" s="4"/>
      <c r="G237" s="4"/>
      <c r="H237" s="5"/>
      <c r="I237" s="4"/>
      <c r="J237" s="4"/>
      <c r="K237" s="4"/>
      <c r="L237" s="4"/>
    </row>
    <row r="238" spans="3:12">
      <c r="C238" s="4"/>
      <c r="D238" s="4"/>
      <c r="E238" s="4"/>
      <c r="F238" s="4"/>
      <c r="G238" s="4"/>
      <c r="H238" s="5"/>
      <c r="I238" s="4"/>
      <c r="J238" s="4"/>
      <c r="K238" s="4"/>
      <c r="L238" s="4"/>
    </row>
    <row r="239" spans="3:12">
      <c r="C239" s="4"/>
      <c r="D239" s="4"/>
      <c r="E239" s="4"/>
      <c r="F239" s="4"/>
      <c r="G239" s="4"/>
      <c r="H239" s="5"/>
      <c r="I239" s="4"/>
      <c r="J239" s="4"/>
      <c r="K239" s="4"/>
      <c r="L239" s="4"/>
    </row>
    <row r="240" spans="3:12">
      <c r="C240" s="4"/>
      <c r="D240" s="4"/>
      <c r="E240" s="4"/>
      <c r="F240" s="4"/>
      <c r="G240" s="4"/>
      <c r="H240" s="5"/>
      <c r="I240" s="4"/>
      <c r="J240" s="4"/>
      <c r="K240" s="4"/>
      <c r="L240" s="4"/>
    </row>
    <row r="241" spans="3:12">
      <c r="C241" s="4"/>
      <c r="D241" s="4"/>
      <c r="E241" s="4"/>
      <c r="F241" s="4"/>
      <c r="G241" s="4"/>
      <c r="H241" s="5"/>
      <c r="I241" s="4"/>
      <c r="J241" s="4"/>
      <c r="K241" s="4"/>
      <c r="L241" s="4"/>
    </row>
    <row r="242" spans="3:12">
      <c r="C242" s="4"/>
      <c r="D242" s="4"/>
      <c r="E242" s="4"/>
      <c r="F242" s="4"/>
      <c r="G242" s="4"/>
      <c r="H242" s="5"/>
      <c r="I242" s="4"/>
      <c r="J242" s="4"/>
      <c r="K242" s="4"/>
      <c r="L242" s="4"/>
    </row>
    <row r="243" spans="3:12">
      <c r="C243" s="4"/>
      <c r="D243" s="4"/>
      <c r="E243" s="4"/>
      <c r="F243" s="4"/>
      <c r="G243" s="4"/>
      <c r="H243" s="5"/>
      <c r="I243" s="4"/>
      <c r="J243" s="4"/>
      <c r="K243" s="4"/>
      <c r="L243" s="4"/>
    </row>
    <row r="244" spans="3:12">
      <c r="C244" s="4"/>
      <c r="D244" s="4"/>
      <c r="E244" s="4"/>
      <c r="F244" s="4"/>
      <c r="G244" s="4"/>
      <c r="H244" s="5"/>
      <c r="I244" s="4"/>
      <c r="J244" s="4"/>
      <c r="K244" s="4"/>
      <c r="L244" s="4"/>
    </row>
    <row r="245" spans="3:12">
      <c r="C245" s="4"/>
      <c r="D245" s="4"/>
      <c r="E245" s="4"/>
      <c r="F245" s="4"/>
      <c r="G245" s="4"/>
      <c r="H245" s="5"/>
      <c r="I245" s="4"/>
      <c r="J245" s="4"/>
      <c r="K245" s="4"/>
      <c r="L245" s="4"/>
    </row>
    <row r="246" spans="3:12">
      <c r="C246" s="4"/>
      <c r="D246" s="4"/>
      <c r="E246" s="4"/>
      <c r="F246" s="4"/>
      <c r="G246" s="4"/>
      <c r="H246" s="5"/>
      <c r="I246" s="4"/>
      <c r="J246" s="4"/>
      <c r="K246" s="4"/>
      <c r="L246" s="4"/>
    </row>
    <row r="247" spans="3:12">
      <c r="C247" s="4"/>
      <c r="D247" s="4"/>
      <c r="E247" s="4"/>
      <c r="F247" s="4"/>
      <c r="G247" s="4"/>
      <c r="H247" s="5"/>
      <c r="I247" s="4"/>
      <c r="J247" s="4"/>
      <c r="K247" s="4"/>
      <c r="L247" s="4"/>
    </row>
    <row r="248" spans="3:12">
      <c r="C248" s="4"/>
      <c r="D248" s="4"/>
      <c r="E248" s="4"/>
      <c r="F248" s="4"/>
      <c r="G248" s="4"/>
      <c r="H248" s="5"/>
      <c r="I248" s="4"/>
      <c r="J248" s="4"/>
      <c r="K248" s="4"/>
      <c r="L248" s="4"/>
    </row>
    <row r="249" spans="3:12">
      <c r="C249" s="4"/>
      <c r="D249" s="4"/>
      <c r="E249" s="4"/>
      <c r="F249" s="4"/>
      <c r="G249" s="4"/>
      <c r="H249" s="5"/>
      <c r="I249" s="4"/>
      <c r="J249" s="4"/>
      <c r="K249" s="4"/>
      <c r="L249" s="4"/>
    </row>
    <row r="250" spans="3:12">
      <c r="C250" s="4"/>
      <c r="D250" s="4"/>
      <c r="E250" s="4"/>
      <c r="F250" s="4"/>
      <c r="G250" s="4"/>
      <c r="H250" s="5"/>
      <c r="I250" s="4"/>
      <c r="J250" s="4"/>
      <c r="K250" s="4"/>
      <c r="L250" s="4"/>
    </row>
    <row r="251" spans="3:12">
      <c r="C251" s="4"/>
      <c r="D251" s="4"/>
      <c r="E251" s="4"/>
      <c r="F251" s="4"/>
      <c r="G251" s="4"/>
      <c r="H251" s="5"/>
      <c r="I251" s="4"/>
      <c r="J251" s="4"/>
      <c r="K251" s="4"/>
      <c r="L251" s="4"/>
    </row>
    <row r="252" spans="3:12">
      <c r="C252" s="4"/>
      <c r="D252" s="4"/>
      <c r="E252" s="4"/>
      <c r="F252" s="4"/>
      <c r="G252" s="4"/>
      <c r="H252" s="5"/>
      <c r="I252" s="4"/>
      <c r="J252" s="4"/>
      <c r="K252" s="4"/>
      <c r="L252" s="4"/>
    </row>
    <row r="253" spans="3:12">
      <c r="C253" s="4"/>
      <c r="D253" s="4"/>
      <c r="E253" s="4"/>
      <c r="F253" s="4"/>
      <c r="G253" s="4"/>
      <c r="H253" s="5"/>
      <c r="I253" s="4"/>
      <c r="J253" s="4"/>
      <c r="K253" s="4"/>
      <c r="L253" s="4"/>
    </row>
    <row r="254" spans="3:12">
      <c r="C254" s="4"/>
      <c r="D254" s="4"/>
      <c r="E254" s="4"/>
      <c r="F254" s="4"/>
      <c r="G254" s="4"/>
      <c r="H254" s="5"/>
      <c r="I254" s="4"/>
      <c r="J254" s="4"/>
      <c r="K254" s="4"/>
      <c r="L254" s="4"/>
    </row>
    <row r="255" spans="3:12">
      <c r="C255" s="4"/>
      <c r="D255" s="4"/>
      <c r="E255" s="4"/>
      <c r="F255" s="4"/>
      <c r="G255" s="4"/>
      <c r="H255" s="5"/>
      <c r="I255" s="4"/>
      <c r="J255" s="4"/>
      <c r="K255" s="4"/>
      <c r="L255" s="4"/>
    </row>
    <row r="256" spans="3:12">
      <c r="C256" s="4"/>
      <c r="D256" s="4"/>
      <c r="E256" s="4"/>
      <c r="F256" s="4"/>
      <c r="G256" s="4"/>
      <c r="H256" s="5"/>
      <c r="I256" s="4"/>
      <c r="J256" s="4"/>
      <c r="K256" s="4"/>
      <c r="L256" s="4"/>
    </row>
    <row r="257" spans="3:12">
      <c r="C257" s="4"/>
      <c r="D257" s="4"/>
      <c r="E257" s="4"/>
      <c r="F257" s="4"/>
      <c r="G257" s="4"/>
      <c r="H257" s="5"/>
      <c r="I257" s="4"/>
      <c r="J257" s="4"/>
      <c r="K257" s="4"/>
      <c r="L257" s="4"/>
    </row>
    <row r="258" spans="3:12">
      <c r="C258" s="4"/>
      <c r="D258" s="4"/>
      <c r="E258" s="4"/>
      <c r="F258" s="4"/>
      <c r="G258" s="4"/>
      <c r="H258" s="5"/>
      <c r="I258" s="4"/>
      <c r="J258" s="4"/>
      <c r="K258" s="4"/>
      <c r="L258" s="4"/>
    </row>
    <row r="259" spans="3:12">
      <c r="C259" s="4"/>
      <c r="D259" s="4"/>
      <c r="E259" s="4"/>
      <c r="F259" s="4"/>
      <c r="G259" s="4"/>
      <c r="H259" s="5"/>
      <c r="I259" s="4"/>
      <c r="J259" s="4"/>
      <c r="K259" s="4"/>
      <c r="L259" s="4"/>
    </row>
    <row r="260" spans="3:12">
      <c r="C260" s="4"/>
      <c r="D260" s="4"/>
      <c r="E260" s="4"/>
      <c r="F260" s="4"/>
      <c r="G260" s="4"/>
      <c r="H260" s="5"/>
      <c r="I260" s="4"/>
      <c r="J260" s="4"/>
      <c r="K260" s="4"/>
      <c r="L260" s="4"/>
    </row>
    <row r="261" spans="3:12">
      <c r="C261" s="4"/>
      <c r="D261" s="4"/>
      <c r="E261" s="4"/>
      <c r="F261" s="4"/>
      <c r="G261" s="4"/>
      <c r="H261" s="5"/>
      <c r="I261" s="4"/>
      <c r="J261" s="4"/>
      <c r="K261" s="4"/>
      <c r="L261" s="4"/>
    </row>
    <row r="262" spans="3:12">
      <c r="C262" s="4"/>
      <c r="D262" s="4"/>
      <c r="E262" s="4"/>
      <c r="F262" s="4"/>
      <c r="G262" s="4"/>
      <c r="H262" s="5"/>
      <c r="I262" s="4"/>
      <c r="J262" s="4"/>
      <c r="K262" s="4"/>
      <c r="L262" s="4"/>
    </row>
    <row r="263" spans="3:12">
      <c r="C263" s="4"/>
      <c r="D263" s="4"/>
      <c r="E263" s="4"/>
      <c r="F263" s="4"/>
      <c r="G263" s="4"/>
      <c r="H263" s="5"/>
      <c r="I263" s="4"/>
      <c r="J263" s="4"/>
      <c r="K263" s="4"/>
      <c r="L263" s="4"/>
    </row>
    <row r="264" spans="3:12">
      <c r="C264" s="4"/>
      <c r="D264" s="4"/>
      <c r="E264" s="4"/>
      <c r="F264" s="4"/>
      <c r="G264" s="4"/>
      <c r="H264" s="5"/>
      <c r="I264" s="4"/>
      <c r="J264" s="4"/>
      <c r="K264" s="4"/>
      <c r="L264" s="4"/>
    </row>
    <row r="265" spans="3:12">
      <c r="C265" s="4"/>
      <c r="D265" s="4"/>
      <c r="E265" s="4"/>
      <c r="F265" s="4"/>
      <c r="G265" s="4"/>
      <c r="H265" s="5"/>
      <c r="I265" s="4"/>
      <c r="J265" s="4"/>
      <c r="K265" s="4"/>
      <c r="L265" s="4"/>
    </row>
    <row r="266" spans="3:12">
      <c r="C266" s="4"/>
      <c r="D266" s="4"/>
      <c r="E266" s="4"/>
      <c r="F266" s="4"/>
      <c r="G266" s="4"/>
      <c r="H266" s="5"/>
      <c r="I266" s="4"/>
      <c r="J266" s="4"/>
      <c r="K266" s="4"/>
      <c r="L266" s="4"/>
    </row>
    <row r="267" spans="3:12">
      <c r="C267" s="4"/>
      <c r="D267" s="4"/>
      <c r="E267" s="4"/>
      <c r="F267" s="4"/>
      <c r="G267" s="4"/>
      <c r="H267" s="5"/>
      <c r="I267" s="4"/>
      <c r="J267" s="4"/>
      <c r="K267" s="4"/>
      <c r="L267" s="4"/>
    </row>
    <row r="268" spans="3:12">
      <c r="C268" s="4"/>
      <c r="D268" s="4"/>
      <c r="E268" s="4"/>
      <c r="F268" s="4"/>
      <c r="G268" s="4"/>
      <c r="H268" s="5"/>
      <c r="I268" s="4"/>
      <c r="J268" s="4"/>
      <c r="K268" s="4"/>
      <c r="L268" s="4"/>
    </row>
    <row r="269" spans="3:12">
      <c r="C269" s="4"/>
      <c r="D269" s="4"/>
      <c r="E269" s="4"/>
      <c r="F269" s="4"/>
      <c r="G269" s="4"/>
      <c r="H269" s="5"/>
      <c r="I269" s="4"/>
      <c r="J269" s="4"/>
      <c r="K269" s="4"/>
      <c r="L269" s="4"/>
    </row>
    <row r="270" spans="3:12">
      <c r="C270" s="4"/>
      <c r="D270" s="4"/>
      <c r="E270" s="4"/>
      <c r="F270" s="4"/>
      <c r="G270" s="4"/>
      <c r="H270" s="5"/>
      <c r="I270" s="4"/>
      <c r="J270" s="4"/>
      <c r="K270" s="4"/>
      <c r="L270" s="4"/>
    </row>
    <row r="271" spans="3:12">
      <c r="C271" s="4"/>
      <c r="D271" s="4"/>
      <c r="E271" s="4"/>
      <c r="F271" s="4"/>
      <c r="G271" s="4"/>
      <c r="H271" s="5"/>
      <c r="I271" s="4"/>
      <c r="J271" s="4"/>
      <c r="K271" s="4"/>
      <c r="L271" s="4"/>
    </row>
    <row r="272" spans="3:12">
      <c r="C272" s="4"/>
      <c r="D272" s="4"/>
      <c r="E272" s="4"/>
      <c r="F272" s="4"/>
      <c r="G272" s="4"/>
      <c r="H272" s="5"/>
      <c r="I272" s="4"/>
      <c r="J272" s="4"/>
      <c r="K272" s="4"/>
      <c r="L272" s="4"/>
    </row>
    <row r="273" spans="3:12">
      <c r="C273" s="4"/>
      <c r="D273" s="4"/>
      <c r="E273" s="4"/>
      <c r="F273" s="4"/>
      <c r="G273" s="4"/>
      <c r="H273" s="5"/>
      <c r="I273" s="4"/>
      <c r="J273" s="4"/>
      <c r="K273" s="4"/>
      <c r="L273" s="4"/>
    </row>
    <row r="274" spans="3:12">
      <c r="C274" s="4"/>
      <c r="D274" s="4"/>
      <c r="E274" s="4"/>
      <c r="F274" s="4"/>
      <c r="G274" s="4"/>
      <c r="H274" s="5"/>
      <c r="I274" s="4"/>
      <c r="J274" s="4"/>
      <c r="K274" s="4"/>
      <c r="L274" s="4"/>
    </row>
    <row r="275" spans="3:12">
      <c r="C275" s="4"/>
      <c r="D275" s="4"/>
      <c r="E275" s="4"/>
      <c r="F275" s="4"/>
      <c r="G275" s="4"/>
      <c r="H275" s="5"/>
      <c r="I275" s="4"/>
      <c r="J275" s="4"/>
      <c r="K275" s="4"/>
      <c r="L275" s="4"/>
    </row>
    <row r="276" spans="3:12">
      <c r="C276" s="4"/>
      <c r="D276" s="4"/>
      <c r="E276" s="4"/>
      <c r="F276" s="4"/>
      <c r="G276" s="4"/>
      <c r="H276" s="5"/>
      <c r="I276" s="4"/>
      <c r="J276" s="4"/>
      <c r="K276" s="4"/>
      <c r="L276" s="4"/>
    </row>
    <row r="277" spans="3:12">
      <c r="C277" s="4"/>
      <c r="D277" s="4"/>
      <c r="E277" s="4"/>
      <c r="F277" s="4"/>
      <c r="G277" s="4"/>
      <c r="H277" s="5"/>
      <c r="I277" s="4"/>
      <c r="J277" s="4"/>
      <c r="K277" s="4"/>
      <c r="L277" s="4"/>
    </row>
    <row r="278" spans="3:12">
      <c r="C278" s="4"/>
      <c r="D278" s="4"/>
      <c r="E278" s="4"/>
      <c r="F278" s="4"/>
      <c r="G278" s="4"/>
      <c r="H278" s="5"/>
      <c r="I278" s="4"/>
      <c r="J278" s="4"/>
      <c r="K278" s="4"/>
      <c r="L278" s="4"/>
    </row>
    <row r="279" spans="3:12">
      <c r="C279" s="4"/>
      <c r="D279" s="4"/>
      <c r="E279" s="4"/>
      <c r="F279" s="4"/>
      <c r="G279" s="4"/>
      <c r="H279" s="5"/>
      <c r="I279" s="4"/>
      <c r="J279" s="4"/>
      <c r="K279" s="4"/>
      <c r="L279" s="4"/>
    </row>
    <row r="280" spans="3:12">
      <c r="C280" s="4"/>
      <c r="D280" s="4"/>
      <c r="E280" s="4"/>
      <c r="F280" s="4"/>
      <c r="G280" s="4"/>
      <c r="H280" s="5"/>
      <c r="I280" s="4"/>
      <c r="J280" s="4"/>
      <c r="K280" s="4"/>
      <c r="L280" s="4"/>
    </row>
    <row r="281" spans="3:12">
      <c r="C281" s="4"/>
      <c r="D281" s="4"/>
      <c r="E281" s="4"/>
      <c r="F281" s="4"/>
      <c r="G281" s="4"/>
      <c r="H281" s="5"/>
      <c r="I281" s="4"/>
      <c r="J281" s="4"/>
      <c r="K281" s="4"/>
      <c r="L281" s="4"/>
    </row>
    <row r="282" spans="3:12">
      <c r="C282" s="4"/>
      <c r="D282" s="4"/>
      <c r="E282" s="4"/>
      <c r="F282" s="4"/>
      <c r="G282" s="4"/>
      <c r="H282" s="5"/>
      <c r="I282" s="4"/>
      <c r="J282" s="4"/>
      <c r="K282" s="4"/>
      <c r="L282" s="4"/>
    </row>
    <row r="283" spans="3:12">
      <c r="C283" s="4"/>
      <c r="D283" s="4"/>
      <c r="E283" s="4"/>
      <c r="F283" s="4"/>
      <c r="G283" s="4"/>
      <c r="H283" s="5"/>
      <c r="I283" s="4"/>
      <c r="J283" s="4"/>
      <c r="K283" s="4"/>
      <c r="L283" s="4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Look UP Table_LiFePO4 25degC</vt:lpstr>
      <vt:lpstr>Look UP Table_LiFePO4 10degC</vt:lpstr>
      <vt:lpstr>Look UP Table_LiFePO4 0degC</vt:lpstr>
      <vt:lpstr>Look UP Table_LiFePO4 -10degC</vt:lpstr>
      <vt:lpstr>Look UP Table_LiFePO4 -20degC</vt:lpstr>
      <vt:lpstr>Look Up Table_48V Lead Acid</vt:lpstr>
      <vt:lpstr>Power Split Calc Examples</vt:lpstr>
      <vt:lpstr>Full Size Truck System</vt:lpstr>
      <vt:lpstr>Scaled Truck System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Kollmeyer</dc:creator>
  <cp:lastModifiedBy>High Bay Lab</cp:lastModifiedBy>
  <dcterms:created xsi:type="dcterms:W3CDTF">2015-07-29T15:41:20Z</dcterms:created>
  <dcterms:modified xsi:type="dcterms:W3CDTF">2015-09-09T15:49:37Z</dcterms:modified>
</cp:coreProperties>
</file>