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bookViews>
    <workbookView xWindow="0" yWindow="0" windowWidth="20490" windowHeight="904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I20" i="2"/>
  <c r="H27" i="2"/>
  <c r="H26" i="2"/>
  <c r="G27" i="2"/>
  <c r="G26" i="2"/>
  <c r="G14" i="2"/>
  <c r="G31" i="2"/>
  <c r="H22" i="2" s="1"/>
  <c r="F15" i="2"/>
  <c r="D24" i="2" s="1"/>
  <c r="C29" i="2"/>
  <c r="B2" i="2"/>
  <c r="C25" i="2" l="1"/>
  <c r="C24" i="2"/>
  <c r="B3" i="2"/>
  <c r="C16" i="2" s="1"/>
  <c r="E18" i="2"/>
  <c r="D11" i="2" l="1"/>
  <c r="B5" i="2"/>
  <c r="C19" i="2" s="1"/>
  <c r="B15" i="2" l="1"/>
  <c r="D18" i="2" s="1"/>
  <c r="C21" i="2"/>
  <c r="B6" i="2"/>
  <c r="B7" i="2" s="1"/>
  <c r="D8" i="1"/>
  <c r="D5" i="1"/>
  <c r="D4" i="1"/>
  <c r="D3" i="1"/>
  <c r="D2" i="1"/>
  <c r="D1" i="1"/>
  <c r="C15" i="2" l="1"/>
  <c r="B8" i="2"/>
  <c r="G1" i="1"/>
  <c r="G2" i="1" s="1"/>
  <c r="G5" i="1" l="1"/>
  <c r="I3" i="1"/>
</calcChain>
</file>

<file path=xl/sharedStrings.xml><?xml version="1.0" encoding="utf-8"?>
<sst xmlns="http://schemas.openxmlformats.org/spreadsheetml/2006/main" count="35" uniqueCount="35">
  <si>
    <t>x std =</t>
  </si>
  <si>
    <t>y std  =</t>
  </si>
  <si>
    <t xml:space="preserve">correl = </t>
  </si>
  <si>
    <t xml:space="preserve">y mean= </t>
  </si>
  <si>
    <t xml:space="preserve">b1 = </t>
  </si>
  <si>
    <t>b0=</t>
  </si>
  <si>
    <t>X mean=</t>
  </si>
  <si>
    <t xml:space="preserve">X = </t>
  </si>
  <si>
    <t>Answer=</t>
  </si>
  <si>
    <t>r^2</t>
  </si>
  <si>
    <t>x bar =</t>
  </si>
  <si>
    <t>z* =</t>
  </si>
  <si>
    <t>St. Dev =</t>
  </si>
  <si>
    <t>n =</t>
  </si>
  <si>
    <t>sqrt(n) =</t>
  </si>
  <si>
    <t xml:space="preserve">MoE = </t>
  </si>
  <si>
    <t>CI +</t>
  </si>
  <si>
    <t>CI -</t>
  </si>
  <si>
    <t>90 -&gt; 1.65</t>
  </si>
  <si>
    <t>95 -&gt; 1.96</t>
  </si>
  <si>
    <t>99 -&gt; 2.58</t>
  </si>
  <si>
    <t>avg=</t>
  </si>
  <si>
    <t>92 -&gt; 1.75</t>
  </si>
  <si>
    <t>Target M:</t>
  </si>
  <si>
    <t>Given M:</t>
  </si>
  <si>
    <t>Give u:</t>
  </si>
  <si>
    <t xml:space="preserve">alpha = </t>
  </si>
  <si>
    <t xml:space="preserve">T stat = </t>
  </si>
  <si>
    <t xml:space="preserve">std = </t>
  </si>
  <si>
    <t>z*=</t>
  </si>
  <si>
    <t>z % =</t>
  </si>
  <si>
    <t>P VAL =</t>
  </si>
  <si>
    <t xml:space="preserve">t * </t>
  </si>
  <si>
    <t xml:space="preserve">T DIST </t>
  </si>
  <si>
    <t>t stat 2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</si>
</sst>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D9" sqref="D9"/>
    </sheetView>
  </sheetViews>
  <sheetFormatPr defaultRowHeight="15" x14ac:dyDescent="0.25"/>
  <sheetData>
    <row r="1" spans="1:9" x14ac:dyDescent="0.25">
      <c r="A1">
        <v>-3</v>
      </c>
      <c r="B1">
        <v>0</v>
      </c>
      <c r="C1" t="s">
        <v>0</v>
      </c>
      <c r="D1">
        <f>STDEV(A1:A5)</f>
        <v>5.8906705900092566</v>
      </c>
      <c r="F1" t="s">
        <v>4</v>
      </c>
      <c r="G1">
        <f>D3*(D2/D1)</f>
        <v>1.7896253602305474</v>
      </c>
    </row>
    <row r="2" spans="1:9" x14ac:dyDescent="0.25">
      <c r="A2">
        <v>2</v>
      </c>
      <c r="B2">
        <v>7</v>
      </c>
      <c r="C2" t="s">
        <v>1</v>
      </c>
      <c r="D2">
        <f>STDEV(B1:B5)</f>
        <v>10.597169433391164</v>
      </c>
      <c r="F2" t="s">
        <v>5</v>
      </c>
      <c r="G2">
        <f>D4-(G1*D5)</f>
        <v>4.8097982708933724</v>
      </c>
    </row>
    <row r="3" spans="1:9" x14ac:dyDescent="0.25">
      <c r="A3">
        <v>4</v>
      </c>
      <c r="B3">
        <v>13</v>
      </c>
      <c r="C3" t="s">
        <v>2</v>
      </c>
      <c r="D3">
        <f>CORREL(A1:A5,B1:B5)</f>
        <v>0.9948027671830163</v>
      </c>
      <c r="F3" t="s">
        <v>7</v>
      </c>
      <c r="G3">
        <v>1</v>
      </c>
      <c r="I3">
        <f>G2/G1</f>
        <v>2.6876006441223836</v>
      </c>
    </row>
    <row r="4" spans="1:9" x14ac:dyDescent="0.25">
      <c r="A4">
        <v>9</v>
      </c>
      <c r="B4">
        <v>20</v>
      </c>
      <c r="C4" t="s">
        <v>3</v>
      </c>
      <c r="D4">
        <f>AVERAGE(B1:B5)</f>
        <v>13.4</v>
      </c>
    </row>
    <row r="5" spans="1:9" x14ac:dyDescent="0.25">
      <c r="A5">
        <v>12</v>
      </c>
      <c r="B5">
        <v>27</v>
      </c>
      <c r="C5" t="s">
        <v>6</v>
      </c>
      <c r="D5">
        <f>AVERAGE(A1:A5)</f>
        <v>4.8</v>
      </c>
      <c r="F5" t="s">
        <v>8</v>
      </c>
      <c r="G5">
        <f>G2 + (G1*G3)</f>
        <v>6.5994236311239201</v>
      </c>
    </row>
    <row r="8" spans="1:9" x14ac:dyDescent="0.25">
      <c r="C8" t="s">
        <v>9</v>
      </c>
      <c r="D8">
        <f>D3^2</f>
        <v>0.98963254559498648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D4" workbookViewId="0">
      <selection activeCell="H15" sqref="H15"/>
    </sheetView>
  </sheetViews>
  <sheetFormatPr defaultRowHeight="15" x14ac:dyDescent="0.25"/>
  <cols>
    <col min="3" max="3" width="11" bestFit="1" customWidth="1"/>
  </cols>
  <sheetData>
    <row r="1" spans="1:12" x14ac:dyDescent="0.25">
      <c r="A1" t="s">
        <v>10</v>
      </c>
      <c r="B1">
        <v>-6</v>
      </c>
      <c r="E1" t="s">
        <v>18</v>
      </c>
    </row>
    <row r="2" spans="1:12" x14ac:dyDescent="0.25">
      <c r="A2" t="s">
        <v>11</v>
      </c>
      <c r="B2">
        <f>F15</f>
        <v>-2.3121387313279329</v>
      </c>
      <c r="E2" t="s">
        <v>19</v>
      </c>
      <c r="G2">
        <v>69</v>
      </c>
      <c r="H2">
        <v>73</v>
      </c>
    </row>
    <row r="3" spans="1:12" x14ac:dyDescent="0.25">
      <c r="A3" t="s">
        <v>12</v>
      </c>
      <c r="B3">
        <f>G26</f>
        <v>21.31483573059435</v>
      </c>
      <c r="E3" t="s">
        <v>20</v>
      </c>
      <c r="G3">
        <v>68</v>
      </c>
      <c r="H3">
        <v>66</v>
      </c>
    </row>
    <row r="4" spans="1:12" x14ac:dyDescent="0.25">
      <c r="A4" t="s">
        <v>13</v>
      </c>
      <c r="B4">
        <v>10</v>
      </c>
      <c r="E4" t="s">
        <v>22</v>
      </c>
      <c r="G4">
        <v>77</v>
      </c>
      <c r="H4">
        <v>65</v>
      </c>
    </row>
    <row r="5" spans="1:12" x14ac:dyDescent="0.25">
      <c r="A5" t="s">
        <v>14</v>
      </c>
      <c r="B5">
        <f>SQRT(B4)</f>
        <v>3.1622776601683795</v>
      </c>
      <c r="G5">
        <v>74</v>
      </c>
      <c r="H5">
        <v>69</v>
      </c>
    </row>
    <row r="6" spans="1:12" x14ac:dyDescent="0.25">
      <c r="A6" t="s">
        <v>15</v>
      </c>
      <c r="B6">
        <f>B2*(B3/B5)</f>
        <v>-15.584607849386503</v>
      </c>
      <c r="G6">
        <v>74</v>
      </c>
      <c r="H6">
        <v>68</v>
      </c>
    </row>
    <row r="7" spans="1:12" x14ac:dyDescent="0.25">
      <c r="A7" t="s">
        <v>16</v>
      </c>
      <c r="B7">
        <f>B1 + B6</f>
        <v>-21.584607849386501</v>
      </c>
      <c r="D7" t="s">
        <v>24</v>
      </c>
      <c r="E7">
        <v>20</v>
      </c>
      <c r="G7">
        <v>71</v>
      </c>
      <c r="H7">
        <v>70</v>
      </c>
    </row>
    <row r="8" spans="1:12" x14ac:dyDescent="0.25">
      <c r="A8" t="s">
        <v>17</v>
      </c>
      <c r="B8">
        <f>B1 - B6</f>
        <v>9.5846078493865026</v>
      </c>
      <c r="G8">
        <v>70</v>
      </c>
      <c r="H8">
        <v>69</v>
      </c>
      <c r="K8">
        <v>168</v>
      </c>
      <c r="L8">
        <v>145</v>
      </c>
    </row>
    <row r="9" spans="1:12" x14ac:dyDescent="0.25">
      <c r="A9" t="s">
        <v>26</v>
      </c>
      <c r="B9">
        <v>7.0000000000000007E-2</v>
      </c>
      <c r="D9" t="s">
        <v>29</v>
      </c>
      <c r="E9">
        <v>1.881</v>
      </c>
      <c r="G9">
        <v>68</v>
      </c>
      <c r="K9">
        <v>163</v>
      </c>
      <c r="L9">
        <v>124</v>
      </c>
    </row>
    <row r="10" spans="1:12" x14ac:dyDescent="0.25">
      <c r="A10" t="s">
        <v>30</v>
      </c>
      <c r="B10">
        <v>0.94</v>
      </c>
      <c r="K10">
        <v>191</v>
      </c>
      <c r="L10">
        <v>156</v>
      </c>
    </row>
    <row r="11" spans="1:12" x14ac:dyDescent="0.25">
      <c r="C11" t="s">
        <v>23</v>
      </c>
      <c r="D11">
        <f>((B2*B3)/E7)^2</f>
        <v>6.0720000454789851</v>
      </c>
      <c r="K11">
        <v>145</v>
      </c>
      <c r="L11">
        <v>151</v>
      </c>
    </row>
    <row r="12" spans="1:12" x14ac:dyDescent="0.25">
      <c r="K12">
        <v>118</v>
      </c>
      <c r="L12">
        <v>103</v>
      </c>
    </row>
    <row r="13" spans="1:12" x14ac:dyDescent="0.25">
      <c r="C13" t="s">
        <v>25</v>
      </c>
      <c r="D13">
        <v>10</v>
      </c>
      <c r="K13">
        <v>174</v>
      </c>
      <c r="L13">
        <v>143</v>
      </c>
    </row>
    <row r="14" spans="1:12" x14ac:dyDescent="0.25">
      <c r="G14">
        <f>(-2.4)/SQRT(8.7^2 / 68)</f>
        <v>-2.2748168968925029</v>
      </c>
      <c r="H14">
        <f>_xlfn.T.DIST(I20,9,TRUE)</f>
        <v>0.84584248075668711</v>
      </c>
      <c r="K14">
        <v>158</v>
      </c>
      <c r="L14">
        <v>172</v>
      </c>
    </row>
    <row r="15" spans="1:12" x14ac:dyDescent="0.25">
      <c r="A15" t="s">
        <v>27</v>
      </c>
      <c r="B15">
        <f>(B1-D13)/(B3/B5)</f>
        <v>-2.3737664790008317</v>
      </c>
      <c r="C15">
        <f>B15*(B3/B5)</f>
        <v>-15.999999999999998</v>
      </c>
      <c r="E15" t="s">
        <v>32</v>
      </c>
      <c r="F15">
        <f>_xlfn.T.INV((1 -0.974)/2, 40)</f>
        <v>-2.3121387313279329</v>
      </c>
      <c r="K15">
        <v>150</v>
      </c>
      <c r="L15">
        <v>137</v>
      </c>
    </row>
    <row r="16" spans="1:12" x14ac:dyDescent="0.25">
      <c r="C16">
        <f>_xlfn.NORM.INV(1-B9,B1,B3/B5)</f>
        <v>3.9473375581602212</v>
      </c>
      <c r="K16">
        <v>133</v>
      </c>
      <c r="L16">
        <v>148</v>
      </c>
    </row>
    <row r="17" spans="2:12" x14ac:dyDescent="0.25">
      <c r="K17">
        <v>171</v>
      </c>
      <c r="L17">
        <v>185</v>
      </c>
    </row>
    <row r="18" spans="2:12" x14ac:dyDescent="0.25">
      <c r="D18">
        <f>(_xlfn.T.DIST(B15,9, TRUE))</f>
        <v>2.0825532575734485E-2</v>
      </c>
      <c r="E18">
        <f>TDIST(0.900033,9,2)</f>
        <v>0.39154867224435874</v>
      </c>
    </row>
    <row r="19" spans="2:12" x14ac:dyDescent="0.25">
      <c r="B19" t="s">
        <v>31</v>
      </c>
      <c r="C19">
        <f>_xlfn.NORM.DIST(B1, D13,B3/B5,TRUE)</f>
        <v>8.8038412218405145E-3</v>
      </c>
    </row>
    <row r="20" spans="2:12" x14ac:dyDescent="0.25">
      <c r="H20" t="s">
        <v>34</v>
      </c>
      <c r="I20">
        <f>(G27-H27)/(SQRT((G26^2/10)+(H26^2/10)))</f>
        <v>1.079804749266521</v>
      </c>
    </row>
    <row r="21" spans="2:12" x14ac:dyDescent="0.25">
      <c r="C21">
        <f>1 -_xlfn.NORM.DIST(C16, D13,B3/B5,TRUE)</f>
        <v>0.81540068126595311</v>
      </c>
    </row>
    <row r="22" spans="2:12" x14ac:dyDescent="0.25">
      <c r="G22" t="s">
        <v>33</v>
      </c>
      <c r="H22">
        <f>_xlfn.NORM.DIST(G31, G27-H27, 3,TRUE)</f>
        <v>0.33681827472893588</v>
      </c>
    </row>
    <row r="24" spans="2:12" x14ac:dyDescent="0.25">
      <c r="C24">
        <f>18.4+D24</f>
        <v>14.339875461244009</v>
      </c>
      <c r="D24">
        <f>SQRT((5.5^2/41) + (10.5^2/47))*F15</f>
        <v>-4.0601245387559901</v>
      </c>
    </row>
    <row r="25" spans="2:12" x14ac:dyDescent="0.25">
      <c r="C25">
        <f>18.4-D24</f>
        <v>22.460124538755988</v>
      </c>
    </row>
    <row r="26" spans="2:12" x14ac:dyDescent="0.25">
      <c r="F26" t="s">
        <v>28</v>
      </c>
      <c r="G26">
        <f>_xlfn.STDEV.S(K8:K17)</f>
        <v>21.31483573059435</v>
      </c>
      <c r="H26">
        <f>_xlfn.STDEV.S(L8:L17)</f>
        <v>22.969545054266952</v>
      </c>
    </row>
    <row r="27" spans="2:12" x14ac:dyDescent="0.25">
      <c r="F27" t="s">
        <v>21</v>
      </c>
      <c r="G27">
        <f>AVERAGE(K8:K17)</f>
        <v>157.1</v>
      </c>
      <c r="H27">
        <f>AVERAGE(L8:L17)</f>
        <v>146.4</v>
      </c>
    </row>
    <row r="29" spans="2:12" x14ac:dyDescent="0.25">
      <c r="C29">
        <f>74.9-56.5</f>
        <v>18.400000000000006</v>
      </c>
    </row>
    <row r="31" spans="2:12" x14ac:dyDescent="0.25">
      <c r="G31">
        <f>(G27-H27)/(3/SQRT(7))</f>
        <v>9.4365130094636971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15"/>
  <sheetViews>
    <sheetView topLeftCell="A4" workbookViewId="0">
      <selection activeCell="B6" sqref="B6:C15"/>
    </sheetView>
  </sheetViews>
  <sheetFormatPr defaultRowHeight="15" x14ac:dyDescent="0.25"/>
  <sheetData>
    <row r="6" spans="2:3" x14ac:dyDescent="0.25">
      <c r="B6">
        <v>168</v>
      </c>
      <c r="C6">
        <v>145</v>
      </c>
    </row>
    <row r="7" spans="2:3" x14ac:dyDescent="0.25">
      <c r="B7">
        <v>163</v>
      </c>
      <c r="C7">
        <v>124</v>
      </c>
    </row>
    <row r="8" spans="2:3" x14ac:dyDescent="0.25">
      <c r="B8">
        <v>191</v>
      </c>
      <c r="C8">
        <v>156</v>
      </c>
    </row>
    <row r="9" spans="2:3" x14ac:dyDescent="0.25">
      <c r="B9">
        <v>145</v>
      </c>
      <c r="C9">
        <v>151</v>
      </c>
    </row>
    <row r="10" spans="2:3" x14ac:dyDescent="0.25">
      <c r="B10">
        <v>118</v>
      </c>
      <c r="C10">
        <v>103</v>
      </c>
    </row>
    <row r="11" spans="2:3" x14ac:dyDescent="0.25">
      <c r="B11">
        <v>174</v>
      </c>
      <c r="C11">
        <v>143</v>
      </c>
    </row>
    <row r="12" spans="2:3" x14ac:dyDescent="0.25">
      <c r="B12">
        <v>158</v>
      </c>
      <c r="C12">
        <v>172</v>
      </c>
    </row>
    <row r="13" spans="2:3" x14ac:dyDescent="0.25">
      <c r="B13">
        <v>150</v>
      </c>
      <c r="C13">
        <v>137</v>
      </c>
    </row>
    <row r="14" spans="2:3" x14ac:dyDescent="0.25">
      <c r="B14">
        <v>133</v>
      </c>
      <c r="C14">
        <v>148</v>
      </c>
    </row>
    <row r="15" spans="2:3" x14ac:dyDescent="0.25">
      <c r="B15">
        <v>171</v>
      </c>
      <c r="C15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2015-09-13T22:52:20Z</dcterms:created>
  <dcterms:modified xsi:type="dcterms:W3CDTF">2015-11-03T03:28:33Z</dcterms:modified>
</cp:coreProperties>
</file>