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rissi\Git\Flexigrid\input\"/>
    </mc:Choice>
  </mc:AlternateContent>
  <xr:revisionPtr revIDLastSave="0" documentId="13_ncr:1_{100E6F91-DD74-4172-B733-A2202A4C8208}" xr6:coauthVersionLast="41" xr6:coauthVersionMax="41" xr10:uidLastSave="{00000000-0000-0000-0000-000000000000}"/>
  <bookViews>
    <workbookView xWindow="-110" yWindow="-110" windowWidth="19420" windowHeight="10420" activeTab="9" xr2:uid="{00000000-000D-0000-FFFF-FFFF00000000}"/>
  </bookViews>
  <sheets>
    <sheet name="boiler" sheetId="4" r:id="rId1"/>
    <sheet name="pellet" sheetId="12" r:id="rId2"/>
    <sheet name="chp" sheetId="3" r:id="rId3"/>
    <sheet name="eh" sheetId="1" r:id="rId4"/>
    <sheet name="hp_air" sheetId="2" r:id="rId5"/>
    <sheet name="hp_geo" sheetId="11" r:id="rId6"/>
    <sheet name="pv" sheetId="6" r:id="rId7"/>
    <sheet name="stc" sheetId="7" r:id="rId8"/>
    <sheet name="tes" sheetId="8" r:id="rId9"/>
    <sheet name="bat" sheetId="9" r:id="rId10"/>
  </sheets>
  <definedNames>
    <definedName name="_xlnm._FilterDatabase" localSheetId="0" hidden="1">boiler!$A$1:$H$1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9" l="1"/>
  <c r="C79" i="9"/>
  <c r="C54" i="9"/>
  <c r="C39" i="9"/>
  <c r="C31" i="9"/>
  <c r="C23" i="9"/>
  <c r="C11" i="9"/>
  <c r="C3" i="9"/>
  <c r="C4" i="9"/>
  <c r="C5" i="9"/>
  <c r="C6" i="9"/>
  <c r="C7" i="9"/>
  <c r="C8" i="9"/>
  <c r="C2" i="9"/>
  <c r="D3" i="6" l="1"/>
  <c r="D3" i="11" l="1"/>
  <c r="D4" i="11"/>
  <c r="D5" i="11"/>
  <c r="D6" i="11"/>
  <c r="D7" i="11"/>
  <c r="D8" i="11"/>
  <c r="D9" i="11"/>
  <c r="D10" i="11"/>
  <c r="D2" i="11"/>
  <c r="D3" i="2"/>
  <c r="D4" i="2"/>
  <c r="D5" i="2"/>
  <c r="D6" i="2"/>
  <c r="D7" i="2"/>
  <c r="D8" i="2"/>
  <c r="D9" i="2"/>
  <c r="D2" i="2"/>
  <c r="D3" i="3"/>
  <c r="D4" i="3"/>
  <c r="D5" i="3"/>
  <c r="D6" i="3"/>
  <c r="D7" i="3"/>
  <c r="D8" i="3"/>
  <c r="D9" i="3"/>
  <c r="D10" i="3"/>
  <c r="D2" i="3"/>
  <c r="D3" i="12"/>
  <c r="D4" i="12"/>
  <c r="D5" i="12"/>
  <c r="D6" i="12"/>
  <c r="D7" i="12"/>
  <c r="D8" i="12"/>
  <c r="D9" i="12"/>
  <c r="D10" i="12"/>
  <c r="D11" i="12"/>
  <c r="D2" i="12"/>
  <c r="D3" i="4"/>
  <c r="D4" i="4"/>
  <c r="D5" i="4"/>
  <c r="D6" i="4"/>
  <c r="D7" i="4"/>
  <c r="D8" i="4"/>
  <c r="D9" i="4"/>
  <c r="D10" i="4"/>
  <c r="D11" i="4"/>
  <c r="D2" i="4"/>
  <c r="E3" i="12" l="1"/>
  <c r="E4" i="12"/>
  <c r="E5" i="12"/>
  <c r="E6" i="12"/>
  <c r="E7" i="12"/>
  <c r="E8" i="12"/>
  <c r="E9" i="12"/>
  <c r="E10" i="12"/>
  <c r="E11" i="12"/>
  <c r="E2" i="12"/>
  <c r="E3" i="11"/>
  <c r="E4" i="11"/>
  <c r="E5" i="11"/>
  <c r="E6" i="11"/>
  <c r="E7" i="11"/>
  <c r="E8" i="11"/>
  <c r="E9" i="11"/>
  <c r="E10" i="11"/>
  <c r="E2" i="11"/>
  <c r="E3" i="2" l="1"/>
  <c r="E4" i="2"/>
  <c r="E5" i="2"/>
  <c r="E6" i="2"/>
  <c r="E7" i="2"/>
  <c r="E8" i="2"/>
  <c r="E9" i="2"/>
  <c r="E2" i="2"/>
  <c r="E3" i="3" l="1"/>
  <c r="E2" i="3"/>
  <c r="E10" i="3"/>
  <c r="E9" i="3"/>
  <c r="E8" i="3"/>
  <c r="E7" i="3"/>
  <c r="E6" i="3"/>
  <c r="E5" i="3"/>
  <c r="E4" i="3"/>
  <c r="E11" i="4"/>
  <c r="E10" i="4"/>
  <c r="E9" i="4"/>
  <c r="E8" i="4"/>
  <c r="E7" i="4"/>
  <c r="E2" i="4"/>
  <c r="E3" i="4"/>
  <c r="E4" i="4"/>
  <c r="C2" i="7" l="1"/>
  <c r="D2" i="6"/>
  <c r="E3" i="1"/>
  <c r="E2" i="1"/>
  <c r="E6" i="4" l="1"/>
  <c r="E5" i="4"/>
</calcChain>
</file>

<file path=xl/sharedStrings.xml><?xml version="1.0" encoding="utf-8"?>
<sst xmlns="http://schemas.openxmlformats.org/spreadsheetml/2006/main" count="194" uniqueCount="118">
  <si>
    <t>Number</t>
  </si>
  <si>
    <t>eta_el [-]</t>
  </si>
  <si>
    <t>mod_lvl [-]</t>
  </si>
  <si>
    <t>c_inv [EUR]</t>
  </si>
  <si>
    <t>eta_th [-]</t>
  </si>
  <si>
    <t>sigma [-]</t>
  </si>
  <si>
    <t>omega [-]</t>
  </si>
  <si>
    <t>comment [not relevant for import]</t>
  </si>
  <si>
    <t>service life [a]</t>
  </si>
  <si>
    <t>T_NOCT [°C]</t>
  </si>
  <si>
    <t>gamma [% / °C]</t>
  </si>
  <si>
    <t>Zero-loss efficiency</t>
  </si>
  <si>
    <t>Volume [m3]</t>
  </si>
  <si>
    <t>eta_ch [-]</t>
  </si>
  <si>
    <t>eta_dch [-]</t>
  </si>
  <si>
    <t>standby losses [kWh/24h]</t>
  </si>
  <si>
    <t>eta [-]</t>
  </si>
  <si>
    <t>capacity [kWh]</t>
  </si>
  <si>
    <t>dT_max [K]</t>
  </si>
  <si>
    <t>c_o&amp;m [EUR/a]</t>
  </si>
  <si>
    <t>Buderus GB212 40 kW Logano plus</t>
  </si>
  <si>
    <t>Buderus GB212 50 kW Logano plus</t>
  </si>
  <si>
    <t>Vaillant ecoPOWER 1.0</t>
  </si>
  <si>
    <t>Vaillant ecoPOWER 3.0</t>
  </si>
  <si>
    <t>LG Solarmodul LG280S1C-B3 Mono X</t>
  </si>
  <si>
    <t>Wolf Hochleistungs-Sonnenkollektor TopSon F3-1</t>
  </si>
  <si>
    <t>Buderus Logalux S120/5W, 120 Liter</t>
  </si>
  <si>
    <t>Viessmann Vitocell 100-E, SVPA, 2000 Liter</t>
  </si>
  <si>
    <t>500 Liter Wolf Puffer, Pufferspeicher SPU-2</t>
  </si>
  <si>
    <t>1000 Liter Wolf Puffer, Pufferspeicher SPU-2</t>
  </si>
  <si>
    <t>1500 Liter Wolf Puffer, Pufferspeicher SPU-2</t>
  </si>
  <si>
    <t>http://www.heizungsdiscount24.de/speichertechnik/buderus-logalux-s1205w-120-liter-warmwasserspeicher-standspeicher.html</t>
  </si>
  <si>
    <t>http://www.heizungsdiscount24.de/speichertechnik/viessmann-vitocell-100-e-svpa-2000-liter-pufferspeicher-iso-standard.html</t>
  </si>
  <si>
    <t>http://www.heizungsdiscount24.de/speichertechnik/500-liter-wolf-puffer-pufferspeicher-spu-2-mit-waermedaemmung.html</t>
  </si>
  <si>
    <t>http://www.heizungsdiscount24.de/speichertechnik/1000-liter-wolf-puffer-pufferspeicher-spu-2-mit-waermedaemmung.html</t>
  </si>
  <si>
    <t>http://www.heizungsdiscount24.de/speichertechnik/1500-liter-wolf-puffer-pufferspeicher-spu-2-mit-waermedaemmung.html</t>
  </si>
  <si>
    <t>Q_nom [kW]</t>
  </si>
  <si>
    <t>P_NOCT [kW]</t>
  </si>
  <si>
    <t>P_nom [kW_Peak]</t>
  </si>
  <si>
    <t>P_ch_max [kW]</t>
  </si>
  <si>
    <t>P_dch_max [kW]</t>
  </si>
  <si>
    <t>TBL Hygienespeicher KE2500</t>
  </si>
  <si>
    <t>https://www.heizungsdiscount24.de/shop/system/?func=anzeige&amp;wkid=32407081375328&amp;rub1=Speichertechnik&amp;rub2=TWL%2CHygienespeicher%2Cohne%20zus%2E%20W%E4rmetauscher&amp;cache=&amp;pn=30&amp;sort=0</t>
  </si>
  <si>
    <t>TBL Hygienespeicher KE3000</t>
  </si>
  <si>
    <t>TBL Hygienespeicher KE4000</t>
  </si>
  <si>
    <t>TBL Hygienespeicher KE5000</t>
  </si>
  <si>
    <t>TBL Hygienespeicher KE7500</t>
  </si>
  <si>
    <t>SMA SI3.0M-11, Hoppecke Classic 6.4 kWh</t>
  </si>
  <si>
    <t>SMA SI4.4M-11, Hoppecke Classic 8.0 kWh</t>
  </si>
  <si>
    <t>SMA SI6.0H-11, Hoppecke Classic 11.0 kWh</t>
  </si>
  <si>
    <t>SMA SI6.0H-11, Hoppecke Classic 16.0 kWh</t>
  </si>
  <si>
    <t>SMA SI6.0H-11, Hoppecke Classic 22.0 kWh</t>
  </si>
  <si>
    <t>Buder Logatherm WPL 10IK</t>
  </si>
  <si>
    <t>Buder Logatherm WPL 14I</t>
  </si>
  <si>
    <t>Buder Logatherm WPL 25I</t>
  </si>
  <si>
    <t>Buderus GB212 15 kW Logano plus</t>
  </si>
  <si>
    <t>Buderus GB212 22 kW Logano plus</t>
  </si>
  <si>
    <t>Buderus GB212 30 kW Logano plus</t>
  </si>
  <si>
    <t>Buderus GB312 120kW Logano Plus</t>
  </si>
  <si>
    <t>Buderus GB312 160kW Logano Plus</t>
  </si>
  <si>
    <t>Buderus GB312 200kW Logano Plus</t>
  </si>
  <si>
    <t>Buderus GB312 240kW Logano Plus</t>
  </si>
  <si>
    <t>Buderus GB312 280kW Logano Plus</t>
  </si>
  <si>
    <t>Vitobloc 200 EM 5/13</t>
  </si>
  <si>
    <t>Vitobloc 200 EM 9/20</t>
  </si>
  <si>
    <t>Vitobloc 200 EM 20/39</t>
  </si>
  <si>
    <t>Vitobloc 200 EM 50/81</t>
  </si>
  <si>
    <t>Vitobloc 200 EM 70/115</t>
  </si>
  <si>
    <t>Vitobloc 200 EM 140/207</t>
  </si>
  <si>
    <t>Vitobloc 200 EM 199/293</t>
  </si>
  <si>
    <t>Buder Logatherm WPL 18I</t>
  </si>
  <si>
    <t>Buder Logatherm WPL 31I</t>
  </si>
  <si>
    <t>First-order coeff. [kW/(m2K2)]</t>
  </si>
  <si>
    <t>Second-order coeff. [kW/(m2K)]</t>
  </si>
  <si>
    <t>area [m2]</t>
  </si>
  <si>
    <t>area [m²]</t>
  </si>
  <si>
    <t>Buder Logatherm WPL 6IK</t>
  </si>
  <si>
    <t>Buder Logatherm WPL 8IK</t>
  </si>
  <si>
    <t>Buder Logatherm WPL 12IK</t>
  </si>
  <si>
    <t>Junkers Superaeco STE60</t>
  </si>
  <si>
    <t>Junkers Superaeco STE80</t>
  </si>
  <si>
    <t>Junkers Superaeco STE100</t>
  </si>
  <si>
    <t>Junkers Superaeco STE130</t>
  </si>
  <si>
    <t>Junkers Superaeco T220</t>
  </si>
  <si>
    <t>Junkers Superaeco T280</t>
  </si>
  <si>
    <t>Junkers Superaeco T380</t>
  </si>
  <si>
    <t>Junkers Superaeco T480</t>
  </si>
  <si>
    <t>Junkers Superaeco STE170</t>
  </si>
  <si>
    <t>COP A-7/W35</t>
  </si>
  <si>
    <t>COP A-7/W55</t>
  </si>
  <si>
    <t>COP A7/W35</t>
  </si>
  <si>
    <t>COP A12/W35</t>
  </si>
  <si>
    <t>COP A7/W55</t>
  </si>
  <si>
    <t>COP A12/W55</t>
  </si>
  <si>
    <t>COP A2/W55</t>
  </si>
  <si>
    <t>COP A2/W35</t>
  </si>
  <si>
    <t xml:space="preserve">Viessmann VL3C002 Vitoligno 300-C Pelletkessel 12 kW, Saugsystem </t>
  </si>
  <si>
    <t xml:space="preserve">Viessmann VL3C002 Vitoligno 300-C Pelletkessel 18 kW, Saugsystem </t>
  </si>
  <si>
    <t xml:space="preserve">Viessmann VL3C002 Vitoligno 300-C Pelletkessel 24 kW, Saugsystem </t>
  </si>
  <si>
    <t xml:space="preserve">Viessmann VL3C002 Vitoligno 300-C Pelletkessel 32 kW, Saugsystem </t>
  </si>
  <si>
    <t xml:space="preserve">Viessmann VL3C002 Vitoligno 300-C Pelletkessel 40 kW, Saugsystem </t>
  </si>
  <si>
    <t xml:space="preserve">Viessmann VL3C002 Vitoligno 300-C Pelletkessel 48 kW, Saugsystem </t>
  </si>
  <si>
    <t xml:space="preserve">Viessmann VL3C002 Vitoligno 300-C Pelletkessel 60 kW, Saugsystem </t>
  </si>
  <si>
    <t xml:space="preserve">Viessmann VL3C002 Vitoligno 300-C Pelletkessel 70 kW, Saugsystem </t>
  </si>
  <si>
    <t xml:space="preserve">Viessmann VL3C002 Vitoligno 300-C Pelletkessel 80 kW, Saugsystem </t>
  </si>
  <si>
    <t xml:space="preserve">Viessmann VL3C002 Vitoligno 300-C Pelletkessel 101 kW, Saugsystem </t>
  </si>
  <si>
    <t xml:space="preserve">fix </t>
  </si>
  <si>
    <t>lin</t>
  </si>
  <si>
    <t>qua</t>
  </si>
  <si>
    <t>comment</t>
  </si>
  <si>
    <t>Nr</t>
  </si>
  <si>
    <t>fix</t>
  </si>
  <si>
    <t>dT_max in K</t>
  </si>
  <si>
    <t>Preise für Batteriesysteme in Anhlehnung an den Jahresbericht 2017 für das Batteriespeichermonitoring</t>
  </si>
  <si>
    <t>1.000 €/kWh für den größten Speicher</t>
  </si>
  <si>
    <t>Die anderen bewegen sich dazwischen</t>
  </si>
  <si>
    <t xml:space="preserve">1.700 €/kWh für den kleinsten Speicher </t>
  </si>
  <si>
    <t>c/cap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</si>
</sst>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2" fillId="0" borderId="0" xfId="0" applyFont="1" applyAlignment="1"/>
    <xf numFmtId="0" fontId="1" fillId="0" borderId="0" xfId="1" applyFont="1" applyAlignment="1"/>
    <xf numFmtId="0" fontId="0" fillId="0" borderId="0" xfId="0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" fontId="0" fillId="0" borderId="0" xfId="0" applyNumberFormat="1"/>
    <xf numFmtId="165" fontId="2" fillId="0" borderId="0" xfId="0" applyNumberFormat="1" applyFont="1" applyAlignment="1"/>
    <xf numFmtId="0" fontId="0" fillId="0" borderId="1" xfId="0" applyBorder="1"/>
    <xf numFmtId="0" fontId="0" fillId="0" borderId="0" xfId="0" applyFill="1" applyBorder="1"/>
    <xf numFmtId="2" fontId="0" fillId="0" borderId="1" xfId="0" applyNumberFormat="1" applyBorder="1"/>
    <xf numFmtId="0" fontId="0" fillId="0" borderId="1" xfId="0" applyFill="1" applyBorder="1"/>
    <xf numFmtId="2" fontId="0" fillId="0" borderId="0" xfId="0" applyNumberFormat="1" applyFill="1" applyBorder="1"/>
    <xf numFmtId="0" fontId="0" fillId="0" borderId="0" xfId="0" applyBorder="1"/>
    <xf numFmtId="165" fontId="0" fillId="0" borderId="0" xfId="0" applyNumberFormat="1" applyAlignment="1">
      <alignment horizontal="right"/>
    </xf>
    <xf numFmtId="166" fontId="0" fillId="0" borderId="0" xfId="0" applyNumberFormat="1"/>
    <xf numFmtId="0" fontId="3" fillId="0" borderId="0" xfId="1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bat!$B$1</c:f>
              <c:strCache>
                <c:ptCount val="1"/>
                <c:pt idx="0">
                  <c:v>c_inv [EUR]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bat!$B$2:$B$8</c:f>
              <c:numCache>
                <c:formatCode>0</c:formatCode>
                <c:ptCount val="7"/>
                <c:pt idx="0">
                  <c:v>1180</c:v>
                </c:pt>
                <c:pt idx="1">
                  <c:v>2360</c:v>
                </c:pt>
                <c:pt idx="2">
                  <c:v>10880</c:v>
                </c:pt>
                <c:pt idx="3">
                  <c:v>12000</c:v>
                </c:pt>
                <c:pt idx="4">
                  <c:v>14300</c:v>
                </c:pt>
                <c:pt idx="5">
                  <c:v>17600</c:v>
                </c:pt>
                <c:pt idx="6" formatCode="0.00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0-4D41-A48A-2FE3455C6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143864"/>
        <c:axId val="471155016"/>
      </c:lineChart>
      <c:lineChart>
        <c:grouping val="standard"/>
        <c:varyColors val="0"/>
        <c:ser>
          <c:idx val="1"/>
          <c:order val="1"/>
          <c:tx>
            <c:strRef>
              <c:f>bat!$F$1</c:f>
              <c:strCache>
                <c:ptCount val="1"/>
                <c:pt idx="0">
                  <c:v>capacity [kWh]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bat!$F$2:$F$8</c:f>
              <c:numCache>
                <c:formatCode>General</c:formatCode>
                <c:ptCount val="7"/>
                <c:pt idx="0">
                  <c:v>2.4</c:v>
                </c:pt>
                <c:pt idx="1">
                  <c:v>4.8</c:v>
                </c:pt>
                <c:pt idx="2">
                  <c:v>6.4</c:v>
                </c:pt>
                <c:pt idx="3">
                  <c:v>8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0-4D41-A48A-2FE3455C6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769152"/>
        <c:axId val="589761608"/>
      </c:lineChart>
      <c:catAx>
        <c:axId val="47114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155016"/>
        <c:crosses val="autoZero"/>
        <c:auto val="1"/>
        <c:lblAlgn val="ctr"/>
        <c:lblOffset val="100"/>
        <c:noMultiLvlLbl val="0"/>
      </c:catAx>
      <c:valAx>
        <c:axId val="47115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1143864"/>
        <c:crosses val="autoZero"/>
        <c:crossBetween val="between"/>
      </c:valAx>
      <c:valAx>
        <c:axId val="589761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769152"/>
        <c:crosses val="max"/>
        <c:crossBetween val="between"/>
      </c:valAx>
      <c:catAx>
        <c:axId val="589769152"/>
        <c:scaling>
          <c:orientation val="minMax"/>
        </c:scaling>
        <c:delete val="1"/>
        <c:axPos val="b"/>
        <c:majorTickMark val="out"/>
        <c:minorTickMark val="none"/>
        <c:tickLblPos val="nextTo"/>
        <c:crossAx val="5897616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bat!$F:$F</c15:sqref>
                  </c15:fullRef>
                </c:ext>
              </c:extLst>
              <c:f>bat!$F$2:$F$1048576</c:f>
              <c:strCache>
                <c:ptCount val="7"/>
                <c:pt idx="0">
                  <c:v>2,4</c:v>
                </c:pt>
                <c:pt idx="1">
                  <c:v>4,8</c:v>
                </c:pt>
                <c:pt idx="2">
                  <c:v>6,4</c:v>
                </c:pt>
                <c:pt idx="3">
                  <c:v>8</c:v>
                </c:pt>
                <c:pt idx="4">
                  <c:v>11</c:v>
                </c:pt>
                <c:pt idx="5">
                  <c:v>16</c:v>
                </c:pt>
                <c:pt idx="6">
                  <c:v>22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bat!$C$2:$C$8</c15:sqref>
                  </c15:fullRef>
                </c:ext>
              </c:extLst>
              <c:f>bat!$C$3:$C$8</c:f>
              <c:numCache>
                <c:formatCode>0</c:formatCode>
                <c:ptCount val="6"/>
                <c:pt idx="0">
                  <c:v>491.66666666666669</c:v>
                </c:pt>
                <c:pt idx="1">
                  <c:v>1700</c:v>
                </c:pt>
                <c:pt idx="2">
                  <c:v>1500</c:v>
                </c:pt>
                <c:pt idx="3">
                  <c:v>1300</c:v>
                </c:pt>
                <c:pt idx="4">
                  <c:v>1100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8-4F35-8DA1-8D3DFFBA7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58824"/>
        <c:axId val="477459808"/>
      </c:lineChart>
      <c:catAx>
        <c:axId val="47745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59808"/>
        <c:crosses val="autoZero"/>
        <c:auto val="1"/>
        <c:lblAlgn val="ctr"/>
        <c:lblOffset val="100"/>
        <c:noMultiLvlLbl val="0"/>
      </c:catAx>
      <c:valAx>
        <c:axId val="4774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5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bat!$D$11:$D$110</c:f>
              <c:numCache>
                <c:formatCode>General</c:formatCode>
                <c:ptCount val="10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  <c:pt idx="10">
                  <c:v>4.4000000000000004</c:v>
                </c:pt>
                <c:pt idx="11">
                  <c:v>4.5999999999999996</c:v>
                </c:pt>
                <c:pt idx="12">
                  <c:v>4.8</c:v>
                </c:pt>
                <c:pt idx="13">
                  <c:v>5</c:v>
                </c:pt>
                <c:pt idx="14">
                  <c:v>5.2</c:v>
                </c:pt>
                <c:pt idx="15">
                  <c:v>5.4</c:v>
                </c:pt>
                <c:pt idx="16">
                  <c:v>5.6</c:v>
                </c:pt>
                <c:pt idx="17">
                  <c:v>5.8</c:v>
                </c:pt>
                <c:pt idx="18">
                  <c:v>6</c:v>
                </c:pt>
                <c:pt idx="19">
                  <c:v>6.2</c:v>
                </c:pt>
                <c:pt idx="20">
                  <c:v>6.4</c:v>
                </c:pt>
                <c:pt idx="21">
                  <c:v>6.6</c:v>
                </c:pt>
                <c:pt idx="22">
                  <c:v>6.8</c:v>
                </c:pt>
                <c:pt idx="23">
                  <c:v>7</c:v>
                </c:pt>
                <c:pt idx="24">
                  <c:v>7.2</c:v>
                </c:pt>
                <c:pt idx="25">
                  <c:v>7.4</c:v>
                </c:pt>
                <c:pt idx="26">
                  <c:v>7.6</c:v>
                </c:pt>
                <c:pt idx="27">
                  <c:v>7.8</c:v>
                </c:pt>
                <c:pt idx="28">
                  <c:v>8</c:v>
                </c:pt>
                <c:pt idx="29">
                  <c:v>8.2000000000000099</c:v>
                </c:pt>
                <c:pt idx="30">
                  <c:v>8.4000000000000092</c:v>
                </c:pt>
                <c:pt idx="31">
                  <c:v>8.6000000000000103</c:v>
                </c:pt>
                <c:pt idx="32">
                  <c:v>8.8000000000000096</c:v>
                </c:pt>
                <c:pt idx="33">
                  <c:v>9.0000000000000107</c:v>
                </c:pt>
                <c:pt idx="34">
                  <c:v>9.2000000000000099</c:v>
                </c:pt>
                <c:pt idx="35">
                  <c:v>9.4000000000000092</c:v>
                </c:pt>
                <c:pt idx="36">
                  <c:v>9.6000000000000103</c:v>
                </c:pt>
                <c:pt idx="37">
                  <c:v>9.8000000000000096</c:v>
                </c:pt>
                <c:pt idx="38">
                  <c:v>10</c:v>
                </c:pt>
                <c:pt idx="39">
                  <c:v>10.199999999999999</c:v>
                </c:pt>
                <c:pt idx="40">
                  <c:v>10.4</c:v>
                </c:pt>
                <c:pt idx="41">
                  <c:v>10.6</c:v>
                </c:pt>
                <c:pt idx="42">
                  <c:v>10.8</c:v>
                </c:pt>
                <c:pt idx="43">
                  <c:v>11</c:v>
                </c:pt>
                <c:pt idx="44">
                  <c:v>11.2</c:v>
                </c:pt>
                <c:pt idx="45">
                  <c:v>11.4</c:v>
                </c:pt>
                <c:pt idx="46">
                  <c:v>11.6</c:v>
                </c:pt>
                <c:pt idx="47">
                  <c:v>11.8</c:v>
                </c:pt>
                <c:pt idx="48">
                  <c:v>12</c:v>
                </c:pt>
                <c:pt idx="49">
                  <c:v>12.2</c:v>
                </c:pt>
                <c:pt idx="50">
                  <c:v>12.4</c:v>
                </c:pt>
                <c:pt idx="51">
                  <c:v>12.6</c:v>
                </c:pt>
                <c:pt idx="52">
                  <c:v>12.8</c:v>
                </c:pt>
                <c:pt idx="53">
                  <c:v>13</c:v>
                </c:pt>
                <c:pt idx="54">
                  <c:v>13.2</c:v>
                </c:pt>
                <c:pt idx="55">
                  <c:v>13.4</c:v>
                </c:pt>
                <c:pt idx="56">
                  <c:v>13.6</c:v>
                </c:pt>
                <c:pt idx="57">
                  <c:v>13.8</c:v>
                </c:pt>
                <c:pt idx="58">
                  <c:v>14</c:v>
                </c:pt>
                <c:pt idx="59">
                  <c:v>14.2</c:v>
                </c:pt>
                <c:pt idx="60">
                  <c:v>14.4</c:v>
                </c:pt>
                <c:pt idx="61">
                  <c:v>14.6</c:v>
                </c:pt>
                <c:pt idx="62">
                  <c:v>14.8</c:v>
                </c:pt>
                <c:pt idx="63">
                  <c:v>15</c:v>
                </c:pt>
                <c:pt idx="64">
                  <c:v>15.2</c:v>
                </c:pt>
                <c:pt idx="65">
                  <c:v>15.4</c:v>
                </c:pt>
                <c:pt idx="66">
                  <c:v>15.6</c:v>
                </c:pt>
                <c:pt idx="67">
                  <c:v>15.8</c:v>
                </c:pt>
                <c:pt idx="68">
                  <c:v>16</c:v>
                </c:pt>
                <c:pt idx="69">
                  <c:v>16.2</c:v>
                </c:pt>
                <c:pt idx="70">
                  <c:v>16.399999999999999</c:v>
                </c:pt>
                <c:pt idx="71">
                  <c:v>16.600000000000001</c:v>
                </c:pt>
                <c:pt idx="72">
                  <c:v>16.8</c:v>
                </c:pt>
                <c:pt idx="73">
                  <c:v>17</c:v>
                </c:pt>
                <c:pt idx="74">
                  <c:v>17.2</c:v>
                </c:pt>
                <c:pt idx="75">
                  <c:v>17.399999999999999</c:v>
                </c:pt>
                <c:pt idx="76">
                  <c:v>17.600000000000001</c:v>
                </c:pt>
                <c:pt idx="77">
                  <c:v>17.8</c:v>
                </c:pt>
                <c:pt idx="78">
                  <c:v>18</c:v>
                </c:pt>
                <c:pt idx="79">
                  <c:v>18.2</c:v>
                </c:pt>
                <c:pt idx="80">
                  <c:v>18.399999999999999</c:v>
                </c:pt>
                <c:pt idx="81">
                  <c:v>18.600000000000001</c:v>
                </c:pt>
                <c:pt idx="82">
                  <c:v>18.8</c:v>
                </c:pt>
                <c:pt idx="83">
                  <c:v>19</c:v>
                </c:pt>
                <c:pt idx="84">
                  <c:v>19.2</c:v>
                </c:pt>
                <c:pt idx="85">
                  <c:v>19.399999999999999</c:v>
                </c:pt>
                <c:pt idx="86">
                  <c:v>19.600000000000001</c:v>
                </c:pt>
                <c:pt idx="87">
                  <c:v>19.8</c:v>
                </c:pt>
                <c:pt idx="88">
                  <c:v>20</c:v>
                </c:pt>
                <c:pt idx="89">
                  <c:v>20.2</c:v>
                </c:pt>
                <c:pt idx="90">
                  <c:v>20.399999999999999</c:v>
                </c:pt>
                <c:pt idx="91">
                  <c:v>20.6</c:v>
                </c:pt>
                <c:pt idx="92">
                  <c:v>20.8</c:v>
                </c:pt>
                <c:pt idx="93">
                  <c:v>21</c:v>
                </c:pt>
                <c:pt idx="94">
                  <c:v>21.2</c:v>
                </c:pt>
                <c:pt idx="95">
                  <c:v>21.4</c:v>
                </c:pt>
                <c:pt idx="96">
                  <c:v>21.6</c:v>
                </c:pt>
                <c:pt idx="97">
                  <c:v>21.8</c:v>
                </c:pt>
                <c:pt idx="98">
                  <c:v>22</c:v>
                </c:pt>
                <c:pt idx="99">
                  <c:v>22.2</c:v>
                </c:pt>
              </c:numCache>
            </c:numRef>
          </c:cat>
          <c:val>
            <c:numRef>
              <c:f>bat!$B$11:$B$110</c:f>
              <c:numCache>
                <c:formatCode>General</c:formatCode>
                <c:ptCount val="100"/>
                <c:pt idx="0" formatCode="0">
                  <c:v>1180</c:v>
                </c:pt>
                <c:pt idx="12" formatCode="0">
                  <c:v>2360</c:v>
                </c:pt>
                <c:pt idx="20" formatCode="0">
                  <c:v>10880</c:v>
                </c:pt>
                <c:pt idx="28" formatCode="0">
                  <c:v>12000</c:v>
                </c:pt>
                <c:pt idx="43" formatCode="0">
                  <c:v>14300</c:v>
                </c:pt>
                <c:pt idx="68" formatCode="0">
                  <c:v>17600</c:v>
                </c:pt>
                <c:pt idx="98" formatCode="0.00">
                  <c:v>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E-43E5-86BD-CB70BA5133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bat!$D$11:$D$110</c:f>
              <c:numCache>
                <c:formatCode>General</c:formatCode>
                <c:ptCount val="10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  <c:pt idx="10">
                  <c:v>4.4000000000000004</c:v>
                </c:pt>
                <c:pt idx="11">
                  <c:v>4.5999999999999996</c:v>
                </c:pt>
                <c:pt idx="12">
                  <c:v>4.8</c:v>
                </c:pt>
                <c:pt idx="13">
                  <c:v>5</c:v>
                </c:pt>
                <c:pt idx="14">
                  <c:v>5.2</c:v>
                </c:pt>
                <c:pt idx="15">
                  <c:v>5.4</c:v>
                </c:pt>
                <c:pt idx="16">
                  <c:v>5.6</c:v>
                </c:pt>
                <c:pt idx="17">
                  <c:v>5.8</c:v>
                </c:pt>
                <c:pt idx="18">
                  <c:v>6</c:v>
                </c:pt>
                <c:pt idx="19">
                  <c:v>6.2</c:v>
                </c:pt>
                <c:pt idx="20">
                  <c:v>6.4</c:v>
                </c:pt>
                <c:pt idx="21">
                  <c:v>6.6</c:v>
                </c:pt>
                <c:pt idx="22">
                  <c:v>6.8</c:v>
                </c:pt>
                <c:pt idx="23">
                  <c:v>7</c:v>
                </c:pt>
                <c:pt idx="24">
                  <c:v>7.2</c:v>
                </c:pt>
                <c:pt idx="25">
                  <c:v>7.4</c:v>
                </c:pt>
                <c:pt idx="26">
                  <c:v>7.6</c:v>
                </c:pt>
                <c:pt idx="27">
                  <c:v>7.8</c:v>
                </c:pt>
                <c:pt idx="28">
                  <c:v>8</c:v>
                </c:pt>
                <c:pt idx="29">
                  <c:v>8.2000000000000099</c:v>
                </c:pt>
                <c:pt idx="30">
                  <c:v>8.4000000000000092</c:v>
                </c:pt>
                <c:pt idx="31">
                  <c:v>8.6000000000000103</c:v>
                </c:pt>
                <c:pt idx="32">
                  <c:v>8.8000000000000096</c:v>
                </c:pt>
                <c:pt idx="33">
                  <c:v>9.0000000000000107</c:v>
                </c:pt>
                <c:pt idx="34">
                  <c:v>9.2000000000000099</c:v>
                </c:pt>
                <c:pt idx="35">
                  <c:v>9.4000000000000092</c:v>
                </c:pt>
                <c:pt idx="36">
                  <c:v>9.6000000000000103</c:v>
                </c:pt>
                <c:pt idx="37">
                  <c:v>9.8000000000000096</c:v>
                </c:pt>
                <c:pt idx="38">
                  <c:v>10</c:v>
                </c:pt>
                <c:pt idx="39">
                  <c:v>10.199999999999999</c:v>
                </c:pt>
                <c:pt idx="40">
                  <c:v>10.4</c:v>
                </c:pt>
                <c:pt idx="41">
                  <c:v>10.6</c:v>
                </c:pt>
                <c:pt idx="42">
                  <c:v>10.8</c:v>
                </c:pt>
                <c:pt idx="43">
                  <c:v>11</c:v>
                </c:pt>
                <c:pt idx="44">
                  <c:v>11.2</c:v>
                </c:pt>
                <c:pt idx="45">
                  <c:v>11.4</c:v>
                </c:pt>
                <c:pt idx="46">
                  <c:v>11.6</c:v>
                </c:pt>
                <c:pt idx="47">
                  <c:v>11.8</c:v>
                </c:pt>
                <c:pt idx="48">
                  <c:v>12</c:v>
                </c:pt>
                <c:pt idx="49">
                  <c:v>12.2</c:v>
                </c:pt>
                <c:pt idx="50">
                  <c:v>12.4</c:v>
                </c:pt>
                <c:pt idx="51">
                  <c:v>12.6</c:v>
                </c:pt>
                <c:pt idx="52">
                  <c:v>12.8</c:v>
                </c:pt>
                <c:pt idx="53">
                  <c:v>13</c:v>
                </c:pt>
                <c:pt idx="54">
                  <c:v>13.2</c:v>
                </c:pt>
                <c:pt idx="55">
                  <c:v>13.4</c:v>
                </c:pt>
                <c:pt idx="56">
                  <c:v>13.6</c:v>
                </c:pt>
                <c:pt idx="57">
                  <c:v>13.8</c:v>
                </c:pt>
                <c:pt idx="58">
                  <c:v>14</c:v>
                </c:pt>
                <c:pt idx="59">
                  <c:v>14.2</c:v>
                </c:pt>
                <c:pt idx="60">
                  <c:v>14.4</c:v>
                </c:pt>
                <c:pt idx="61">
                  <c:v>14.6</c:v>
                </c:pt>
                <c:pt idx="62">
                  <c:v>14.8</c:v>
                </c:pt>
                <c:pt idx="63">
                  <c:v>15</c:v>
                </c:pt>
                <c:pt idx="64">
                  <c:v>15.2</c:v>
                </c:pt>
                <c:pt idx="65">
                  <c:v>15.4</c:v>
                </c:pt>
                <c:pt idx="66">
                  <c:v>15.6</c:v>
                </c:pt>
                <c:pt idx="67">
                  <c:v>15.8</c:v>
                </c:pt>
                <c:pt idx="68">
                  <c:v>16</c:v>
                </c:pt>
                <c:pt idx="69">
                  <c:v>16.2</c:v>
                </c:pt>
                <c:pt idx="70">
                  <c:v>16.399999999999999</c:v>
                </c:pt>
                <c:pt idx="71">
                  <c:v>16.600000000000001</c:v>
                </c:pt>
                <c:pt idx="72">
                  <c:v>16.8</c:v>
                </c:pt>
                <c:pt idx="73">
                  <c:v>17</c:v>
                </c:pt>
                <c:pt idx="74">
                  <c:v>17.2</c:v>
                </c:pt>
                <c:pt idx="75">
                  <c:v>17.399999999999999</c:v>
                </c:pt>
                <c:pt idx="76">
                  <c:v>17.600000000000001</c:v>
                </c:pt>
                <c:pt idx="77">
                  <c:v>17.8</c:v>
                </c:pt>
                <c:pt idx="78">
                  <c:v>18</c:v>
                </c:pt>
                <c:pt idx="79">
                  <c:v>18.2</c:v>
                </c:pt>
                <c:pt idx="80">
                  <c:v>18.399999999999999</c:v>
                </c:pt>
                <c:pt idx="81">
                  <c:v>18.600000000000001</c:v>
                </c:pt>
                <c:pt idx="82">
                  <c:v>18.8</c:v>
                </c:pt>
                <c:pt idx="83">
                  <c:v>19</c:v>
                </c:pt>
                <c:pt idx="84">
                  <c:v>19.2</c:v>
                </c:pt>
                <c:pt idx="85">
                  <c:v>19.399999999999999</c:v>
                </c:pt>
                <c:pt idx="86">
                  <c:v>19.600000000000001</c:v>
                </c:pt>
                <c:pt idx="87">
                  <c:v>19.8</c:v>
                </c:pt>
                <c:pt idx="88">
                  <c:v>20</c:v>
                </c:pt>
                <c:pt idx="89">
                  <c:v>20.2</c:v>
                </c:pt>
                <c:pt idx="90">
                  <c:v>20.399999999999999</c:v>
                </c:pt>
                <c:pt idx="91">
                  <c:v>20.6</c:v>
                </c:pt>
                <c:pt idx="92">
                  <c:v>20.8</c:v>
                </c:pt>
                <c:pt idx="93">
                  <c:v>21</c:v>
                </c:pt>
                <c:pt idx="94">
                  <c:v>21.2</c:v>
                </c:pt>
                <c:pt idx="95">
                  <c:v>21.4</c:v>
                </c:pt>
                <c:pt idx="96">
                  <c:v>21.6</c:v>
                </c:pt>
                <c:pt idx="97">
                  <c:v>21.8</c:v>
                </c:pt>
                <c:pt idx="98">
                  <c:v>22</c:v>
                </c:pt>
                <c:pt idx="99">
                  <c:v>22.2</c:v>
                </c:pt>
              </c:numCache>
            </c:numRef>
          </c:cat>
          <c:val>
            <c:numRef>
              <c:f>bat!$C$11:$C$110</c:f>
              <c:numCache>
                <c:formatCode>General</c:formatCode>
                <c:ptCount val="100"/>
                <c:pt idx="0" formatCode="0">
                  <c:v>491.66666666666669</c:v>
                </c:pt>
                <c:pt idx="12" formatCode="0">
                  <c:v>491.66666666666669</c:v>
                </c:pt>
                <c:pt idx="20" formatCode="0">
                  <c:v>1700</c:v>
                </c:pt>
                <c:pt idx="28" formatCode="0">
                  <c:v>1500</c:v>
                </c:pt>
                <c:pt idx="43" formatCode="0">
                  <c:v>1300</c:v>
                </c:pt>
                <c:pt idx="68" formatCode="0">
                  <c:v>1100</c:v>
                </c:pt>
                <c:pt idx="98" formatCode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E-43E5-86BD-CB70BA513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788176"/>
        <c:axId val="58978719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bat!$D$11:$D$110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2.4</c:v>
                      </c:pt>
                      <c:pt idx="1">
                        <c:v>2.6</c:v>
                      </c:pt>
                      <c:pt idx="2">
                        <c:v>2.8</c:v>
                      </c:pt>
                      <c:pt idx="3">
                        <c:v>3</c:v>
                      </c:pt>
                      <c:pt idx="4">
                        <c:v>3.2</c:v>
                      </c:pt>
                      <c:pt idx="5">
                        <c:v>3.4</c:v>
                      </c:pt>
                      <c:pt idx="6">
                        <c:v>3.6</c:v>
                      </c:pt>
                      <c:pt idx="7">
                        <c:v>3.8</c:v>
                      </c:pt>
                      <c:pt idx="8">
                        <c:v>4</c:v>
                      </c:pt>
                      <c:pt idx="9">
                        <c:v>4.2</c:v>
                      </c:pt>
                      <c:pt idx="10">
                        <c:v>4.4000000000000004</c:v>
                      </c:pt>
                      <c:pt idx="11">
                        <c:v>4.5999999999999996</c:v>
                      </c:pt>
                      <c:pt idx="12">
                        <c:v>4.8</c:v>
                      </c:pt>
                      <c:pt idx="13">
                        <c:v>5</c:v>
                      </c:pt>
                      <c:pt idx="14">
                        <c:v>5.2</c:v>
                      </c:pt>
                      <c:pt idx="15">
                        <c:v>5.4</c:v>
                      </c:pt>
                      <c:pt idx="16">
                        <c:v>5.6</c:v>
                      </c:pt>
                      <c:pt idx="17">
                        <c:v>5.8</c:v>
                      </c:pt>
                      <c:pt idx="18">
                        <c:v>6</c:v>
                      </c:pt>
                      <c:pt idx="19">
                        <c:v>6.2</c:v>
                      </c:pt>
                      <c:pt idx="20">
                        <c:v>6.4</c:v>
                      </c:pt>
                      <c:pt idx="21">
                        <c:v>6.6</c:v>
                      </c:pt>
                      <c:pt idx="22">
                        <c:v>6.8</c:v>
                      </c:pt>
                      <c:pt idx="23">
                        <c:v>7</c:v>
                      </c:pt>
                      <c:pt idx="24">
                        <c:v>7.2</c:v>
                      </c:pt>
                      <c:pt idx="25">
                        <c:v>7.4</c:v>
                      </c:pt>
                      <c:pt idx="26">
                        <c:v>7.6</c:v>
                      </c:pt>
                      <c:pt idx="27">
                        <c:v>7.8</c:v>
                      </c:pt>
                      <c:pt idx="28">
                        <c:v>8</c:v>
                      </c:pt>
                      <c:pt idx="29">
                        <c:v>8.2000000000000099</c:v>
                      </c:pt>
                      <c:pt idx="30">
                        <c:v>8.4000000000000092</c:v>
                      </c:pt>
                      <c:pt idx="31">
                        <c:v>8.6000000000000103</c:v>
                      </c:pt>
                      <c:pt idx="32">
                        <c:v>8.8000000000000096</c:v>
                      </c:pt>
                      <c:pt idx="33">
                        <c:v>9.0000000000000107</c:v>
                      </c:pt>
                      <c:pt idx="34">
                        <c:v>9.2000000000000099</c:v>
                      </c:pt>
                      <c:pt idx="35">
                        <c:v>9.4000000000000092</c:v>
                      </c:pt>
                      <c:pt idx="36">
                        <c:v>9.6000000000000103</c:v>
                      </c:pt>
                      <c:pt idx="37">
                        <c:v>9.8000000000000096</c:v>
                      </c:pt>
                      <c:pt idx="38">
                        <c:v>10</c:v>
                      </c:pt>
                      <c:pt idx="39">
                        <c:v>10.199999999999999</c:v>
                      </c:pt>
                      <c:pt idx="40">
                        <c:v>10.4</c:v>
                      </c:pt>
                      <c:pt idx="41">
                        <c:v>10.6</c:v>
                      </c:pt>
                      <c:pt idx="42">
                        <c:v>10.8</c:v>
                      </c:pt>
                      <c:pt idx="43">
                        <c:v>11</c:v>
                      </c:pt>
                      <c:pt idx="44">
                        <c:v>11.2</c:v>
                      </c:pt>
                      <c:pt idx="45">
                        <c:v>11.4</c:v>
                      </c:pt>
                      <c:pt idx="46">
                        <c:v>11.6</c:v>
                      </c:pt>
                      <c:pt idx="47">
                        <c:v>11.8</c:v>
                      </c:pt>
                      <c:pt idx="48">
                        <c:v>12</c:v>
                      </c:pt>
                      <c:pt idx="49">
                        <c:v>12.2</c:v>
                      </c:pt>
                      <c:pt idx="50">
                        <c:v>12.4</c:v>
                      </c:pt>
                      <c:pt idx="51">
                        <c:v>12.6</c:v>
                      </c:pt>
                      <c:pt idx="52">
                        <c:v>12.8</c:v>
                      </c:pt>
                      <c:pt idx="53">
                        <c:v>13</c:v>
                      </c:pt>
                      <c:pt idx="54">
                        <c:v>13.2</c:v>
                      </c:pt>
                      <c:pt idx="55">
                        <c:v>13.4</c:v>
                      </c:pt>
                      <c:pt idx="56">
                        <c:v>13.6</c:v>
                      </c:pt>
                      <c:pt idx="57">
                        <c:v>13.8</c:v>
                      </c:pt>
                      <c:pt idx="58">
                        <c:v>14</c:v>
                      </c:pt>
                      <c:pt idx="59">
                        <c:v>14.2</c:v>
                      </c:pt>
                      <c:pt idx="60">
                        <c:v>14.4</c:v>
                      </c:pt>
                      <c:pt idx="61">
                        <c:v>14.6</c:v>
                      </c:pt>
                      <c:pt idx="62">
                        <c:v>14.8</c:v>
                      </c:pt>
                      <c:pt idx="63">
                        <c:v>15</c:v>
                      </c:pt>
                      <c:pt idx="64">
                        <c:v>15.2</c:v>
                      </c:pt>
                      <c:pt idx="65">
                        <c:v>15.4</c:v>
                      </c:pt>
                      <c:pt idx="66">
                        <c:v>15.6</c:v>
                      </c:pt>
                      <c:pt idx="67">
                        <c:v>15.8</c:v>
                      </c:pt>
                      <c:pt idx="68">
                        <c:v>16</c:v>
                      </c:pt>
                      <c:pt idx="69">
                        <c:v>16.2</c:v>
                      </c:pt>
                      <c:pt idx="70">
                        <c:v>16.399999999999999</c:v>
                      </c:pt>
                      <c:pt idx="71">
                        <c:v>16.600000000000001</c:v>
                      </c:pt>
                      <c:pt idx="72">
                        <c:v>16.8</c:v>
                      </c:pt>
                      <c:pt idx="73">
                        <c:v>17</c:v>
                      </c:pt>
                      <c:pt idx="74">
                        <c:v>17.2</c:v>
                      </c:pt>
                      <c:pt idx="75">
                        <c:v>17.399999999999999</c:v>
                      </c:pt>
                      <c:pt idx="76">
                        <c:v>17.600000000000001</c:v>
                      </c:pt>
                      <c:pt idx="77">
                        <c:v>17.8</c:v>
                      </c:pt>
                      <c:pt idx="78">
                        <c:v>18</c:v>
                      </c:pt>
                      <c:pt idx="79">
                        <c:v>18.2</c:v>
                      </c:pt>
                      <c:pt idx="80">
                        <c:v>18.399999999999999</c:v>
                      </c:pt>
                      <c:pt idx="81">
                        <c:v>18.600000000000001</c:v>
                      </c:pt>
                      <c:pt idx="82">
                        <c:v>18.8</c:v>
                      </c:pt>
                      <c:pt idx="83">
                        <c:v>19</c:v>
                      </c:pt>
                      <c:pt idx="84">
                        <c:v>19.2</c:v>
                      </c:pt>
                      <c:pt idx="85">
                        <c:v>19.399999999999999</c:v>
                      </c:pt>
                      <c:pt idx="86">
                        <c:v>19.600000000000001</c:v>
                      </c:pt>
                      <c:pt idx="87">
                        <c:v>19.8</c:v>
                      </c:pt>
                      <c:pt idx="88">
                        <c:v>20</c:v>
                      </c:pt>
                      <c:pt idx="89">
                        <c:v>20.2</c:v>
                      </c:pt>
                      <c:pt idx="90">
                        <c:v>20.399999999999999</c:v>
                      </c:pt>
                      <c:pt idx="91">
                        <c:v>20.6</c:v>
                      </c:pt>
                      <c:pt idx="92">
                        <c:v>20.8</c:v>
                      </c:pt>
                      <c:pt idx="93">
                        <c:v>21</c:v>
                      </c:pt>
                      <c:pt idx="94">
                        <c:v>21.2</c:v>
                      </c:pt>
                      <c:pt idx="95">
                        <c:v>21.4</c:v>
                      </c:pt>
                      <c:pt idx="96">
                        <c:v>21.6</c:v>
                      </c:pt>
                      <c:pt idx="97">
                        <c:v>21.8</c:v>
                      </c:pt>
                      <c:pt idx="98">
                        <c:v>22</c:v>
                      </c:pt>
                      <c:pt idx="99">
                        <c:v>22.2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bat!$D$11:$D$110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2.4</c:v>
                      </c:pt>
                      <c:pt idx="1">
                        <c:v>2.6</c:v>
                      </c:pt>
                      <c:pt idx="2">
                        <c:v>2.8</c:v>
                      </c:pt>
                      <c:pt idx="3">
                        <c:v>3</c:v>
                      </c:pt>
                      <c:pt idx="4">
                        <c:v>3.2</c:v>
                      </c:pt>
                      <c:pt idx="5">
                        <c:v>3.4</c:v>
                      </c:pt>
                      <c:pt idx="6">
                        <c:v>3.6</c:v>
                      </c:pt>
                      <c:pt idx="7">
                        <c:v>3.8</c:v>
                      </c:pt>
                      <c:pt idx="8">
                        <c:v>4</c:v>
                      </c:pt>
                      <c:pt idx="9">
                        <c:v>4.2</c:v>
                      </c:pt>
                      <c:pt idx="10">
                        <c:v>4.4000000000000004</c:v>
                      </c:pt>
                      <c:pt idx="11">
                        <c:v>4.5999999999999996</c:v>
                      </c:pt>
                      <c:pt idx="12">
                        <c:v>4.8</c:v>
                      </c:pt>
                      <c:pt idx="13">
                        <c:v>5</c:v>
                      </c:pt>
                      <c:pt idx="14">
                        <c:v>5.2</c:v>
                      </c:pt>
                      <c:pt idx="15">
                        <c:v>5.4</c:v>
                      </c:pt>
                      <c:pt idx="16">
                        <c:v>5.6</c:v>
                      </c:pt>
                      <c:pt idx="17">
                        <c:v>5.8</c:v>
                      </c:pt>
                      <c:pt idx="18">
                        <c:v>6</c:v>
                      </c:pt>
                      <c:pt idx="19">
                        <c:v>6.2</c:v>
                      </c:pt>
                      <c:pt idx="20">
                        <c:v>6.4</c:v>
                      </c:pt>
                      <c:pt idx="21">
                        <c:v>6.6</c:v>
                      </c:pt>
                      <c:pt idx="22">
                        <c:v>6.8</c:v>
                      </c:pt>
                      <c:pt idx="23">
                        <c:v>7</c:v>
                      </c:pt>
                      <c:pt idx="24">
                        <c:v>7.2</c:v>
                      </c:pt>
                      <c:pt idx="25">
                        <c:v>7.4</c:v>
                      </c:pt>
                      <c:pt idx="26">
                        <c:v>7.6</c:v>
                      </c:pt>
                      <c:pt idx="27">
                        <c:v>7.8</c:v>
                      </c:pt>
                      <c:pt idx="28">
                        <c:v>8</c:v>
                      </c:pt>
                      <c:pt idx="29">
                        <c:v>8.2000000000000099</c:v>
                      </c:pt>
                      <c:pt idx="30">
                        <c:v>8.4000000000000092</c:v>
                      </c:pt>
                      <c:pt idx="31">
                        <c:v>8.6000000000000103</c:v>
                      </c:pt>
                      <c:pt idx="32">
                        <c:v>8.8000000000000096</c:v>
                      </c:pt>
                      <c:pt idx="33">
                        <c:v>9.0000000000000107</c:v>
                      </c:pt>
                      <c:pt idx="34">
                        <c:v>9.2000000000000099</c:v>
                      </c:pt>
                      <c:pt idx="35">
                        <c:v>9.4000000000000092</c:v>
                      </c:pt>
                      <c:pt idx="36">
                        <c:v>9.6000000000000103</c:v>
                      </c:pt>
                      <c:pt idx="37">
                        <c:v>9.8000000000000096</c:v>
                      </c:pt>
                      <c:pt idx="38">
                        <c:v>10</c:v>
                      </c:pt>
                      <c:pt idx="39">
                        <c:v>10.199999999999999</c:v>
                      </c:pt>
                      <c:pt idx="40">
                        <c:v>10.4</c:v>
                      </c:pt>
                      <c:pt idx="41">
                        <c:v>10.6</c:v>
                      </c:pt>
                      <c:pt idx="42">
                        <c:v>10.8</c:v>
                      </c:pt>
                      <c:pt idx="43">
                        <c:v>11</c:v>
                      </c:pt>
                      <c:pt idx="44">
                        <c:v>11.2</c:v>
                      </c:pt>
                      <c:pt idx="45">
                        <c:v>11.4</c:v>
                      </c:pt>
                      <c:pt idx="46">
                        <c:v>11.6</c:v>
                      </c:pt>
                      <c:pt idx="47">
                        <c:v>11.8</c:v>
                      </c:pt>
                      <c:pt idx="48">
                        <c:v>12</c:v>
                      </c:pt>
                      <c:pt idx="49">
                        <c:v>12.2</c:v>
                      </c:pt>
                      <c:pt idx="50">
                        <c:v>12.4</c:v>
                      </c:pt>
                      <c:pt idx="51">
                        <c:v>12.6</c:v>
                      </c:pt>
                      <c:pt idx="52">
                        <c:v>12.8</c:v>
                      </c:pt>
                      <c:pt idx="53">
                        <c:v>13</c:v>
                      </c:pt>
                      <c:pt idx="54">
                        <c:v>13.2</c:v>
                      </c:pt>
                      <c:pt idx="55">
                        <c:v>13.4</c:v>
                      </c:pt>
                      <c:pt idx="56">
                        <c:v>13.6</c:v>
                      </c:pt>
                      <c:pt idx="57">
                        <c:v>13.8</c:v>
                      </c:pt>
                      <c:pt idx="58">
                        <c:v>14</c:v>
                      </c:pt>
                      <c:pt idx="59">
                        <c:v>14.2</c:v>
                      </c:pt>
                      <c:pt idx="60">
                        <c:v>14.4</c:v>
                      </c:pt>
                      <c:pt idx="61">
                        <c:v>14.6</c:v>
                      </c:pt>
                      <c:pt idx="62">
                        <c:v>14.8</c:v>
                      </c:pt>
                      <c:pt idx="63">
                        <c:v>15</c:v>
                      </c:pt>
                      <c:pt idx="64">
                        <c:v>15.2</c:v>
                      </c:pt>
                      <c:pt idx="65">
                        <c:v>15.4</c:v>
                      </c:pt>
                      <c:pt idx="66">
                        <c:v>15.6</c:v>
                      </c:pt>
                      <c:pt idx="67">
                        <c:v>15.8</c:v>
                      </c:pt>
                      <c:pt idx="68">
                        <c:v>16</c:v>
                      </c:pt>
                      <c:pt idx="69">
                        <c:v>16.2</c:v>
                      </c:pt>
                      <c:pt idx="70">
                        <c:v>16.399999999999999</c:v>
                      </c:pt>
                      <c:pt idx="71">
                        <c:v>16.600000000000001</c:v>
                      </c:pt>
                      <c:pt idx="72">
                        <c:v>16.8</c:v>
                      </c:pt>
                      <c:pt idx="73">
                        <c:v>17</c:v>
                      </c:pt>
                      <c:pt idx="74">
                        <c:v>17.2</c:v>
                      </c:pt>
                      <c:pt idx="75">
                        <c:v>17.399999999999999</c:v>
                      </c:pt>
                      <c:pt idx="76">
                        <c:v>17.600000000000001</c:v>
                      </c:pt>
                      <c:pt idx="77">
                        <c:v>17.8</c:v>
                      </c:pt>
                      <c:pt idx="78">
                        <c:v>18</c:v>
                      </c:pt>
                      <c:pt idx="79">
                        <c:v>18.2</c:v>
                      </c:pt>
                      <c:pt idx="80">
                        <c:v>18.399999999999999</c:v>
                      </c:pt>
                      <c:pt idx="81">
                        <c:v>18.600000000000001</c:v>
                      </c:pt>
                      <c:pt idx="82">
                        <c:v>18.8</c:v>
                      </c:pt>
                      <c:pt idx="83">
                        <c:v>19</c:v>
                      </c:pt>
                      <c:pt idx="84">
                        <c:v>19.2</c:v>
                      </c:pt>
                      <c:pt idx="85">
                        <c:v>19.399999999999999</c:v>
                      </c:pt>
                      <c:pt idx="86">
                        <c:v>19.600000000000001</c:v>
                      </c:pt>
                      <c:pt idx="87">
                        <c:v>19.8</c:v>
                      </c:pt>
                      <c:pt idx="88">
                        <c:v>20</c:v>
                      </c:pt>
                      <c:pt idx="89">
                        <c:v>20.2</c:v>
                      </c:pt>
                      <c:pt idx="90">
                        <c:v>20.399999999999999</c:v>
                      </c:pt>
                      <c:pt idx="91">
                        <c:v>20.6</c:v>
                      </c:pt>
                      <c:pt idx="92">
                        <c:v>20.8</c:v>
                      </c:pt>
                      <c:pt idx="93">
                        <c:v>21</c:v>
                      </c:pt>
                      <c:pt idx="94">
                        <c:v>21.2</c:v>
                      </c:pt>
                      <c:pt idx="95">
                        <c:v>21.4</c:v>
                      </c:pt>
                      <c:pt idx="96">
                        <c:v>21.6</c:v>
                      </c:pt>
                      <c:pt idx="97">
                        <c:v>21.8</c:v>
                      </c:pt>
                      <c:pt idx="98">
                        <c:v>22</c:v>
                      </c:pt>
                      <c:pt idx="99">
                        <c:v>22.2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57E-43E5-86BD-CB70BA51334F}"/>
                  </c:ext>
                </c:extLst>
              </c15:ser>
            </c15:filteredBarSeries>
          </c:ext>
        </c:extLst>
      </c:barChart>
      <c:catAx>
        <c:axId val="58978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787192"/>
        <c:crosses val="autoZero"/>
        <c:auto val="1"/>
        <c:lblAlgn val="ctr"/>
        <c:lblOffset val="100"/>
        <c:noMultiLvlLbl val="0"/>
      </c:catAx>
      <c:valAx>
        <c:axId val="589787192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788176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187325</xdr:colOff>
      <xdr:row>2</xdr:row>
      <xdr:rowOff>180975</xdr:rowOff>
    </xdr:from>
    <xdr:to>
      <xdr:col>10</xdr:col>
      <xdr:colOff>15875</xdr:colOff>
      <xdr:row>17</xdr:row>
      <xdr:rowOff>161925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1F37C7F-1758-4C4C-8A12-68B45E39F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7</xdr:row>
      <xdr:rowOff>142875</xdr:rowOff>
    </xdr:from>
    <xdr:to>
      <xdr:col>9</xdr:col>
      <xdr:colOff>2327275</xdr:colOff>
      <xdr:row>22</xdr:row>
      <xdr:rowOff>123825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65A99CB-5BE6-48E7-AC53-CE463FA97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377824</xdr:colOff>
      <xdr:row>7</xdr:row>
      <xdr:rowOff>130175</xdr:rowOff>
    </xdr:from>
    <xdr:to>
      <xdr:col>11</xdr:col>
      <xdr:colOff>647699</xdr:colOff>
      <xdr:row>22</xdr:row>
      <xdr:rowOff>111125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F647252-EE8E-4D60-B645-5D132C689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H29" sqref="H29"/>
    </sheetView>
  </sheetViews>
  <sheetFormatPr baseColWidth="10" defaultRowHeight="14.5" x14ac:dyDescent="0.35"/>
  <cols>
    <col min="1" max="1" width="3.1796875" bestFit="1" customWidth="1"/>
    <col min="2" max="2" width="12.1796875" bestFit="1" customWidth="1"/>
    <col min="3" max="3" width="10.7265625" bestFit="1" customWidth="1"/>
    <col min="4" max="4" width="10.81640625" bestFit="1" customWidth="1"/>
    <col min="5" max="5" width="14.26953125" bestFit="1" customWidth="1"/>
    <col min="6" max="6" width="13.54296875" bestFit="1" customWidth="1"/>
    <col min="7" max="7" width="9.26953125" bestFit="1" customWidth="1"/>
    <col min="8" max="8" width="32.26953125" customWidth="1"/>
  </cols>
  <sheetData>
    <row r="1" spans="1:12" x14ac:dyDescent="0.35">
      <c r="A1" t="s">
        <v>110</v>
      </c>
      <c r="B1" t="s">
        <v>36</v>
      </c>
      <c r="C1" t="s">
        <v>2</v>
      </c>
      <c r="D1" t="s">
        <v>3</v>
      </c>
      <c r="E1" t="s">
        <v>19</v>
      </c>
      <c r="F1" t="s">
        <v>8</v>
      </c>
      <c r="G1" t="s">
        <v>4</v>
      </c>
      <c r="H1" s="6" t="s">
        <v>7</v>
      </c>
      <c r="J1" t="s">
        <v>106</v>
      </c>
      <c r="K1" t="s">
        <v>107</v>
      </c>
      <c r="L1" t="s">
        <v>108</v>
      </c>
    </row>
    <row r="2" spans="1:12" x14ac:dyDescent="0.35">
      <c r="A2">
        <v>1</v>
      </c>
      <c r="B2">
        <v>15</v>
      </c>
      <c r="C2" s="2">
        <v>0.3</v>
      </c>
      <c r="D2" s="18">
        <f>$J$2+B2*$K$2+B2^2*$L$2</f>
        <v>4126.54</v>
      </c>
      <c r="E2" s="2">
        <f t="shared" ref="E2:E11" si="0">D2*0.025</f>
        <v>103.1635</v>
      </c>
      <c r="F2">
        <v>20</v>
      </c>
      <c r="G2" s="2">
        <v>0.93</v>
      </c>
      <c r="H2" s="7" t="s">
        <v>55</v>
      </c>
      <c r="J2">
        <v>3142.9</v>
      </c>
      <c r="K2">
        <v>66.44</v>
      </c>
      <c r="L2">
        <v>-5.7599999999999998E-2</v>
      </c>
    </row>
    <row r="3" spans="1:12" x14ac:dyDescent="0.35">
      <c r="A3">
        <v>2</v>
      </c>
      <c r="B3">
        <v>22</v>
      </c>
      <c r="C3" s="2">
        <v>0.3</v>
      </c>
      <c r="D3" s="18">
        <f t="shared" ref="D3:D11" si="1">$J$2+B3*$K$2+B3^2*$L$2</f>
        <v>4576.7016000000003</v>
      </c>
      <c r="E3" s="2">
        <f t="shared" si="0"/>
        <v>114.41754000000002</v>
      </c>
      <c r="F3" s="6">
        <v>20</v>
      </c>
      <c r="G3" s="2">
        <v>0.93</v>
      </c>
      <c r="H3" s="7" t="s">
        <v>56</v>
      </c>
    </row>
    <row r="4" spans="1:12" x14ac:dyDescent="0.35">
      <c r="A4">
        <v>3</v>
      </c>
      <c r="B4">
        <v>30</v>
      </c>
      <c r="C4" s="2">
        <v>0.3</v>
      </c>
      <c r="D4" s="18">
        <f t="shared" si="1"/>
        <v>5084.26</v>
      </c>
      <c r="E4" s="2">
        <f t="shared" si="0"/>
        <v>127.10650000000001</v>
      </c>
      <c r="F4" s="6">
        <v>20</v>
      </c>
      <c r="G4" s="2">
        <v>0.93</v>
      </c>
      <c r="H4" s="7" t="s">
        <v>57</v>
      </c>
    </row>
    <row r="5" spans="1:12" x14ac:dyDescent="0.35">
      <c r="A5">
        <v>4</v>
      </c>
      <c r="B5">
        <v>40</v>
      </c>
      <c r="C5" s="2">
        <v>0.3</v>
      </c>
      <c r="D5" s="18">
        <f t="shared" si="1"/>
        <v>5708.34</v>
      </c>
      <c r="E5" s="2">
        <f t="shared" si="0"/>
        <v>142.70850000000002</v>
      </c>
      <c r="F5" s="6">
        <v>20</v>
      </c>
      <c r="G5" s="2">
        <v>0.93</v>
      </c>
      <c r="H5" s="3" t="s">
        <v>20</v>
      </c>
    </row>
    <row r="6" spans="1:12" x14ac:dyDescent="0.35">
      <c r="A6">
        <v>5</v>
      </c>
      <c r="B6">
        <v>50</v>
      </c>
      <c r="C6" s="2">
        <v>0.3</v>
      </c>
      <c r="D6" s="18">
        <f t="shared" si="1"/>
        <v>6320.9</v>
      </c>
      <c r="E6" s="2">
        <f t="shared" si="0"/>
        <v>158.02250000000001</v>
      </c>
      <c r="F6">
        <v>20</v>
      </c>
      <c r="G6" s="2">
        <v>0.93</v>
      </c>
      <c r="H6" s="3" t="s">
        <v>21</v>
      </c>
    </row>
    <row r="7" spans="1:12" x14ac:dyDescent="0.35">
      <c r="A7">
        <v>6</v>
      </c>
      <c r="B7">
        <v>120</v>
      </c>
      <c r="C7" s="2">
        <v>0.25</v>
      </c>
      <c r="D7" s="18">
        <f t="shared" si="1"/>
        <v>10286.259999999998</v>
      </c>
      <c r="E7" s="2">
        <f t="shared" si="0"/>
        <v>257.15649999999999</v>
      </c>
      <c r="F7" s="6">
        <v>20</v>
      </c>
      <c r="G7" s="2">
        <v>0.97</v>
      </c>
      <c r="H7" s="6" t="s">
        <v>58</v>
      </c>
    </row>
    <row r="8" spans="1:12" x14ac:dyDescent="0.35">
      <c r="A8">
        <v>7</v>
      </c>
      <c r="B8">
        <v>160</v>
      </c>
      <c r="C8" s="2">
        <v>0.25</v>
      </c>
      <c r="D8" s="18">
        <f t="shared" si="1"/>
        <v>12298.74</v>
      </c>
      <c r="E8" s="2">
        <f t="shared" si="0"/>
        <v>307.46850000000001</v>
      </c>
      <c r="F8" s="6">
        <v>20</v>
      </c>
      <c r="G8" s="2">
        <v>0.97</v>
      </c>
      <c r="H8" s="6" t="s">
        <v>59</v>
      </c>
    </row>
    <row r="9" spans="1:12" x14ac:dyDescent="0.35">
      <c r="A9">
        <v>8</v>
      </c>
      <c r="B9">
        <v>200</v>
      </c>
      <c r="C9" s="2">
        <v>0.25</v>
      </c>
      <c r="D9" s="18">
        <f t="shared" si="1"/>
        <v>14126.900000000001</v>
      </c>
      <c r="E9" s="2">
        <f t="shared" si="0"/>
        <v>353.17250000000007</v>
      </c>
      <c r="F9" s="6">
        <v>20</v>
      </c>
      <c r="G9" s="2">
        <v>0.97</v>
      </c>
      <c r="H9" s="6" t="s">
        <v>60</v>
      </c>
    </row>
    <row r="10" spans="1:12" x14ac:dyDescent="0.35">
      <c r="A10">
        <v>9</v>
      </c>
      <c r="B10">
        <v>240</v>
      </c>
      <c r="C10" s="2">
        <v>0.25</v>
      </c>
      <c r="D10" s="18">
        <f t="shared" si="1"/>
        <v>15770.74</v>
      </c>
      <c r="E10" s="2">
        <f t="shared" si="0"/>
        <v>394.26850000000002</v>
      </c>
      <c r="F10" s="6">
        <v>20</v>
      </c>
      <c r="G10" s="2">
        <v>0.97</v>
      </c>
      <c r="H10" s="6" t="s">
        <v>61</v>
      </c>
    </row>
    <row r="11" spans="1:12" x14ac:dyDescent="0.35">
      <c r="A11">
        <v>10</v>
      </c>
      <c r="B11">
        <v>280</v>
      </c>
      <c r="C11" s="2">
        <v>0.25</v>
      </c>
      <c r="D11" s="18">
        <f t="shared" si="1"/>
        <v>17230.260000000002</v>
      </c>
      <c r="E11" s="2">
        <f t="shared" si="0"/>
        <v>430.75650000000007</v>
      </c>
      <c r="F11" s="6">
        <v>20</v>
      </c>
      <c r="G11" s="2">
        <v>0.97</v>
      </c>
      <c r="H11" s="6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D32" sqref="D32"/>
    </sheetView>
  </sheetViews>
  <sheetFormatPr baseColWidth="10" defaultRowHeight="14.5" x14ac:dyDescent="0.35"/>
  <cols>
    <col min="1" max="1" width="3.1796875" bestFit="1" customWidth="1"/>
    <col min="2" max="2" width="12.1796875" bestFit="1" customWidth="1"/>
    <col min="3" max="3" width="10.7265625" bestFit="1" customWidth="1"/>
    <col min="4" max="4" width="10.81640625" bestFit="1" customWidth="1"/>
    <col min="5" max="5" width="14.26953125" bestFit="1" customWidth="1"/>
    <col min="6" max="6" width="13.54296875" bestFit="1" customWidth="1"/>
    <col min="7" max="7" width="9.26953125" bestFit="1" customWidth="1"/>
    <col min="8" max="8" width="63.54296875" bestFit="1" customWidth="1"/>
  </cols>
  <sheetData>
    <row r="1" spans="1:12" x14ac:dyDescent="0.35">
      <c r="A1" s="6" t="s">
        <v>110</v>
      </c>
      <c r="B1" s="6" t="s">
        <v>36</v>
      </c>
      <c r="C1" s="6" t="s">
        <v>2</v>
      </c>
      <c r="D1" s="6" t="s">
        <v>3</v>
      </c>
      <c r="E1" s="6" t="s">
        <v>19</v>
      </c>
      <c r="F1" s="6" t="s">
        <v>8</v>
      </c>
      <c r="G1" s="6" t="s">
        <v>4</v>
      </c>
      <c r="H1" s="6" t="s">
        <v>7</v>
      </c>
      <c r="J1" s="6" t="s">
        <v>106</v>
      </c>
      <c r="K1" s="6" t="s">
        <v>107</v>
      </c>
      <c r="L1" s="6" t="s">
        <v>108</v>
      </c>
    </row>
    <row r="2" spans="1:12" x14ac:dyDescent="0.35">
      <c r="A2" s="6">
        <v>1</v>
      </c>
      <c r="B2" s="6">
        <v>12</v>
      </c>
      <c r="C2" s="2">
        <v>0.2</v>
      </c>
      <c r="D2" s="9">
        <f>$J$2+B2*$K$2+B2^2*$L$2</f>
        <v>10789.9984</v>
      </c>
      <c r="E2" s="2">
        <f>D2*0.05</f>
        <v>539.49992000000009</v>
      </c>
      <c r="F2" s="6">
        <v>20</v>
      </c>
      <c r="G2" s="2">
        <v>0.94</v>
      </c>
      <c r="H2" s="7" t="s">
        <v>96</v>
      </c>
      <c r="J2" s="6">
        <v>7676.2</v>
      </c>
      <c r="K2" s="6">
        <v>263.85000000000002</v>
      </c>
      <c r="L2" s="6">
        <v>-0.3639</v>
      </c>
    </row>
    <row r="3" spans="1:12" x14ac:dyDescent="0.35">
      <c r="A3" s="6">
        <v>2</v>
      </c>
      <c r="B3" s="6">
        <v>18</v>
      </c>
      <c r="C3" s="2">
        <v>0.3</v>
      </c>
      <c r="D3" s="9">
        <f t="shared" ref="D3:D11" si="0">$J$2+B3*$K$2+B3^2*$L$2</f>
        <v>12307.5964</v>
      </c>
      <c r="E3" s="2">
        <f t="shared" ref="E3:E11" si="1">D3*0.05</f>
        <v>615.37982000000011</v>
      </c>
      <c r="F3" s="6">
        <v>20</v>
      </c>
      <c r="G3" s="2">
        <v>0.94</v>
      </c>
      <c r="H3" s="7" t="s">
        <v>97</v>
      </c>
    </row>
    <row r="4" spans="1:12" x14ac:dyDescent="0.35">
      <c r="A4" s="6">
        <v>3</v>
      </c>
      <c r="B4" s="6">
        <v>24</v>
      </c>
      <c r="C4" s="2">
        <v>0.3</v>
      </c>
      <c r="D4" s="9">
        <f t="shared" si="0"/>
        <v>13798.9936</v>
      </c>
      <c r="E4" s="2">
        <f t="shared" si="1"/>
        <v>689.94968000000006</v>
      </c>
      <c r="F4" s="6">
        <v>20</v>
      </c>
      <c r="G4" s="2">
        <v>0.94</v>
      </c>
      <c r="H4" s="7" t="s">
        <v>98</v>
      </c>
    </row>
    <row r="5" spans="1:12" x14ac:dyDescent="0.35">
      <c r="A5" s="6">
        <v>4</v>
      </c>
      <c r="B5" s="6">
        <v>32</v>
      </c>
      <c r="C5" s="2">
        <v>0.3</v>
      </c>
      <c r="D5" s="9">
        <f t="shared" si="0"/>
        <v>15746.766400000002</v>
      </c>
      <c r="E5" s="2">
        <f t="shared" si="1"/>
        <v>787.33832000000018</v>
      </c>
      <c r="F5" s="6">
        <v>20</v>
      </c>
      <c r="G5" s="2">
        <v>0.94</v>
      </c>
      <c r="H5" s="7" t="s">
        <v>99</v>
      </c>
    </row>
    <row r="6" spans="1:12" s="6" customFormat="1" x14ac:dyDescent="0.35">
      <c r="A6" s="6">
        <v>5</v>
      </c>
      <c r="B6" s="6">
        <v>40</v>
      </c>
      <c r="C6" s="2">
        <v>0.3</v>
      </c>
      <c r="D6" s="9">
        <f t="shared" si="0"/>
        <v>17647.96</v>
      </c>
      <c r="E6" s="2">
        <f t="shared" si="1"/>
        <v>882.39800000000002</v>
      </c>
      <c r="F6" s="6">
        <v>20</v>
      </c>
      <c r="G6" s="2">
        <v>0.94</v>
      </c>
      <c r="H6" s="7" t="s">
        <v>100</v>
      </c>
    </row>
    <row r="7" spans="1:12" x14ac:dyDescent="0.35">
      <c r="A7" s="6">
        <v>6</v>
      </c>
      <c r="B7" s="6">
        <v>48</v>
      </c>
      <c r="C7" s="2">
        <v>0.3</v>
      </c>
      <c r="D7" s="9">
        <f t="shared" si="0"/>
        <v>19502.574400000001</v>
      </c>
      <c r="E7" s="2">
        <f t="shared" si="1"/>
        <v>975.12872000000016</v>
      </c>
      <c r="F7" s="6">
        <v>20</v>
      </c>
      <c r="G7" s="2">
        <v>0.94</v>
      </c>
      <c r="H7" s="7" t="s">
        <v>101</v>
      </c>
    </row>
    <row r="8" spans="1:12" x14ac:dyDescent="0.35">
      <c r="A8" s="6">
        <v>7</v>
      </c>
      <c r="B8" s="6">
        <v>60</v>
      </c>
      <c r="C8" s="2">
        <v>0.3</v>
      </c>
      <c r="D8" s="9">
        <f t="shared" si="0"/>
        <v>22197.16</v>
      </c>
      <c r="E8" s="2">
        <f t="shared" si="1"/>
        <v>1109.8579999999999</v>
      </c>
      <c r="F8" s="6">
        <v>20</v>
      </c>
      <c r="G8" s="2">
        <v>0.94</v>
      </c>
      <c r="H8" s="7" t="s">
        <v>102</v>
      </c>
    </row>
    <row r="9" spans="1:12" s="6" customFormat="1" x14ac:dyDescent="0.35">
      <c r="A9" s="6">
        <v>8</v>
      </c>
      <c r="B9" s="6">
        <v>70</v>
      </c>
      <c r="C9" s="2">
        <v>0.3</v>
      </c>
      <c r="D9" s="9">
        <f t="shared" si="0"/>
        <v>24362.59</v>
      </c>
      <c r="E9" s="2">
        <f t="shared" si="1"/>
        <v>1218.1295</v>
      </c>
      <c r="F9" s="6">
        <v>20</v>
      </c>
      <c r="G9" s="2">
        <v>0.94</v>
      </c>
      <c r="H9" s="7" t="s">
        <v>103</v>
      </c>
    </row>
    <row r="10" spans="1:12" x14ac:dyDescent="0.35">
      <c r="A10" s="6">
        <v>9</v>
      </c>
      <c r="B10" s="6">
        <v>80</v>
      </c>
      <c r="C10" s="2">
        <v>0.3</v>
      </c>
      <c r="D10" s="9">
        <f t="shared" si="0"/>
        <v>26455.24</v>
      </c>
      <c r="E10" s="2">
        <f t="shared" si="1"/>
        <v>1322.7620000000002</v>
      </c>
      <c r="F10" s="6">
        <v>20</v>
      </c>
      <c r="G10" s="2">
        <v>0.94</v>
      </c>
      <c r="H10" s="7" t="s">
        <v>104</v>
      </c>
    </row>
    <row r="11" spans="1:12" x14ac:dyDescent="0.35">
      <c r="A11" s="6">
        <v>10</v>
      </c>
      <c r="B11" s="6">
        <v>101</v>
      </c>
      <c r="C11" s="2">
        <v>0.3</v>
      </c>
      <c r="D11" s="9">
        <f t="shared" si="0"/>
        <v>30612.906100000004</v>
      </c>
      <c r="E11" s="2">
        <f t="shared" si="1"/>
        <v>1530.6453050000002</v>
      </c>
      <c r="F11" s="6">
        <v>20</v>
      </c>
      <c r="G11" s="2">
        <v>0.94</v>
      </c>
      <c r="H11" s="7" t="s">
        <v>105</v>
      </c>
    </row>
    <row r="12" spans="1:12" x14ac:dyDescent="0.35">
      <c r="A12" s="6"/>
      <c r="B12" s="6"/>
      <c r="C12" s="2"/>
      <c r="D12" s="6"/>
      <c r="E12" s="2"/>
      <c r="F12" s="6"/>
      <c r="G12" s="2"/>
      <c r="H12" s="6"/>
    </row>
    <row r="13" spans="1:12" x14ac:dyDescent="0.35">
      <c r="A13" s="6"/>
      <c r="B13" s="6"/>
      <c r="C13" s="2"/>
      <c r="D13" s="6"/>
      <c r="E13" s="2"/>
      <c r="F13" s="6"/>
      <c r="G13" s="2"/>
      <c r="H1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D19" sqref="D19"/>
    </sheetView>
  </sheetViews>
  <sheetFormatPr baseColWidth="10" defaultRowHeight="14.5" x14ac:dyDescent="0.35"/>
  <cols>
    <col min="1" max="1" width="3.1796875" bestFit="1" customWidth="1"/>
    <col min="2" max="2" width="12.1796875" bestFit="1" customWidth="1"/>
    <col min="3" max="3" width="10.7265625" bestFit="1" customWidth="1"/>
    <col min="4" max="4" width="10.81640625" bestFit="1" customWidth="1"/>
    <col min="5" max="5" width="14.26953125" customWidth="1"/>
    <col min="6" max="6" width="13.54296875" bestFit="1" customWidth="1"/>
    <col min="7" max="7" width="8.7265625" bestFit="1" customWidth="1"/>
    <col min="8" max="8" width="9.54296875" bestFit="1" customWidth="1"/>
    <col min="9" max="9" width="32.1796875" bestFit="1" customWidth="1"/>
  </cols>
  <sheetData>
    <row r="1" spans="1:12" x14ac:dyDescent="0.35">
      <c r="A1" t="s">
        <v>110</v>
      </c>
      <c r="B1" t="s">
        <v>36</v>
      </c>
      <c r="C1" t="s">
        <v>2</v>
      </c>
      <c r="D1" t="s">
        <v>3</v>
      </c>
      <c r="E1" t="s">
        <v>19</v>
      </c>
      <c r="F1" t="s">
        <v>8</v>
      </c>
      <c r="G1" t="s">
        <v>5</v>
      </c>
      <c r="H1" t="s">
        <v>6</v>
      </c>
      <c r="I1" t="s">
        <v>7</v>
      </c>
      <c r="K1" s="6" t="s">
        <v>106</v>
      </c>
      <c r="L1" s="6" t="s">
        <v>107</v>
      </c>
    </row>
    <row r="2" spans="1:12" x14ac:dyDescent="0.35">
      <c r="A2">
        <v>1</v>
      </c>
      <c r="B2">
        <v>2.5</v>
      </c>
      <c r="C2" s="2">
        <v>1</v>
      </c>
      <c r="D2" s="10">
        <f>$K$2+$L$2*B2</f>
        <v>25193.25</v>
      </c>
      <c r="E2" s="10">
        <f t="shared" ref="E2:E3" si="0">D2*0.0125</f>
        <v>314.91562500000003</v>
      </c>
      <c r="F2">
        <v>15</v>
      </c>
      <c r="G2" s="1">
        <v>0.4</v>
      </c>
      <c r="H2" s="1">
        <v>0.92</v>
      </c>
      <c r="I2" s="3" t="s">
        <v>22</v>
      </c>
      <c r="K2" s="6">
        <v>23941</v>
      </c>
      <c r="L2" s="6">
        <v>500.9</v>
      </c>
    </row>
    <row r="3" spans="1:12" x14ac:dyDescent="0.35">
      <c r="A3">
        <v>2</v>
      </c>
      <c r="B3">
        <v>8</v>
      </c>
      <c r="C3" s="2">
        <v>0.46666666666666667</v>
      </c>
      <c r="D3" s="10">
        <f t="shared" ref="D3:D10" si="1">$K$2+$L$2*B3</f>
        <v>27948.2</v>
      </c>
      <c r="E3" s="10">
        <f t="shared" si="0"/>
        <v>349.35250000000002</v>
      </c>
      <c r="F3">
        <v>15</v>
      </c>
      <c r="G3" s="1">
        <v>0.375</v>
      </c>
      <c r="H3" s="1">
        <v>0.9</v>
      </c>
      <c r="I3" s="3" t="s">
        <v>23</v>
      </c>
      <c r="J3" s="3"/>
    </row>
    <row r="4" spans="1:12" x14ac:dyDescent="0.35">
      <c r="A4">
        <v>3</v>
      </c>
      <c r="B4">
        <v>13.5</v>
      </c>
      <c r="C4" s="2">
        <v>0.7</v>
      </c>
      <c r="D4" s="10">
        <f t="shared" si="1"/>
        <v>30703.15</v>
      </c>
      <c r="E4" s="10">
        <f>D4*0.0125</f>
        <v>383.78937500000006</v>
      </c>
      <c r="F4">
        <v>15</v>
      </c>
      <c r="G4" s="1">
        <v>0.40699999999999997</v>
      </c>
      <c r="H4" s="1">
        <v>0.94</v>
      </c>
      <c r="I4" s="6" t="s">
        <v>63</v>
      </c>
    </row>
    <row r="5" spans="1:12" x14ac:dyDescent="0.35">
      <c r="A5">
        <v>4</v>
      </c>
      <c r="B5">
        <v>20.100000000000001</v>
      </c>
      <c r="C5" s="2">
        <v>0.61</v>
      </c>
      <c r="D5" s="10">
        <f t="shared" si="1"/>
        <v>34009.089999999997</v>
      </c>
      <c r="E5" s="10">
        <f t="shared" ref="E5:E10" si="2">D5*0.0125</f>
        <v>425.11362499999996</v>
      </c>
      <c r="F5">
        <v>15</v>
      </c>
      <c r="G5" s="1">
        <v>0.42</v>
      </c>
      <c r="H5" s="1">
        <v>0.95</v>
      </c>
      <c r="I5" s="6" t="s">
        <v>64</v>
      </c>
    </row>
    <row r="6" spans="1:12" x14ac:dyDescent="0.35">
      <c r="A6">
        <v>5</v>
      </c>
      <c r="B6">
        <v>39</v>
      </c>
      <c r="C6" s="2">
        <v>0.56000000000000005</v>
      </c>
      <c r="D6" s="10">
        <f t="shared" si="1"/>
        <v>43476.1</v>
      </c>
      <c r="E6" s="10">
        <f t="shared" si="2"/>
        <v>543.45124999999996</v>
      </c>
      <c r="F6" s="10">
        <v>15</v>
      </c>
      <c r="G6" s="1">
        <v>0.51300000000000001</v>
      </c>
      <c r="H6" s="1">
        <v>0.95199999999999996</v>
      </c>
      <c r="I6" s="6" t="s">
        <v>65</v>
      </c>
      <c r="J6" s="3"/>
    </row>
    <row r="7" spans="1:12" x14ac:dyDescent="0.35">
      <c r="A7">
        <v>6</v>
      </c>
      <c r="B7">
        <v>81</v>
      </c>
      <c r="C7" s="2">
        <v>0.56000000000000005</v>
      </c>
      <c r="D7" s="10">
        <f t="shared" si="1"/>
        <v>64513.9</v>
      </c>
      <c r="E7" s="10">
        <f t="shared" si="2"/>
        <v>806.42375000000004</v>
      </c>
      <c r="F7" s="10">
        <v>15</v>
      </c>
      <c r="G7" s="1">
        <v>0.61699999999999999</v>
      </c>
      <c r="H7" s="1">
        <v>0.90300000000000002</v>
      </c>
      <c r="I7" s="6" t="s">
        <v>66</v>
      </c>
    </row>
    <row r="8" spans="1:12" x14ac:dyDescent="0.35">
      <c r="A8">
        <v>7</v>
      </c>
      <c r="B8">
        <v>115</v>
      </c>
      <c r="C8" s="2">
        <v>0.55000000000000004</v>
      </c>
      <c r="D8" s="10">
        <f t="shared" si="1"/>
        <v>81544.5</v>
      </c>
      <c r="E8" s="10">
        <f t="shared" si="2"/>
        <v>1019.3062500000001</v>
      </c>
      <c r="F8" s="10">
        <v>15</v>
      </c>
      <c r="G8" s="1">
        <v>0.60799999999999998</v>
      </c>
      <c r="H8" s="1">
        <v>0.90700000000000003</v>
      </c>
      <c r="I8" s="6" t="s">
        <v>67</v>
      </c>
    </row>
    <row r="9" spans="1:12" x14ac:dyDescent="0.35">
      <c r="A9">
        <v>8</v>
      </c>
      <c r="B9">
        <v>207</v>
      </c>
      <c r="C9" s="2">
        <v>0.55000000000000004</v>
      </c>
      <c r="D9" s="10">
        <f t="shared" si="1"/>
        <v>127627.29999999999</v>
      </c>
      <c r="E9" s="10">
        <f t="shared" si="2"/>
        <v>1595.3412499999999</v>
      </c>
      <c r="F9" s="10">
        <v>15</v>
      </c>
      <c r="G9" s="1">
        <v>0.67600000000000005</v>
      </c>
      <c r="H9" s="1">
        <v>0.90400000000000003</v>
      </c>
      <c r="I9" s="6" t="s">
        <v>68</v>
      </c>
    </row>
    <row r="10" spans="1:12" x14ac:dyDescent="0.35">
      <c r="A10">
        <v>9</v>
      </c>
      <c r="B10">
        <v>293</v>
      </c>
      <c r="C10" s="2">
        <v>0.55000000000000004</v>
      </c>
      <c r="D10" s="10">
        <f t="shared" si="1"/>
        <v>170704.69999999998</v>
      </c>
      <c r="E10" s="10">
        <f t="shared" si="2"/>
        <v>2133.8087499999997</v>
      </c>
      <c r="F10" s="10">
        <v>15</v>
      </c>
      <c r="G10" s="1">
        <v>0.67900000000000005</v>
      </c>
      <c r="H10" s="1">
        <v>0.89</v>
      </c>
      <c r="I10" s="6" t="s">
        <v>69</v>
      </c>
    </row>
    <row r="11" spans="1:12" x14ac:dyDescent="0.35">
      <c r="C11" s="2"/>
      <c r="D11" s="2"/>
      <c r="F11" s="10"/>
    </row>
    <row r="12" spans="1:12" x14ac:dyDescent="0.35">
      <c r="C12" s="2"/>
      <c r="D12" s="2"/>
    </row>
    <row r="13" spans="1:12" x14ac:dyDescent="0.35">
      <c r="C13" s="2"/>
      <c r="D13" s="2"/>
    </row>
    <row r="14" spans="1:12" x14ac:dyDescent="0.35">
      <c r="C14" s="2"/>
      <c r="D14" s="2"/>
    </row>
    <row r="15" spans="1:12" x14ac:dyDescent="0.35">
      <c r="C15" s="2"/>
      <c r="D15" s="2"/>
    </row>
    <row r="16" spans="1:12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  <c r="D18" s="2"/>
    </row>
    <row r="19" spans="3:4" x14ac:dyDescent="0.35">
      <c r="C19" s="2"/>
      <c r="D19" s="2"/>
    </row>
    <row r="20" spans="3:4" x14ac:dyDescent="0.35">
      <c r="C20" s="2"/>
      <c r="D20" s="2"/>
    </row>
    <row r="21" spans="3:4" x14ac:dyDescent="0.35">
      <c r="C21" s="2"/>
      <c r="D21" s="2"/>
    </row>
    <row r="22" spans="3:4" x14ac:dyDescent="0.35">
      <c r="C22" s="2"/>
      <c r="D22" s="2"/>
    </row>
    <row r="23" spans="3:4" x14ac:dyDescent="0.35">
      <c r="C23" s="2"/>
      <c r="D23" s="2"/>
    </row>
    <row r="24" spans="3:4" x14ac:dyDescent="0.35">
      <c r="C24" s="2"/>
      <c r="D24" s="2"/>
    </row>
    <row r="25" spans="3:4" x14ac:dyDescent="0.35">
      <c r="C25" s="2"/>
      <c r="D25" s="2"/>
    </row>
    <row r="26" spans="3:4" x14ac:dyDescent="0.35">
      <c r="D26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9" sqref="C9"/>
    </sheetView>
  </sheetViews>
  <sheetFormatPr baseColWidth="10" defaultRowHeight="14.5" x14ac:dyDescent="0.35"/>
  <cols>
    <col min="1" max="1" width="3.1796875" bestFit="1" customWidth="1"/>
    <col min="2" max="2" width="11.1796875" bestFit="1" customWidth="1"/>
    <col min="3" max="3" width="10.7265625" bestFit="1" customWidth="1"/>
    <col min="4" max="4" width="10.81640625" bestFit="1" customWidth="1"/>
    <col min="5" max="5" width="14.26953125" customWidth="1"/>
    <col min="6" max="6" width="13.54296875" bestFit="1" customWidth="1"/>
    <col min="7" max="7" width="9.1796875" bestFit="1" customWidth="1"/>
    <col min="8" max="8" width="22.7265625" bestFit="1" customWidth="1"/>
  </cols>
  <sheetData>
    <row r="1" spans="1:7" x14ac:dyDescent="0.35">
      <c r="A1" t="s">
        <v>110</v>
      </c>
      <c r="B1" t="s">
        <v>36</v>
      </c>
      <c r="C1" t="s">
        <v>2</v>
      </c>
      <c r="D1" t="s">
        <v>3</v>
      </c>
      <c r="E1" t="s">
        <v>19</v>
      </c>
      <c r="F1" t="s">
        <v>8</v>
      </c>
      <c r="G1" t="s">
        <v>1</v>
      </c>
    </row>
    <row r="2" spans="1:7" x14ac:dyDescent="0.35">
      <c r="A2">
        <v>1</v>
      </c>
      <c r="B2">
        <v>6</v>
      </c>
      <c r="C2">
        <v>0</v>
      </c>
      <c r="D2">
        <v>160</v>
      </c>
      <c r="E2" s="10">
        <f t="shared" ref="E2:E3" si="0">0.03*D2</f>
        <v>4.8</v>
      </c>
      <c r="F2">
        <v>20</v>
      </c>
      <c r="G2">
        <v>1</v>
      </c>
    </row>
    <row r="3" spans="1:7" x14ac:dyDescent="0.35">
      <c r="A3">
        <v>2</v>
      </c>
      <c r="B3">
        <v>12</v>
      </c>
      <c r="C3">
        <v>0</v>
      </c>
      <c r="D3">
        <v>209</v>
      </c>
      <c r="E3" s="10">
        <f t="shared" si="0"/>
        <v>6.27</v>
      </c>
      <c r="F3">
        <v>20</v>
      </c>
      <c r="G3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"/>
  <sheetViews>
    <sheetView zoomScaleNormal="100" workbookViewId="0">
      <selection activeCell="C2" sqref="C2:C9"/>
    </sheetView>
  </sheetViews>
  <sheetFormatPr baseColWidth="10" defaultRowHeight="14.5" x14ac:dyDescent="0.35"/>
  <cols>
    <col min="1" max="1" width="3.1796875" bestFit="1" customWidth="1"/>
    <col min="2" max="2" width="12.1796875" bestFit="1" customWidth="1"/>
    <col min="3" max="3" width="10.7265625" bestFit="1" customWidth="1"/>
    <col min="4" max="4" width="10.81640625" bestFit="1" customWidth="1"/>
    <col min="5" max="5" width="14.26953125" customWidth="1"/>
    <col min="6" max="6" width="13.54296875" bestFit="1" customWidth="1"/>
    <col min="7" max="7" width="10.81640625" bestFit="1" customWidth="1"/>
    <col min="8" max="8" width="12.81640625" style="6" bestFit="1" customWidth="1"/>
    <col min="9" max="9" width="12.1796875" bestFit="1" customWidth="1"/>
    <col min="10" max="10" width="12.1796875" style="6" bestFit="1" customWidth="1"/>
    <col min="11" max="11" width="13.1796875" style="6" bestFit="1" customWidth="1"/>
    <col min="12" max="12" width="12.81640625" style="6" bestFit="1" customWidth="1"/>
    <col min="13" max="14" width="12.1796875" style="6" bestFit="1" customWidth="1"/>
    <col min="15" max="15" width="13.1796875" style="6" bestFit="1" customWidth="1"/>
    <col min="16" max="16" width="24.81640625" bestFit="1" customWidth="1"/>
    <col min="17" max="17" width="5.26953125" customWidth="1"/>
  </cols>
  <sheetData>
    <row r="1" spans="1:19" x14ac:dyDescent="0.35">
      <c r="A1" s="6" t="s">
        <v>110</v>
      </c>
      <c r="B1" s="6" t="s">
        <v>36</v>
      </c>
      <c r="C1" s="6" t="s">
        <v>2</v>
      </c>
      <c r="D1" s="6" t="s">
        <v>3</v>
      </c>
      <c r="E1" s="6" t="s">
        <v>19</v>
      </c>
      <c r="F1" s="12" t="s">
        <v>8</v>
      </c>
      <c r="G1" s="6" t="s">
        <v>18</v>
      </c>
      <c r="H1" s="6" t="s">
        <v>88</v>
      </c>
      <c r="I1" s="6" t="s">
        <v>95</v>
      </c>
      <c r="J1" s="6" t="s">
        <v>90</v>
      </c>
      <c r="K1" s="12" t="s">
        <v>91</v>
      </c>
      <c r="L1" s="6" t="s">
        <v>89</v>
      </c>
      <c r="M1" s="6" t="s">
        <v>94</v>
      </c>
      <c r="N1" s="13" t="s">
        <v>92</v>
      </c>
      <c r="O1" s="12" t="s">
        <v>93</v>
      </c>
      <c r="P1" s="6" t="s">
        <v>109</v>
      </c>
      <c r="R1" t="s">
        <v>111</v>
      </c>
      <c r="S1" t="s">
        <v>107</v>
      </c>
    </row>
    <row r="2" spans="1:19" x14ac:dyDescent="0.35">
      <c r="A2" s="6">
        <v>1</v>
      </c>
      <c r="B2" s="6">
        <v>6</v>
      </c>
      <c r="C2" s="6">
        <v>0.5</v>
      </c>
      <c r="D2" s="8">
        <f>$R$2+$S$2*B2</f>
        <v>9368.880000000001</v>
      </c>
      <c r="E2" s="9">
        <f>0.025*D2</f>
        <v>234.22200000000004</v>
      </c>
      <c r="F2" s="12">
        <v>18</v>
      </c>
      <c r="G2" s="6">
        <v>15</v>
      </c>
      <c r="H2" s="6">
        <v>2.91</v>
      </c>
      <c r="I2" s="6">
        <v>3.79</v>
      </c>
      <c r="J2" s="6">
        <v>4.78</v>
      </c>
      <c r="K2" s="12">
        <v>5.09</v>
      </c>
      <c r="L2" s="6">
        <v>2.02</v>
      </c>
      <c r="M2" s="6">
        <v>3.07</v>
      </c>
      <c r="N2" s="6">
        <v>4.16</v>
      </c>
      <c r="O2" s="12">
        <v>4.96</v>
      </c>
      <c r="P2" s="7" t="s">
        <v>76</v>
      </c>
      <c r="R2">
        <v>4080</v>
      </c>
      <c r="S2">
        <v>881.48</v>
      </c>
    </row>
    <row r="3" spans="1:19" x14ac:dyDescent="0.35">
      <c r="A3" s="6">
        <v>2</v>
      </c>
      <c r="B3" s="6">
        <v>8</v>
      </c>
      <c r="C3" s="6">
        <v>0.5</v>
      </c>
      <c r="D3" s="8">
        <f t="shared" ref="D3:D9" si="0">$R$2+$S$2*B3</f>
        <v>11131.84</v>
      </c>
      <c r="E3" s="9">
        <f t="shared" ref="E3:E9" si="1">0.025*D3</f>
        <v>278.29599999999999</v>
      </c>
      <c r="F3" s="12">
        <v>18</v>
      </c>
      <c r="G3" s="6">
        <v>15</v>
      </c>
      <c r="H3" s="6">
        <v>2.98</v>
      </c>
      <c r="I3" s="6">
        <v>3.81</v>
      </c>
      <c r="J3" s="13">
        <v>4.82</v>
      </c>
      <c r="K3" s="12">
        <v>5.08</v>
      </c>
      <c r="L3" s="6">
        <v>2.0699999999999998</v>
      </c>
      <c r="M3" s="6">
        <v>3.09</v>
      </c>
      <c r="N3" s="13">
        <v>4.17</v>
      </c>
      <c r="O3" s="12">
        <v>4.9400000000000004</v>
      </c>
      <c r="P3" s="7" t="s">
        <v>77</v>
      </c>
    </row>
    <row r="4" spans="1:19" x14ac:dyDescent="0.35">
      <c r="A4" s="6">
        <v>3</v>
      </c>
      <c r="B4" s="6">
        <v>11</v>
      </c>
      <c r="C4" s="6">
        <v>0.5</v>
      </c>
      <c r="D4" s="8">
        <f t="shared" si="0"/>
        <v>13776.28</v>
      </c>
      <c r="E4" s="9">
        <f t="shared" si="1"/>
        <v>344.40700000000004</v>
      </c>
      <c r="F4" s="12">
        <v>18</v>
      </c>
      <c r="G4" s="6">
        <v>15</v>
      </c>
      <c r="H4" s="13">
        <v>2.86</v>
      </c>
      <c r="I4" s="6">
        <v>3.77</v>
      </c>
      <c r="J4" s="13">
        <v>4.63</v>
      </c>
      <c r="K4" s="12">
        <v>5.03</v>
      </c>
      <c r="L4" s="6">
        <v>2.0099999999999998</v>
      </c>
      <c r="M4" s="6">
        <v>2.93</v>
      </c>
      <c r="N4" s="13">
        <v>3.93</v>
      </c>
      <c r="O4" s="12">
        <v>4.88</v>
      </c>
      <c r="P4" s="7" t="s">
        <v>52</v>
      </c>
    </row>
    <row r="5" spans="1:19" x14ac:dyDescent="0.35">
      <c r="A5" s="6">
        <v>4</v>
      </c>
      <c r="B5" s="6">
        <v>13</v>
      </c>
      <c r="C5" s="6">
        <v>0.5</v>
      </c>
      <c r="D5" s="8">
        <f t="shared" si="0"/>
        <v>15539.24</v>
      </c>
      <c r="E5" s="9">
        <f t="shared" si="1"/>
        <v>388.48099999999999</v>
      </c>
      <c r="F5" s="12">
        <v>18</v>
      </c>
      <c r="G5" s="6">
        <v>15</v>
      </c>
      <c r="H5" s="13">
        <v>2.78</v>
      </c>
      <c r="I5" s="6">
        <v>3.66</v>
      </c>
      <c r="J5" s="13">
        <v>4.68</v>
      </c>
      <c r="K5" s="12">
        <v>4.79</v>
      </c>
      <c r="L5" s="6">
        <v>1.91</v>
      </c>
      <c r="M5" s="6">
        <v>2.92</v>
      </c>
      <c r="N5" s="13">
        <v>4.0199999999999996</v>
      </c>
      <c r="O5" s="12">
        <v>4.93</v>
      </c>
      <c r="P5" s="7" t="s">
        <v>78</v>
      </c>
    </row>
    <row r="6" spans="1:19" x14ac:dyDescent="0.35">
      <c r="A6" s="6">
        <v>5</v>
      </c>
      <c r="B6" s="6">
        <v>14</v>
      </c>
      <c r="C6" s="6">
        <v>0.5</v>
      </c>
      <c r="D6" s="8">
        <f t="shared" si="0"/>
        <v>16420.72</v>
      </c>
      <c r="E6" s="9">
        <f t="shared" si="1"/>
        <v>410.51800000000003</v>
      </c>
      <c r="F6" s="12">
        <v>18</v>
      </c>
      <c r="G6" s="6">
        <v>15</v>
      </c>
      <c r="H6" s="13">
        <v>3.13</v>
      </c>
      <c r="I6" s="6">
        <v>3.94</v>
      </c>
      <c r="J6" s="13">
        <v>4.9400000000000004</v>
      </c>
      <c r="K6" s="12">
        <v>5.43</v>
      </c>
      <c r="L6" s="6">
        <v>2.16</v>
      </c>
      <c r="M6" s="6">
        <v>3.11</v>
      </c>
      <c r="N6" s="13">
        <v>4.28</v>
      </c>
      <c r="O6" s="12">
        <v>5.27</v>
      </c>
      <c r="P6" s="7" t="s">
        <v>53</v>
      </c>
    </row>
    <row r="7" spans="1:19" x14ac:dyDescent="0.35">
      <c r="A7" s="6">
        <v>6</v>
      </c>
      <c r="B7" s="6">
        <v>19</v>
      </c>
      <c r="C7" s="6">
        <v>0.5</v>
      </c>
      <c r="D7" s="8">
        <f t="shared" si="0"/>
        <v>20828.12</v>
      </c>
      <c r="E7" s="9">
        <f t="shared" si="1"/>
        <v>520.70299999999997</v>
      </c>
      <c r="F7" s="12">
        <v>18</v>
      </c>
      <c r="G7" s="6">
        <v>15</v>
      </c>
      <c r="H7" s="13">
        <v>2.94</v>
      </c>
      <c r="I7" s="6">
        <v>3.94</v>
      </c>
      <c r="J7" s="13">
        <v>5.38</v>
      </c>
      <c r="K7" s="12">
        <v>5.96</v>
      </c>
      <c r="L7" s="6">
        <v>1.94</v>
      </c>
      <c r="M7" s="6">
        <v>2.93</v>
      </c>
      <c r="N7" s="13">
        <v>4.21</v>
      </c>
      <c r="O7" s="12">
        <v>5.39</v>
      </c>
      <c r="P7" s="7" t="s">
        <v>70</v>
      </c>
    </row>
    <row r="8" spans="1:19" x14ac:dyDescent="0.35">
      <c r="A8" s="6">
        <v>7</v>
      </c>
      <c r="B8" s="6">
        <v>25</v>
      </c>
      <c r="C8" s="6">
        <v>0.5</v>
      </c>
      <c r="D8" s="8">
        <f t="shared" si="0"/>
        <v>26117</v>
      </c>
      <c r="E8" s="9">
        <f t="shared" si="1"/>
        <v>652.92500000000007</v>
      </c>
      <c r="F8" s="12">
        <v>18</v>
      </c>
      <c r="G8" s="6">
        <v>15</v>
      </c>
      <c r="H8" s="13">
        <v>2.96</v>
      </c>
      <c r="I8" s="6">
        <v>3.77</v>
      </c>
      <c r="J8" s="13">
        <v>5.0599999999999996</v>
      </c>
      <c r="K8" s="12">
        <v>5.9</v>
      </c>
      <c r="L8" s="6">
        <v>2.0699999999999998</v>
      </c>
      <c r="M8" s="6">
        <v>3.02</v>
      </c>
      <c r="N8" s="13">
        <v>4.13</v>
      </c>
      <c r="O8" s="12">
        <v>5.44</v>
      </c>
      <c r="P8" s="7" t="s">
        <v>54</v>
      </c>
    </row>
    <row r="9" spans="1:19" x14ac:dyDescent="0.35">
      <c r="A9" s="6">
        <v>8</v>
      </c>
      <c r="B9" s="6">
        <v>27</v>
      </c>
      <c r="C9" s="6">
        <v>0.5</v>
      </c>
      <c r="D9" s="8">
        <f t="shared" si="0"/>
        <v>27879.96</v>
      </c>
      <c r="E9" s="9">
        <f t="shared" si="1"/>
        <v>696.99900000000002</v>
      </c>
      <c r="F9" s="12">
        <v>18</v>
      </c>
      <c r="G9" s="6">
        <v>15</v>
      </c>
      <c r="H9" s="13">
        <v>2.92</v>
      </c>
      <c r="I9" s="6">
        <v>3.67</v>
      </c>
      <c r="J9" s="13">
        <v>4.8600000000000003</v>
      </c>
      <c r="K9" s="12">
        <v>5.26</v>
      </c>
      <c r="L9" s="6">
        <v>2.0299999999999998</v>
      </c>
      <c r="M9" s="6">
        <v>3.02</v>
      </c>
      <c r="N9" s="13">
        <v>4.05</v>
      </c>
      <c r="O9" s="12">
        <v>4.92</v>
      </c>
      <c r="P9" s="7" t="s">
        <v>71</v>
      </c>
    </row>
    <row r="10" spans="1:19" x14ac:dyDescent="0.35">
      <c r="A10" s="6"/>
      <c r="B10" s="6"/>
      <c r="C10" s="6"/>
      <c r="D10" s="8"/>
      <c r="E10" s="6"/>
      <c r="F10" s="6"/>
      <c r="G10" s="6"/>
      <c r="P10" s="7"/>
    </row>
    <row r="11" spans="1:19" x14ac:dyDescent="0.35">
      <c r="A11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>
      <selection activeCell="D2" sqref="D2"/>
    </sheetView>
  </sheetViews>
  <sheetFormatPr baseColWidth="10" defaultRowHeight="14.5" x14ac:dyDescent="0.35"/>
  <cols>
    <col min="1" max="1" width="3.1796875" bestFit="1" customWidth="1"/>
    <col min="2" max="2" width="12.1796875" bestFit="1" customWidth="1"/>
    <col min="3" max="3" width="10.7265625" bestFit="1" customWidth="1"/>
    <col min="4" max="4" width="10.81640625" bestFit="1" customWidth="1"/>
    <col min="5" max="5" width="14.26953125" bestFit="1" customWidth="1"/>
    <col min="6" max="6" width="13.54296875" bestFit="1" customWidth="1"/>
    <col min="7" max="7" width="10.81640625" bestFit="1" customWidth="1"/>
    <col min="8" max="8" width="12.81640625" style="6" bestFit="1" customWidth="1"/>
    <col min="9" max="9" width="12.1796875" bestFit="1" customWidth="1"/>
    <col min="10" max="10" width="12.1796875" style="6" bestFit="1" customWidth="1"/>
    <col min="11" max="11" width="13.1796875" style="6" bestFit="1" customWidth="1"/>
    <col min="12" max="12" width="12.81640625" style="6" bestFit="1" customWidth="1"/>
    <col min="13" max="14" width="12.1796875" style="6" bestFit="1" customWidth="1"/>
    <col min="15" max="15" width="13.1796875" style="6" bestFit="1" customWidth="1"/>
    <col min="16" max="16" width="24.1796875" bestFit="1" customWidth="1"/>
    <col min="17" max="17" width="5.26953125" customWidth="1"/>
  </cols>
  <sheetData>
    <row r="1" spans="1:19" x14ac:dyDescent="0.35">
      <c r="A1" s="6" t="s">
        <v>110</v>
      </c>
      <c r="B1" s="6" t="s">
        <v>36</v>
      </c>
      <c r="C1" s="6" t="s">
        <v>2</v>
      </c>
      <c r="D1" s="6" t="s">
        <v>3</v>
      </c>
      <c r="E1" s="6" t="s">
        <v>19</v>
      </c>
      <c r="F1" s="17" t="s">
        <v>8</v>
      </c>
      <c r="G1" s="12" t="s">
        <v>18</v>
      </c>
      <c r="H1" s="6" t="s">
        <v>88</v>
      </c>
      <c r="I1" s="6" t="s">
        <v>95</v>
      </c>
      <c r="J1" s="6" t="s">
        <v>90</v>
      </c>
      <c r="K1" s="12" t="s">
        <v>91</v>
      </c>
      <c r="L1" s="6" t="s">
        <v>89</v>
      </c>
      <c r="M1" s="6" t="s">
        <v>94</v>
      </c>
      <c r="N1" s="13" t="s">
        <v>92</v>
      </c>
      <c r="O1" s="12" t="s">
        <v>93</v>
      </c>
      <c r="P1" s="6" t="s">
        <v>109</v>
      </c>
      <c r="R1" s="6" t="s">
        <v>111</v>
      </c>
      <c r="S1" s="6" t="s">
        <v>107</v>
      </c>
    </row>
    <row r="2" spans="1:19" x14ac:dyDescent="0.35">
      <c r="A2" s="6">
        <v>1</v>
      </c>
      <c r="B2" s="6">
        <v>6</v>
      </c>
      <c r="C2" s="6">
        <v>0.5</v>
      </c>
      <c r="D2" s="8">
        <f>$R$2+$S$2*B2</f>
        <v>12748.86</v>
      </c>
      <c r="E2" s="10">
        <f>D2*0.025</f>
        <v>318.72150000000005</v>
      </c>
      <c r="F2" s="17">
        <v>20</v>
      </c>
      <c r="G2" s="12">
        <v>15</v>
      </c>
      <c r="H2" s="13">
        <v>4.33</v>
      </c>
      <c r="I2" s="6">
        <v>4.51</v>
      </c>
      <c r="J2" s="13">
        <v>4.6900000000000004</v>
      </c>
      <c r="K2" s="12">
        <v>4.87</v>
      </c>
      <c r="L2" s="6">
        <v>2.85</v>
      </c>
      <c r="M2" s="6">
        <v>3.25</v>
      </c>
      <c r="N2" s="13">
        <v>3.64</v>
      </c>
      <c r="O2" s="12">
        <v>4.0199999999999996</v>
      </c>
      <c r="P2" s="6" t="s">
        <v>79</v>
      </c>
      <c r="R2" s="6">
        <v>9060</v>
      </c>
      <c r="S2" s="6">
        <v>614.80999999999995</v>
      </c>
    </row>
    <row r="3" spans="1:19" x14ac:dyDescent="0.35">
      <c r="A3" s="6">
        <v>2</v>
      </c>
      <c r="B3" s="6">
        <v>8</v>
      </c>
      <c r="C3" s="6">
        <v>0.5</v>
      </c>
      <c r="D3" s="8">
        <f t="shared" ref="D3:D10" si="0">$R$2+$S$2*B3</f>
        <v>13978.48</v>
      </c>
      <c r="E3" s="10">
        <f t="shared" ref="E3:E10" si="1">D3*0.025</f>
        <v>349.46199999999999</v>
      </c>
      <c r="F3" s="17">
        <v>20</v>
      </c>
      <c r="G3" s="12">
        <v>15</v>
      </c>
      <c r="H3" s="13">
        <v>4.66</v>
      </c>
      <c r="I3" s="6">
        <v>4.87</v>
      </c>
      <c r="J3" s="13">
        <v>5.07</v>
      </c>
      <c r="K3" s="12">
        <v>5.26</v>
      </c>
      <c r="L3" s="13">
        <v>2.92</v>
      </c>
      <c r="M3" s="6">
        <v>3.43</v>
      </c>
      <c r="N3" s="13">
        <v>3.86</v>
      </c>
      <c r="O3" s="12">
        <v>4.29</v>
      </c>
      <c r="P3" s="6" t="s">
        <v>80</v>
      </c>
    </row>
    <row r="4" spans="1:19" x14ac:dyDescent="0.35">
      <c r="A4" s="6">
        <v>3</v>
      </c>
      <c r="B4" s="6">
        <v>11</v>
      </c>
      <c r="C4" s="6">
        <v>0.5</v>
      </c>
      <c r="D4" s="8">
        <f t="shared" si="0"/>
        <v>15822.91</v>
      </c>
      <c r="E4" s="10">
        <f t="shared" si="1"/>
        <v>395.57275000000004</v>
      </c>
      <c r="F4" s="17">
        <v>20</v>
      </c>
      <c r="G4" s="12">
        <v>15</v>
      </c>
      <c r="H4" s="13">
        <v>4.74</v>
      </c>
      <c r="I4" s="6">
        <v>4.95</v>
      </c>
      <c r="J4" s="13">
        <v>5.14</v>
      </c>
      <c r="K4" s="12">
        <v>5.34</v>
      </c>
      <c r="L4" s="6">
        <v>3.09</v>
      </c>
      <c r="M4" s="6">
        <v>3.55</v>
      </c>
      <c r="N4" s="13">
        <v>3.98</v>
      </c>
      <c r="O4" s="12">
        <v>4.41</v>
      </c>
      <c r="P4" s="6" t="s">
        <v>81</v>
      </c>
    </row>
    <row r="5" spans="1:19" x14ac:dyDescent="0.35">
      <c r="A5" s="6">
        <v>4</v>
      </c>
      <c r="B5" s="6">
        <v>13</v>
      </c>
      <c r="C5" s="6">
        <v>0.5</v>
      </c>
      <c r="D5" s="8">
        <f t="shared" si="0"/>
        <v>17052.53</v>
      </c>
      <c r="E5" s="10">
        <f t="shared" si="1"/>
        <v>426.31324999999998</v>
      </c>
      <c r="F5" s="17">
        <v>20</v>
      </c>
      <c r="G5" s="12">
        <v>15</v>
      </c>
      <c r="H5" s="13">
        <v>4.67</v>
      </c>
      <c r="I5" s="6">
        <v>4.88</v>
      </c>
      <c r="J5" s="13">
        <v>5.08</v>
      </c>
      <c r="K5" s="12">
        <v>5.27</v>
      </c>
      <c r="L5" s="6">
        <v>2.98</v>
      </c>
      <c r="M5" s="6">
        <v>3.45</v>
      </c>
      <c r="N5" s="13">
        <v>3.89</v>
      </c>
      <c r="O5" s="12">
        <v>4.32</v>
      </c>
      <c r="P5" s="6" t="s">
        <v>82</v>
      </c>
    </row>
    <row r="6" spans="1:19" x14ac:dyDescent="0.35">
      <c r="A6" s="6">
        <v>5</v>
      </c>
      <c r="B6" s="6">
        <v>17</v>
      </c>
      <c r="C6" s="6">
        <v>0.5</v>
      </c>
      <c r="D6" s="8">
        <f t="shared" si="0"/>
        <v>19511.769999999997</v>
      </c>
      <c r="E6" s="10">
        <f t="shared" si="1"/>
        <v>487.79424999999992</v>
      </c>
      <c r="F6" s="17">
        <v>20</v>
      </c>
      <c r="G6" s="12">
        <v>15</v>
      </c>
      <c r="H6" s="13">
        <v>4.7</v>
      </c>
      <c r="I6" s="2">
        <v>4.9000000000000004</v>
      </c>
      <c r="J6" s="13">
        <v>5.0999999999999996</v>
      </c>
      <c r="K6" s="15">
        <v>5.3</v>
      </c>
      <c r="L6" s="2">
        <v>3</v>
      </c>
      <c r="M6" s="2">
        <v>3.5</v>
      </c>
      <c r="N6" s="16">
        <v>3.9</v>
      </c>
      <c r="O6" s="15">
        <v>4.3</v>
      </c>
      <c r="P6" s="6" t="s">
        <v>87</v>
      </c>
    </row>
    <row r="7" spans="1:19" x14ac:dyDescent="0.35">
      <c r="A7" s="6">
        <v>6</v>
      </c>
      <c r="B7" s="6">
        <v>21</v>
      </c>
      <c r="C7" s="6">
        <v>0.5</v>
      </c>
      <c r="D7" s="8">
        <f t="shared" si="0"/>
        <v>21971.01</v>
      </c>
      <c r="E7" s="10">
        <f t="shared" si="1"/>
        <v>549.27525000000003</v>
      </c>
      <c r="F7" s="17">
        <v>20</v>
      </c>
      <c r="G7" s="12">
        <v>15</v>
      </c>
      <c r="H7" s="13">
        <v>4.8099999999999996</v>
      </c>
      <c r="I7" s="6">
        <v>5.54</v>
      </c>
      <c r="J7" s="2">
        <v>5.94</v>
      </c>
      <c r="K7" s="14">
        <v>6.34</v>
      </c>
      <c r="L7" s="2">
        <v>3.31</v>
      </c>
      <c r="M7" s="6">
        <v>4.3099999999999996</v>
      </c>
      <c r="N7" s="2">
        <v>4.9400000000000004</v>
      </c>
      <c r="O7" s="14">
        <v>5.63</v>
      </c>
      <c r="P7" s="6" t="s">
        <v>83</v>
      </c>
    </row>
    <row r="8" spans="1:19" x14ac:dyDescent="0.35">
      <c r="A8" s="6">
        <v>7</v>
      </c>
      <c r="B8" s="6">
        <v>28</v>
      </c>
      <c r="C8" s="6">
        <v>0.5</v>
      </c>
      <c r="D8" s="8">
        <f t="shared" si="0"/>
        <v>26274.68</v>
      </c>
      <c r="E8" s="10">
        <f t="shared" si="1"/>
        <v>656.86700000000008</v>
      </c>
      <c r="F8" s="17">
        <v>20</v>
      </c>
      <c r="G8" s="12">
        <v>15</v>
      </c>
      <c r="H8" s="13">
        <v>4.75</v>
      </c>
      <c r="I8" s="6">
        <v>5.49</v>
      </c>
      <c r="J8" s="13">
        <v>5.91</v>
      </c>
      <c r="K8" s="12">
        <v>6.31</v>
      </c>
      <c r="L8" s="6">
        <v>3.49</v>
      </c>
      <c r="M8" s="6">
        <v>4.32</v>
      </c>
      <c r="N8" s="13">
        <v>4.9800000000000004</v>
      </c>
      <c r="O8" s="12">
        <v>5.63</v>
      </c>
      <c r="P8" s="6" t="s">
        <v>84</v>
      </c>
    </row>
    <row r="9" spans="1:19" x14ac:dyDescent="0.35">
      <c r="A9" s="6">
        <v>8</v>
      </c>
      <c r="B9" s="6">
        <v>36</v>
      </c>
      <c r="C9" s="6">
        <v>0.5</v>
      </c>
      <c r="D9" s="8">
        <f t="shared" si="0"/>
        <v>31193.159999999996</v>
      </c>
      <c r="E9" s="10">
        <f t="shared" si="1"/>
        <v>779.82899999999995</v>
      </c>
      <c r="F9" s="17">
        <v>20</v>
      </c>
      <c r="G9" s="12">
        <v>15</v>
      </c>
      <c r="H9" s="13">
        <v>4.74</v>
      </c>
      <c r="I9" s="6">
        <v>5.39</v>
      </c>
      <c r="J9" s="13">
        <v>5.71</v>
      </c>
      <c r="K9" s="12">
        <v>6.03</v>
      </c>
      <c r="L9" s="6">
        <v>3.37</v>
      </c>
      <c r="M9" s="6">
        <v>4.38</v>
      </c>
      <c r="N9" s="13">
        <v>4.95</v>
      </c>
      <c r="O9" s="12">
        <v>5.49</v>
      </c>
      <c r="P9" s="6" t="s">
        <v>85</v>
      </c>
    </row>
    <row r="10" spans="1:19" x14ac:dyDescent="0.35">
      <c r="A10" s="6">
        <v>9</v>
      </c>
      <c r="B10" s="6">
        <v>47</v>
      </c>
      <c r="C10" s="6">
        <v>0.5</v>
      </c>
      <c r="D10" s="8">
        <f t="shared" si="0"/>
        <v>37956.069999999992</v>
      </c>
      <c r="E10" s="10">
        <f t="shared" si="1"/>
        <v>948.90174999999988</v>
      </c>
      <c r="F10" s="17">
        <v>20</v>
      </c>
      <c r="G10" s="12">
        <v>15</v>
      </c>
      <c r="H10" s="13">
        <v>4.55</v>
      </c>
      <c r="I10" s="6">
        <v>5.17</v>
      </c>
      <c r="J10" s="13">
        <v>5.46</v>
      </c>
      <c r="K10" s="12">
        <v>5.76</v>
      </c>
      <c r="L10" s="13">
        <v>3.54</v>
      </c>
      <c r="M10" s="6">
        <v>4.3099999999999996</v>
      </c>
      <c r="N10" s="13">
        <v>4.82</v>
      </c>
      <c r="O10" s="12">
        <v>5.28</v>
      </c>
      <c r="P10" s="6" t="s">
        <v>86</v>
      </c>
    </row>
    <row r="11" spans="1:19" x14ac:dyDescent="0.35">
      <c r="F11" s="17"/>
    </row>
    <row r="14" spans="1:19" x14ac:dyDescent="0.35">
      <c r="F14" s="17"/>
    </row>
    <row r="15" spans="1:19" x14ac:dyDescent="0.35">
      <c r="H15" s="1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G13" sqref="G13"/>
    </sheetView>
  </sheetViews>
  <sheetFormatPr baseColWidth="10" defaultRowHeight="14.5" x14ac:dyDescent="0.35"/>
  <cols>
    <col min="1" max="1" width="8.26953125" bestFit="1" customWidth="1"/>
    <col min="2" max="2" width="12.81640625" bestFit="1" customWidth="1"/>
    <col min="3" max="3" width="10.81640625" bestFit="1" customWidth="1"/>
    <col min="4" max="4" width="14.26953125" customWidth="1"/>
    <col min="5" max="5" width="13.54296875" bestFit="1" customWidth="1"/>
    <col min="6" max="6" width="9.1796875" bestFit="1" customWidth="1"/>
    <col min="7" max="7" width="11.7265625" bestFit="1" customWidth="1"/>
    <col min="8" max="8" width="14.453125" customWidth="1"/>
    <col min="9" max="9" width="17.26953125" bestFit="1" customWidth="1"/>
    <col min="10" max="10" width="45.54296875" bestFit="1" customWidth="1"/>
  </cols>
  <sheetData>
    <row r="1" spans="1:10" x14ac:dyDescent="0.35">
      <c r="A1" t="s">
        <v>0</v>
      </c>
      <c r="B1" t="s">
        <v>37</v>
      </c>
      <c r="C1" t="s">
        <v>3</v>
      </c>
      <c r="D1" t="s">
        <v>19</v>
      </c>
      <c r="E1" t="s">
        <v>8</v>
      </c>
      <c r="F1" t="s">
        <v>75</v>
      </c>
      <c r="G1" t="s">
        <v>9</v>
      </c>
      <c r="H1" t="s">
        <v>10</v>
      </c>
      <c r="I1" t="s">
        <v>38</v>
      </c>
      <c r="J1" t="s">
        <v>7</v>
      </c>
    </row>
    <row r="2" spans="1:10" x14ac:dyDescent="0.35">
      <c r="A2">
        <v>1</v>
      </c>
      <c r="B2" s="1">
        <v>0.20499999999999999</v>
      </c>
      <c r="C2" s="2">
        <v>350</v>
      </c>
      <c r="D2">
        <f t="shared" ref="D2" si="0">C2*0.01</f>
        <v>3.5</v>
      </c>
      <c r="E2">
        <v>20</v>
      </c>
      <c r="F2" s="1">
        <v>1.64</v>
      </c>
      <c r="G2">
        <v>45</v>
      </c>
      <c r="H2">
        <v>-0.43</v>
      </c>
      <c r="I2">
        <v>0.28000000000000003</v>
      </c>
      <c r="J2" t="s">
        <v>24</v>
      </c>
    </row>
    <row r="3" spans="1:10" x14ac:dyDescent="0.35">
      <c r="A3" s="6">
        <v>2</v>
      </c>
      <c r="B3" s="1">
        <v>0.20499999999999999</v>
      </c>
      <c r="C3" s="2">
        <v>350</v>
      </c>
      <c r="D3" s="6">
        <f t="shared" ref="D3" si="1">C3*0.01</f>
        <v>3.5</v>
      </c>
      <c r="E3" s="6">
        <v>20</v>
      </c>
      <c r="F3" s="1">
        <v>1.64</v>
      </c>
      <c r="G3" s="6">
        <v>45</v>
      </c>
      <c r="H3" s="6">
        <v>-0.43</v>
      </c>
      <c r="I3" s="6">
        <v>0.28000000000000003</v>
      </c>
      <c r="J3" s="6" t="s">
        <v>24</v>
      </c>
    </row>
    <row r="5" spans="1:10" x14ac:dyDescent="0.35">
      <c r="B5" s="1"/>
      <c r="C5" s="2"/>
      <c r="F5" s="1"/>
    </row>
    <row r="6" spans="1:10" x14ac:dyDescent="0.35">
      <c r="B6" s="1"/>
      <c r="C6" s="2"/>
      <c r="F6" s="1"/>
    </row>
    <row r="7" spans="1:10" x14ac:dyDescent="0.35">
      <c r="B7" s="1"/>
      <c r="C7" s="2"/>
      <c r="F7" s="1"/>
    </row>
    <row r="8" spans="1:10" x14ac:dyDescent="0.35">
      <c r="B8" s="1"/>
      <c r="C8" s="2"/>
      <c r="F8" s="1"/>
    </row>
    <row r="9" spans="1:10" x14ac:dyDescent="0.35">
      <c r="B9" s="1"/>
      <c r="C9" s="2"/>
      <c r="F9" s="1"/>
    </row>
    <row r="10" spans="1:10" x14ac:dyDescent="0.35">
      <c r="B10" s="1"/>
      <c r="C10" s="2"/>
      <c r="F10" s="1"/>
    </row>
    <row r="11" spans="1:10" x14ac:dyDescent="0.35">
      <c r="B11" s="1"/>
      <c r="C11" s="2"/>
      <c r="F11" s="1"/>
    </row>
    <row r="12" spans="1:10" x14ac:dyDescent="0.35">
      <c r="B12" s="1"/>
      <c r="C12" s="2"/>
      <c r="F12" s="1"/>
    </row>
    <row r="13" spans="1:10" x14ac:dyDescent="0.35">
      <c r="B13" s="1"/>
      <c r="C13" s="2"/>
      <c r="F13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B3" sqref="B3"/>
    </sheetView>
  </sheetViews>
  <sheetFormatPr baseColWidth="10" defaultRowHeight="14.5" x14ac:dyDescent="0.35"/>
  <cols>
    <col min="1" max="1" width="8.26953125" bestFit="1" customWidth="1"/>
    <col min="2" max="2" width="10.81640625" bestFit="1" customWidth="1"/>
    <col min="3" max="3" width="14.26953125" customWidth="1"/>
    <col min="4" max="4" width="13.54296875" bestFit="1" customWidth="1"/>
    <col min="5" max="5" width="9.453125" bestFit="1" customWidth="1"/>
    <col min="6" max="6" width="18.453125" bestFit="1" customWidth="1"/>
    <col min="7" max="7" width="28.26953125" bestFit="1" customWidth="1"/>
    <col min="8" max="8" width="29.81640625" bestFit="1" customWidth="1"/>
    <col min="9" max="9" width="10.81640625" style="6" bestFit="1" customWidth="1"/>
    <col min="10" max="10" width="45.54296875" bestFit="1" customWidth="1"/>
  </cols>
  <sheetData>
    <row r="1" spans="1:10" x14ac:dyDescent="0.35">
      <c r="A1" t="s">
        <v>0</v>
      </c>
      <c r="B1" t="s">
        <v>3</v>
      </c>
      <c r="C1" t="s">
        <v>19</v>
      </c>
      <c r="D1" t="s">
        <v>8</v>
      </c>
      <c r="E1" t="s">
        <v>74</v>
      </c>
      <c r="F1" t="s">
        <v>11</v>
      </c>
      <c r="G1" t="s">
        <v>72</v>
      </c>
      <c r="H1" t="s">
        <v>73</v>
      </c>
      <c r="I1" s="12" t="s">
        <v>18</v>
      </c>
      <c r="J1" t="s">
        <v>7</v>
      </c>
    </row>
    <row r="2" spans="1:10" x14ac:dyDescent="0.35">
      <c r="A2">
        <v>1</v>
      </c>
      <c r="B2" s="2">
        <v>843</v>
      </c>
      <c r="C2">
        <f t="shared" ref="C2" si="0">B2*0.015</f>
        <v>12.645</v>
      </c>
      <c r="D2">
        <v>20</v>
      </c>
      <c r="E2">
        <v>2</v>
      </c>
      <c r="F2">
        <v>0.80400000000000005</v>
      </c>
      <c r="G2">
        <v>3.235E-3</v>
      </c>
      <c r="H2" s="19">
        <v>1.17E-5</v>
      </c>
      <c r="I2" s="12">
        <v>15</v>
      </c>
      <c r="J2" t="s">
        <v>25</v>
      </c>
    </row>
    <row r="3" spans="1:10" x14ac:dyDescent="0.35">
      <c r="B3" s="2"/>
      <c r="I3" s="12"/>
    </row>
    <row r="4" spans="1:10" x14ac:dyDescent="0.35">
      <c r="B4" s="2"/>
      <c r="I4" s="12"/>
    </row>
    <row r="5" spans="1:10" x14ac:dyDescent="0.35">
      <c r="B5" s="2"/>
      <c r="I5" s="12"/>
    </row>
    <row r="6" spans="1:10" x14ac:dyDescent="0.35">
      <c r="B6" s="2"/>
      <c r="I6" s="12"/>
    </row>
    <row r="7" spans="1:10" x14ac:dyDescent="0.35">
      <c r="I7" s="12"/>
    </row>
    <row r="8" spans="1:10" x14ac:dyDescent="0.35">
      <c r="I8" s="12"/>
    </row>
    <row r="9" spans="1:10" x14ac:dyDescent="0.35">
      <c r="I9" s="12"/>
    </row>
    <row r="10" spans="1:10" x14ac:dyDescent="0.35">
      <c r="I10" s="1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H1" sqref="H1:H1048576"/>
    </sheetView>
  </sheetViews>
  <sheetFormatPr baseColWidth="10" defaultRowHeight="14.5" x14ac:dyDescent="0.35"/>
  <cols>
    <col min="1" max="1" width="8.26953125" bestFit="1" customWidth="1"/>
    <col min="2" max="2" width="10.81640625" bestFit="1" customWidth="1"/>
    <col min="3" max="3" width="14.26953125" customWidth="1"/>
    <col min="4" max="4" width="13.54296875" bestFit="1" customWidth="1"/>
    <col min="5" max="5" width="24" bestFit="1" customWidth="1"/>
    <col min="6" max="6" width="12.54296875" bestFit="1" customWidth="1"/>
    <col min="7" max="7" width="9.453125" bestFit="1" customWidth="1"/>
    <col min="8" max="8" width="10.7265625" customWidth="1"/>
    <col min="9" max="9" width="11.54296875" style="6" bestFit="1" customWidth="1"/>
    <col min="10" max="10" width="40.54296875" bestFit="1" customWidth="1"/>
  </cols>
  <sheetData>
    <row r="1" spans="1:11" x14ac:dyDescent="0.35">
      <c r="A1" t="s">
        <v>0</v>
      </c>
      <c r="B1" t="s">
        <v>3</v>
      </c>
      <c r="C1" t="s">
        <v>19</v>
      </c>
      <c r="D1" t="s">
        <v>8</v>
      </c>
      <c r="E1" t="s">
        <v>15</v>
      </c>
      <c r="F1" t="s">
        <v>12</v>
      </c>
      <c r="G1" t="s">
        <v>13</v>
      </c>
      <c r="H1" t="s">
        <v>14</v>
      </c>
      <c r="I1" s="6" t="s">
        <v>112</v>
      </c>
      <c r="J1" t="s">
        <v>7</v>
      </c>
    </row>
    <row r="2" spans="1:11" x14ac:dyDescent="0.35">
      <c r="A2">
        <v>1</v>
      </c>
      <c r="B2">
        <v>585</v>
      </c>
      <c r="C2">
        <v>11.7</v>
      </c>
      <c r="D2">
        <v>20</v>
      </c>
      <c r="E2">
        <v>1.1000000000000001</v>
      </c>
      <c r="F2">
        <v>0.12</v>
      </c>
      <c r="G2">
        <v>1</v>
      </c>
      <c r="H2">
        <v>1</v>
      </c>
      <c r="I2" s="6">
        <v>30</v>
      </c>
      <c r="J2" t="s">
        <v>26</v>
      </c>
      <c r="K2" t="s">
        <v>31</v>
      </c>
    </row>
    <row r="3" spans="1:11" x14ac:dyDescent="0.35">
      <c r="A3">
        <v>2</v>
      </c>
      <c r="B3">
        <v>735</v>
      </c>
      <c r="C3">
        <v>14.7</v>
      </c>
      <c r="D3">
        <v>20</v>
      </c>
      <c r="E3">
        <v>2.2000000000000002</v>
      </c>
      <c r="F3">
        <v>0.5</v>
      </c>
      <c r="G3">
        <v>1</v>
      </c>
      <c r="H3">
        <v>1</v>
      </c>
      <c r="I3" s="6">
        <v>30</v>
      </c>
      <c r="J3" t="s">
        <v>28</v>
      </c>
      <c r="K3" t="s">
        <v>33</v>
      </c>
    </row>
    <row r="4" spans="1:11" x14ac:dyDescent="0.35">
      <c r="A4">
        <v>3</v>
      </c>
      <c r="B4">
        <v>1075</v>
      </c>
      <c r="C4">
        <v>21.5</v>
      </c>
      <c r="D4">
        <v>20</v>
      </c>
      <c r="E4">
        <v>3.23</v>
      </c>
      <c r="F4">
        <v>1</v>
      </c>
      <c r="G4">
        <v>1</v>
      </c>
      <c r="H4">
        <v>1</v>
      </c>
      <c r="I4" s="6">
        <v>30</v>
      </c>
      <c r="J4" t="s">
        <v>29</v>
      </c>
      <c r="K4" t="s">
        <v>34</v>
      </c>
    </row>
    <row r="5" spans="1:11" x14ac:dyDescent="0.35">
      <c r="A5">
        <v>4</v>
      </c>
      <c r="B5">
        <v>1580</v>
      </c>
      <c r="C5">
        <v>31.6</v>
      </c>
      <c r="D5">
        <v>20</v>
      </c>
      <c r="E5">
        <v>3.89</v>
      </c>
      <c r="F5">
        <v>1.5</v>
      </c>
      <c r="G5">
        <v>1</v>
      </c>
      <c r="H5">
        <v>1</v>
      </c>
      <c r="I5" s="6">
        <v>30</v>
      </c>
      <c r="J5" t="s">
        <v>30</v>
      </c>
      <c r="K5" t="s">
        <v>35</v>
      </c>
    </row>
    <row r="6" spans="1:11" x14ac:dyDescent="0.35">
      <c r="A6" s="6">
        <v>5</v>
      </c>
      <c r="B6">
        <v>1710</v>
      </c>
      <c r="C6">
        <v>34.200000000000003</v>
      </c>
      <c r="D6">
        <v>20</v>
      </c>
      <c r="E6">
        <v>5.4</v>
      </c>
      <c r="F6">
        <v>2</v>
      </c>
      <c r="G6">
        <v>1</v>
      </c>
      <c r="H6">
        <v>1</v>
      </c>
      <c r="I6" s="6">
        <v>30</v>
      </c>
      <c r="J6" t="s">
        <v>27</v>
      </c>
      <c r="K6" t="s">
        <v>32</v>
      </c>
    </row>
    <row r="7" spans="1:11" x14ac:dyDescent="0.35">
      <c r="A7" s="6">
        <v>6</v>
      </c>
      <c r="B7">
        <v>1835</v>
      </c>
      <c r="C7">
        <v>36.700000000000003</v>
      </c>
      <c r="D7">
        <v>20</v>
      </c>
      <c r="E7">
        <v>5.8</v>
      </c>
      <c r="F7">
        <v>2.5</v>
      </c>
      <c r="G7">
        <v>1</v>
      </c>
      <c r="H7">
        <v>1</v>
      </c>
      <c r="I7" s="6">
        <v>30</v>
      </c>
      <c r="J7" t="s">
        <v>41</v>
      </c>
      <c r="K7" t="s">
        <v>42</v>
      </c>
    </row>
    <row r="8" spans="1:11" x14ac:dyDescent="0.35">
      <c r="A8" s="6">
        <v>7</v>
      </c>
      <c r="B8">
        <v>2080</v>
      </c>
      <c r="C8">
        <v>41.6</v>
      </c>
      <c r="D8">
        <v>20</v>
      </c>
      <c r="E8">
        <v>6.1</v>
      </c>
      <c r="F8">
        <v>3</v>
      </c>
      <c r="G8">
        <v>1</v>
      </c>
      <c r="H8">
        <v>1</v>
      </c>
      <c r="I8" s="6">
        <v>30</v>
      </c>
      <c r="J8" t="s">
        <v>43</v>
      </c>
      <c r="K8" t="s">
        <v>42</v>
      </c>
    </row>
    <row r="9" spans="1:11" x14ac:dyDescent="0.35">
      <c r="A9" s="6">
        <v>8</v>
      </c>
      <c r="B9">
        <v>2955</v>
      </c>
      <c r="C9">
        <v>59.1</v>
      </c>
      <c r="D9">
        <v>20</v>
      </c>
      <c r="E9">
        <v>9.3000000000000007</v>
      </c>
      <c r="F9">
        <v>4</v>
      </c>
      <c r="G9">
        <v>1</v>
      </c>
      <c r="H9">
        <v>1</v>
      </c>
      <c r="I9" s="6">
        <v>30</v>
      </c>
      <c r="J9" t="s">
        <v>44</v>
      </c>
      <c r="K9" t="s">
        <v>42</v>
      </c>
    </row>
    <row r="10" spans="1:11" x14ac:dyDescent="0.35">
      <c r="A10" s="6">
        <v>9</v>
      </c>
      <c r="B10">
        <v>3415</v>
      </c>
      <c r="C10">
        <v>68.3</v>
      </c>
      <c r="D10">
        <v>20</v>
      </c>
      <c r="E10">
        <v>11.2</v>
      </c>
      <c r="F10">
        <v>5</v>
      </c>
      <c r="G10">
        <v>1</v>
      </c>
      <c r="H10">
        <v>1</v>
      </c>
      <c r="I10" s="6">
        <v>30</v>
      </c>
      <c r="J10" t="s">
        <v>45</v>
      </c>
      <c r="K10" t="s">
        <v>42</v>
      </c>
    </row>
    <row r="11" spans="1:11" x14ac:dyDescent="0.35">
      <c r="A11" s="6">
        <v>10</v>
      </c>
      <c r="B11">
        <v>5130</v>
      </c>
      <c r="C11">
        <v>102.6</v>
      </c>
      <c r="D11">
        <v>20</v>
      </c>
      <c r="E11">
        <v>18.3</v>
      </c>
      <c r="F11">
        <v>7.5</v>
      </c>
      <c r="G11">
        <v>1</v>
      </c>
      <c r="H11">
        <v>1</v>
      </c>
      <c r="I11" s="6">
        <v>30</v>
      </c>
      <c r="J11" t="s">
        <v>46</v>
      </c>
      <c r="K11" t="s">
        <v>42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0"/>
  <sheetViews>
    <sheetView tabSelected="1" topLeftCell="E8" workbookViewId="0">
      <selection activeCell="N19" sqref="N19"/>
    </sheetView>
  </sheetViews>
  <sheetFormatPr baseColWidth="10" defaultRowHeight="14.5" x14ac:dyDescent="0.35"/>
  <cols>
    <col min="1" max="1" width="8.26953125" bestFit="1" customWidth="1"/>
    <col min="2" max="2" width="10.81640625" bestFit="1" customWidth="1"/>
    <col min="3" max="3" width="10.81640625" style="6" customWidth="1"/>
    <col min="4" max="4" width="14.26953125" bestFit="1" customWidth="1"/>
    <col min="5" max="5" width="13.54296875" bestFit="1" customWidth="1"/>
    <col min="6" max="6" width="14" bestFit="1" customWidth="1"/>
    <col min="7" max="7" width="6.453125" bestFit="1" customWidth="1"/>
    <col min="8" max="8" width="13.54296875" bestFit="1" customWidth="1"/>
    <col min="9" max="9" width="14.7265625" bestFit="1" customWidth="1"/>
    <col min="10" max="10" width="53.1796875" bestFit="1" customWidth="1"/>
  </cols>
  <sheetData>
    <row r="1" spans="1:11" x14ac:dyDescent="0.35">
      <c r="A1" t="s">
        <v>0</v>
      </c>
      <c r="B1" t="s">
        <v>3</v>
      </c>
      <c r="C1" s="6" t="s">
        <v>117</v>
      </c>
      <c r="D1" t="s">
        <v>19</v>
      </c>
      <c r="E1" t="s">
        <v>8</v>
      </c>
      <c r="F1" t="s">
        <v>17</v>
      </c>
      <c r="G1" t="s">
        <v>16</v>
      </c>
      <c r="H1" t="s">
        <v>39</v>
      </c>
      <c r="I1" t="s">
        <v>40</v>
      </c>
      <c r="J1" t="s">
        <v>7</v>
      </c>
    </row>
    <row r="2" spans="1:11" s="6" customFormat="1" x14ac:dyDescent="0.35">
      <c r="A2" s="6">
        <v>1</v>
      </c>
      <c r="B2" s="10">
        <v>1180</v>
      </c>
      <c r="C2" s="10">
        <f>B2/F2</f>
        <v>491.66666666666669</v>
      </c>
      <c r="D2" s="11">
        <v>11.8</v>
      </c>
      <c r="E2" s="4">
        <v>15</v>
      </c>
      <c r="F2" s="4">
        <v>2.4</v>
      </c>
      <c r="G2" s="4">
        <v>0.95499999999999996</v>
      </c>
      <c r="H2" s="4">
        <v>2.4</v>
      </c>
      <c r="I2" s="4">
        <v>2.4</v>
      </c>
      <c r="J2" s="4"/>
      <c r="K2" s="20"/>
    </row>
    <row r="3" spans="1:11" s="6" customFormat="1" x14ac:dyDescent="0.35">
      <c r="A3" s="6">
        <v>2</v>
      </c>
      <c r="B3" s="10">
        <v>2360</v>
      </c>
      <c r="C3" s="10">
        <f t="shared" ref="C3:C8" si="0">B3/F3</f>
        <v>491.66666666666669</v>
      </c>
      <c r="D3" s="11">
        <v>23.6</v>
      </c>
      <c r="E3" s="4">
        <v>15</v>
      </c>
      <c r="F3" s="4">
        <v>4.8</v>
      </c>
      <c r="G3" s="4">
        <v>0.95499999999999996</v>
      </c>
      <c r="H3" s="4">
        <v>3.66</v>
      </c>
      <c r="I3" s="4">
        <v>3.66</v>
      </c>
      <c r="J3" s="4"/>
      <c r="K3" s="20"/>
    </row>
    <row r="4" spans="1:11" x14ac:dyDescent="0.35">
      <c r="A4">
        <v>3</v>
      </c>
      <c r="B4" s="10">
        <v>10880</v>
      </c>
      <c r="C4" s="10">
        <f t="shared" si="0"/>
        <v>1700</v>
      </c>
      <c r="D4" s="11">
        <v>108.8</v>
      </c>
      <c r="E4" s="4">
        <v>15</v>
      </c>
      <c r="F4" s="4">
        <v>6.4</v>
      </c>
      <c r="G4" s="4">
        <v>0.95499999999999996</v>
      </c>
      <c r="H4" s="4">
        <v>3.66</v>
      </c>
      <c r="I4" s="4">
        <v>3.66</v>
      </c>
      <c r="J4" s="4" t="s">
        <v>47</v>
      </c>
      <c r="K4" s="5" t="s">
        <v>113</v>
      </c>
    </row>
    <row r="5" spans="1:11" x14ac:dyDescent="0.35">
      <c r="A5">
        <v>4</v>
      </c>
      <c r="B5" s="10">
        <v>12000</v>
      </c>
      <c r="C5" s="10">
        <f t="shared" si="0"/>
        <v>1500</v>
      </c>
      <c r="D5" s="11">
        <v>120</v>
      </c>
      <c r="E5" s="4">
        <v>15</v>
      </c>
      <c r="F5" s="4">
        <v>8</v>
      </c>
      <c r="G5" s="4">
        <v>0.95499999999999996</v>
      </c>
      <c r="H5" s="4">
        <v>3.66</v>
      </c>
      <c r="I5" s="4">
        <v>3.66</v>
      </c>
      <c r="J5" s="4" t="s">
        <v>48</v>
      </c>
      <c r="K5" s="5" t="s">
        <v>116</v>
      </c>
    </row>
    <row r="6" spans="1:11" x14ac:dyDescent="0.35">
      <c r="A6">
        <v>5</v>
      </c>
      <c r="B6" s="10">
        <v>14300</v>
      </c>
      <c r="C6" s="10">
        <f t="shared" si="0"/>
        <v>1300</v>
      </c>
      <c r="D6" s="11">
        <v>143</v>
      </c>
      <c r="E6" s="4">
        <v>15</v>
      </c>
      <c r="F6" s="4">
        <v>11</v>
      </c>
      <c r="G6" s="4">
        <v>0.95799999999999996</v>
      </c>
      <c r="H6" s="4">
        <v>3.66</v>
      </c>
      <c r="I6" s="4">
        <v>3.66</v>
      </c>
      <c r="J6" s="4" t="s">
        <v>49</v>
      </c>
      <c r="K6" s="5" t="s">
        <v>114</v>
      </c>
    </row>
    <row r="7" spans="1:11" x14ac:dyDescent="0.35">
      <c r="A7">
        <v>6</v>
      </c>
      <c r="B7" s="10">
        <v>17600</v>
      </c>
      <c r="C7" s="10">
        <f t="shared" si="0"/>
        <v>1100</v>
      </c>
      <c r="D7" s="11">
        <v>176</v>
      </c>
      <c r="E7" s="4">
        <v>15</v>
      </c>
      <c r="F7" s="4">
        <v>16</v>
      </c>
      <c r="G7" s="4">
        <v>0.95799999999999996</v>
      </c>
      <c r="H7" s="4">
        <v>3.66</v>
      </c>
      <c r="I7" s="4">
        <v>3.66</v>
      </c>
      <c r="J7" s="4" t="s">
        <v>50</v>
      </c>
      <c r="K7" s="5" t="s">
        <v>115</v>
      </c>
    </row>
    <row r="8" spans="1:11" x14ac:dyDescent="0.35">
      <c r="A8">
        <v>7</v>
      </c>
      <c r="B8" s="2">
        <v>22000</v>
      </c>
      <c r="C8" s="10">
        <f t="shared" si="0"/>
        <v>1000</v>
      </c>
      <c r="D8" s="2">
        <v>220</v>
      </c>
      <c r="E8">
        <v>15</v>
      </c>
      <c r="F8">
        <v>22</v>
      </c>
      <c r="G8" s="1">
        <v>0.95799999999999996</v>
      </c>
      <c r="H8" s="4">
        <v>3.66</v>
      </c>
      <c r="I8" s="4">
        <v>3.66</v>
      </c>
      <c r="J8" t="s">
        <v>51</v>
      </c>
    </row>
    <row r="10" spans="1:11" x14ac:dyDescent="0.35">
      <c r="K10" s="2"/>
    </row>
    <row r="11" spans="1:11" x14ac:dyDescent="0.35">
      <c r="B11" s="10">
        <v>1180</v>
      </c>
      <c r="C11" s="10">
        <f>B11/D11</f>
        <v>491.66666666666669</v>
      </c>
      <c r="D11">
        <v>2.4</v>
      </c>
      <c r="K11" s="2"/>
    </row>
    <row r="12" spans="1:11" x14ac:dyDescent="0.35">
      <c r="D12">
        <v>2.6</v>
      </c>
      <c r="K12" s="2"/>
    </row>
    <row r="13" spans="1:11" x14ac:dyDescent="0.35">
      <c r="D13" s="6">
        <v>2.8</v>
      </c>
      <c r="K13" s="2"/>
    </row>
    <row r="14" spans="1:11" x14ac:dyDescent="0.35">
      <c r="D14" s="6">
        <v>3</v>
      </c>
      <c r="K14" s="2"/>
    </row>
    <row r="15" spans="1:11" x14ac:dyDescent="0.35">
      <c r="D15" s="6">
        <v>3.2</v>
      </c>
      <c r="K15" s="2"/>
    </row>
    <row r="16" spans="1:11" x14ac:dyDescent="0.35">
      <c r="D16" s="6">
        <v>3.4</v>
      </c>
      <c r="K16" s="2"/>
    </row>
    <row r="17" spans="2:11" x14ac:dyDescent="0.35">
      <c r="D17" s="6">
        <v>3.6</v>
      </c>
      <c r="K17" s="2"/>
    </row>
    <row r="18" spans="2:11" x14ac:dyDescent="0.35">
      <c r="D18" s="6">
        <v>3.8</v>
      </c>
      <c r="K18" s="2"/>
    </row>
    <row r="19" spans="2:11" x14ac:dyDescent="0.35">
      <c r="D19" s="6">
        <v>4</v>
      </c>
      <c r="K19" s="2"/>
    </row>
    <row r="20" spans="2:11" x14ac:dyDescent="0.35">
      <c r="D20" s="6">
        <v>4.2</v>
      </c>
      <c r="K20" s="2"/>
    </row>
    <row r="21" spans="2:11" x14ac:dyDescent="0.35">
      <c r="D21" s="6">
        <v>4.4000000000000004</v>
      </c>
      <c r="K21" s="2"/>
    </row>
    <row r="22" spans="2:11" x14ac:dyDescent="0.35">
      <c r="D22" s="6">
        <v>4.5999999999999996</v>
      </c>
      <c r="K22" s="2"/>
    </row>
    <row r="23" spans="2:11" x14ac:dyDescent="0.35">
      <c r="B23" s="10">
        <v>2360</v>
      </c>
      <c r="C23" s="10">
        <f>B23/D23</f>
        <v>491.66666666666669</v>
      </c>
      <c r="D23" s="6">
        <v>4.8</v>
      </c>
      <c r="K23" s="2"/>
    </row>
    <row r="24" spans="2:11" x14ac:dyDescent="0.35">
      <c r="D24" s="6">
        <v>5</v>
      </c>
      <c r="K24" s="2"/>
    </row>
    <row r="25" spans="2:11" x14ac:dyDescent="0.35">
      <c r="D25" s="6">
        <v>5.2</v>
      </c>
      <c r="K25" s="2"/>
    </row>
    <row r="26" spans="2:11" x14ac:dyDescent="0.35">
      <c r="D26" s="6">
        <v>5.4</v>
      </c>
      <c r="K26" s="2"/>
    </row>
    <row r="27" spans="2:11" x14ac:dyDescent="0.35">
      <c r="D27" s="6">
        <v>5.6</v>
      </c>
      <c r="K27" s="2"/>
    </row>
    <row r="28" spans="2:11" x14ac:dyDescent="0.35">
      <c r="D28" s="6">
        <v>5.8</v>
      </c>
      <c r="K28" s="2"/>
    </row>
    <row r="29" spans="2:11" x14ac:dyDescent="0.35">
      <c r="D29" s="6">
        <v>6</v>
      </c>
      <c r="K29" s="2"/>
    </row>
    <row r="30" spans="2:11" x14ac:dyDescent="0.35">
      <c r="D30" s="6">
        <v>6.2</v>
      </c>
      <c r="K30" s="2"/>
    </row>
    <row r="31" spans="2:11" x14ac:dyDescent="0.35">
      <c r="B31" s="10">
        <v>10880</v>
      </c>
      <c r="C31" s="10">
        <f>B31/D31</f>
        <v>1700</v>
      </c>
      <c r="D31" s="6">
        <v>6.4</v>
      </c>
      <c r="K31" s="2"/>
    </row>
    <row r="32" spans="2:11" x14ac:dyDescent="0.35">
      <c r="D32" s="6">
        <v>6.6</v>
      </c>
      <c r="K32" s="2"/>
    </row>
    <row r="33" spans="2:11" x14ac:dyDescent="0.35">
      <c r="D33" s="6">
        <v>6.8</v>
      </c>
      <c r="K33" s="2"/>
    </row>
    <row r="34" spans="2:11" x14ac:dyDescent="0.35">
      <c r="D34" s="6">
        <v>7</v>
      </c>
      <c r="K34" s="2"/>
    </row>
    <row r="35" spans="2:11" x14ac:dyDescent="0.35">
      <c r="D35" s="6">
        <v>7.2</v>
      </c>
    </row>
    <row r="36" spans="2:11" x14ac:dyDescent="0.35">
      <c r="D36" s="6">
        <v>7.4</v>
      </c>
    </row>
    <row r="37" spans="2:11" x14ac:dyDescent="0.35">
      <c r="D37" s="6">
        <v>7.6</v>
      </c>
    </row>
    <row r="38" spans="2:11" x14ac:dyDescent="0.35">
      <c r="D38" s="6">
        <v>7.8</v>
      </c>
    </row>
    <row r="39" spans="2:11" x14ac:dyDescent="0.35">
      <c r="B39" s="10">
        <v>12000</v>
      </c>
      <c r="C39" s="10">
        <f>B39/D39</f>
        <v>1500</v>
      </c>
      <c r="D39" s="6">
        <v>8</v>
      </c>
    </row>
    <row r="40" spans="2:11" x14ac:dyDescent="0.35">
      <c r="D40" s="6">
        <v>8.2000000000000099</v>
      </c>
    </row>
    <row r="41" spans="2:11" x14ac:dyDescent="0.35">
      <c r="D41" s="6">
        <v>8.4000000000000092</v>
      </c>
    </row>
    <row r="42" spans="2:11" x14ac:dyDescent="0.35">
      <c r="D42" s="6">
        <v>8.6000000000000103</v>
      </c>
    </row>
    <row r="43" spans="2:11" x14ac:dyDescent="0.35">
      <c r="D43" s="6">
        <v>8.8000000000000096</v>
      </c>
    </row>
    <row r="44" spans="2:11" x14ac:dyDescent="0.35">
      <c r="D44" s="6">
        <v>9.0000000000000107</v>
      </c>
    </row>
    <row r="45" spans="2:11" x14ac:dyDescent="0.35">
      <c r="D45" s="6">
        <v>9.2000000000000099</v>
      </c>
    </row>
    <row r="46" spans="2:11" x14ac:dyDescent="0.35">
      <c r="D46" s="6">
        <v>9.4000000000000092</v>
      </c>
    </row>
    <row r="47" spans="2:11" x14ac:dyDescent="0.35">
      <c r="D47" s="6">
        <v>9.6000000000000103</v>
      </c>
    </row>
    <row r="48" spans="2:11" x14ac:dyDescent="0.35">
      <c r="D48" s="6">
        <v>9.8000000000000096</v>
      </c>
    </row>
    <row r="49" spans="2:4" x14ac:dyDescent="0.35">
      <c r="D49" s="6">
        <v>10</v>
      </c>
    </row>
    <row r="50" spans="2:4" x14ac:dyDescent="0.35">
      <c r="D50" s="6">
        <v>10.199999999999999</v>
      </c>
    </row>
    <row r="51" spans="2:4" x14ac:dyDescent="0.35">
      <c r="D51" s="6">
        <v>10.4</v>
      </c>
    </row>
    <row r="52" spans="2:4" x14ac:dyDescent="0.35">
      <c r="D52" s="6">
        <v>10.6</v>
      </c>
    </row>
    <row r="53" spans="2:4" x14ac:dyDescent="0.35">
      <c r="D53" s="6">
        <v>10.8</v>
      </c>
    </row>
    <row r="54" spans="2:4" x14ac:dyDescent="0.35">
      <c r="B54" s="10">
        <v>14300</v>
      </c>
      <c r="C54" s="10">
        <f>B54/D54</f>
        <v>1300</v>
      </c>
      <c r="D54" s="6">
        <v>11</v>
      </c>
    </row>
    <row r="55" spans="2:4" x14ac:dyDescent="0.35">
      <c r="D55" s="6">
        <v>11.2</v>
      </c>
    </row>
    <row r="56" spans="2:4" x14ac:dyDescent="0.35">
      <c r="D56" s="6">
        <v>11.4</v>
      </c>
    </row>
    <row r="57" spans="2:4" x14ac:dyDescent="0.35">
      <c r="D57" s="6">
        <v>11.6</v>
      </c>
    </row>
    <row r="58" spans="2:4" x14ac:dyDescent="0.35">
      <c r="D58" s="6">
        <v>11.8</v>
      </c>
    </row>
    <row r="59" spans="2:4" x14ac:dyDescent="0.35">
      <c r="D59" s="6">
        <v>12</v>
      </c>
    </row>
    <row r="60" spans="2:4" x14ac:dyDescent="0.35">
      <c r="D60" s="6">
        <v>12.2</v>
      </c>
    </row>
    <row r="61" spans="2:4" x14ac:dyDescent="0.35">
      <c r="D61" s="6">
        <v>12.4</v>
      </c>
    </row>
    <row r="62" spans="2:4" x14ac:dyDescent="0.35">
      <c r="D62" s="6">
        <v>12.6</v>
      </c>
    </row>
    <row r="63" spans="2:4" x14ac:dyDescent="0.35">
      <c r="D63" s="6">
        <v>12.8</v>
      </c>
    </row>
    <row r="64" spans="2:4" x14ac:dyDescent="0.35">
      <c r="D64" s="6">
        <v>13</v>
      </c>
    </row>
    <row r="65" spans="2:4" x14ac:dyDescent="0.35">
      <c r="D65" s="6">
        <v>13.2</v>
      </c>
    </row>
    <row r="66" spans="2:4" x14ac:dyDescent="0.35">
      <c r="D66" s="6">
        <v>13.4</v>
      </c>
    </row>
    <row r="67" spans="2:4" x14ac:dyDescent="0.35">
      <c r="D67" s="6">
        <v>13.6</v>
      </c>
    </row>
    <row r="68" spans="2:4" x14ac:dyDescent="0.35">
      <c r="D68" s="6">
        <v>13.8</v>
      </c>
    </row>
    <row r="69" spans="2:4" x14ac:dyDescent="0.35">
      <c r="D69" s="6">
        <v>14</v>
      </c>
    </row>
    <row r="70" spans="2:4" x14ac:dyDescent="0.35">
      <c r="D70" s="6">
        <v>14.2</v>
      </c>
    </row>
    <row r="71" spans="2:4" x14ac:dyDescent="0.35">
      <c r="D71" s="6">
        <v>14.4</v>
      </c>
    </row>
    <row r="72" spans="2:4" x14ac:dyDescent="0.35">
      <c r="D72" s="6">
        <v>14.6</v>
      </c>
    </row>
    <row r="73" spans="2:4" x14ac:dyDescent="0.35">
      <c r="D73" s="6">
        <v>14.8</v>
      </c>
    </row>
    <row r="74" spans="2:4" x14ac:dyDescent="0.35">
      <c r="D74" s="6">
        <v>15</v>
      </c>
    </row>
    <row r="75" spans="2:4" x14ac:dyDescent="0.35">
      <c r="D75" s="6">
        <v>15.2</v>
      </c>
    </row>
    <row r="76" spans="2:4" x14ac:dyDescent="0.35">
      <c r="D76" s="6">
        <v>15.4</v>
      </c>
    </row>
    <row r="77" spans="2:4" x14ac:dyDescent="0.35">
      <c r="D77" s="6">
        <v>15.6</v>
      </c>
    </row>
    <row r="78" spans="2:4" x14ac:dyDescent="0.35">
      <c r="D78" s="6">
        <v>15.8</v>
      </c>
    </row>
    <row r="79" spans="2:4" x14ac:dyDescent="0.35">
      <c r="B79" s="10">
        <v>17600</v>
      </c>
      <c r="C79" s="10">
        <f>B79/D79</f>
        <v>1100</v>
      </c>
      <c r="D79" s="6">
        <v>16</v>
      </c>
    </row>
    <row r="80" spans="2:4" x14ac:dyDescent="0.35">
      <c r="D80" s="6">
        <v>16.2</v>
      </c>
    </row>
    <row r="81" spans="4:4" x14ac:dyDescent="0.35">
      <c r="D81" s="6">
        <v>16.399999999999999</v>
      </c>
    </row>
    <row r="82" spans="4:4" x14ac:dyDescent="0.35">
      <c r="D82" s="6">
        <v>16.600000000000001</v>
      </c>
    </row>
    <row r="83" spans="4:4" x14ac:dyDescent="0.35">
      <c r="D83" s="6">
        <v>16.8</v>
      </c>
    </row>
    <row r="84" spans="4:4" x14ac:dyDescent="0.35">
      <c r="D84" s="6">
        <v>17</v>
      </c>
    </row>
    <row r="85" spans="4:4" x14ac:dyDescent="0.35">
      <c r="D85" s="6">
        <v>17.2</v>
      </c>
    </row>
    <row r="86" spans="4:4" x14ac:dyDescent="0.35">
      <c r="D86" s="6">
        <v>17.399999999999999</v>
      </c>
    </row>
    <row r="87" spans="4:4" x14ac:dyDescent="0.35">
      <c r="D87" s="6">
        <v>17.600000000000001</v>
      </c>
    </row>
    <row r="88" spans="4:4" x14ac:dyDescent="0.35">
      <c r="D88" s="6">
        <v>17.8</v>
      </c>
    </row>
    <row r="89" spans="4:4" x14ac:dyDescent="0.35">
      <c r="D89" s="6">
        <v>18</v>
      </c>
    </row>
    <row r="90" spans="4:4" x14ac:dyDescent="0.35">
      <c r="D90" s="6">
        <v>18.2</v>
      </c>
    </row>
    <row r="91" spans="4:4" x14ac:dyDescent="0.35">
      <c r="D91" s="6">
        <v>18.399999999999999</v>
      </c>
    </row>
    <row r="92" spans="4:4" x14ac:dyDescent="0.35">
      <c r="D92" s="6">
        <v>18.600000000000001</v>
      </c>
    </row>
    <row r="93" spans="4:4" x14ac:dyDescent="0.35">
      <c r="D93" s="6">
        <v>18.8</v>
      </c>
    </row>
    <row r="94" spans="4:4" x14ac:dyDescent="0.35">
      <c r="D94" s="6">
        <v>19</v>
      </c>
    </row>
    <row r="95" spans="4:4" x14ac:dyDescent="0.35">
      <c r="D95" s="6">
        <v>19.2</v>
      </c>
    </row>
    <row r="96" spans="4:4" x14ac:dyDescent="0.35">
      <c r="D96" s="6">
        <v>19.399999999999999</v>
      </c>
    </row>
    <row r="97" spans="2:4" x14ac:dyDescent="0.35">
      <c r="D97" s="6">
        <v>19.600000000000001</v>
      </c>
    </row>
    <row r="98" spans="2:4" x14ac:dyDescent="0.35">
      <c r="D98" s="6">
        <v>19.8</v>
      </c>
    </row>
    <row r="99" spans="2:4" x14ac:dyDescent="0.35">
      <c r="D99" s="6">
        <v>20</v>
      </c>
    </row>
    <row r="100" spans="2:4" x14ac:dyDescent="0.35">
      <c r="D100" s="6">
        <v>20.2</v>
      </c>
    </row>
    <row r="101" spans="2:4" x14ac:dyDescent="0.35">
      <c r="D101" s="6">
        <v>20.399999999999999</v>
      </c>
    </row>
    <row r="102" spans="2:4" x14ac:dyDescent="0.35">
      <c r="D102" s="6">
        <v>20.6</v>
      </c>
    </row>
    <row r="103" spans="2:4" x14ac:dyDescent="0.35">
      <c r="D103" s="6">
        <v>20.8</v>
      </c>
    </row>
    <row r="104" spans="2:4" x14ac:dyDescent="0.35">
      <c r="D104" s="6">
        <v>21</v>
      </c>
    </row>
    <row r="105" spans="2:4" x14ac:dyDescent="0.35">
      <c r="D105" s="6">
        <v>21.2</v>
      </c>
    </row>
    <row r="106" spans="2:4" x14ac:dyDescent="0.35">
      <c r="D106" s="6">
        <v>21.4</v>
      </c>
    </row>
    <row r="107" spans="2:4" x14ac:dyDescent="0.35">
      <c r="D107" s="6">
        <v>21.6</v>
      </c>
    </row>
    <row r="108" spans="2:4" x14ac:dyDescent="0.35">
      <c r="D108" s="6">
        <v>21.8</v>
      </c>
    </row>
    <row r="109" spans="2:4" x14ac:dyDescent="0.35">
      <c r="B109" s="2">
        <v>22000</v>
      </c>
      <c r="C109" s="10">
        <f>B109/D109</f>
        <v>1000</v>
      </c>
      <c r="D109" s="6">
        <v>22</v>
      </c>
    </row>
    <row r="110" spans="2:4" x14ac:dyDescent="0.35">
      <c r="D110" s="6">
        <v>22.2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boiler</vt:lpstr>
      <vt:lpstr>pellet</vt:lpstr>
      <vt:lpstr>chp</vt:lpstr>
      <vt:lpstr>eh</vt:lpstr>
      <vt:lpstr>hp_air</vt:lpstr>
      <vt:lpstr>hp_geo</vt:lpstr>
      <vt:lpstr>pv</vt:lpstr>
      <vt:lpstr>stc</vt:lpstr>
      <vt:lpstr>tes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Schütz</dc:creator>
  <cp:lastModifiedBy>Chrissi Doering</cp:lastModifiedBy>
  <dcterms:created xsi:type="dcterms:W3CDTF">2015-09-20T16:43:17Z</dcterms:created>
  <dcterms:modified xsi:type="dcterms:W3CDTF">2019-11-18T12:56:53Z</dcterms:modified>
</cp:coreProperties>
</file>