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externalReferences>
    <externalReference r:id="rId5"/>
  </externalReferences>
  <definedNames>
    <definedName function="false" hidden="true" localSheetId="0" name="_xlnm._FilterDatabase" vbProcedure="false">Sheet1!$L$2:$L$72</definedName>
    <definedName function="false" hidden="false" name="Sex" vbProcedure="false">[1]DDmenu!$A$26:$A$29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Windows User:
Wild estimate - I was unable to load the scans. However this patient had a high tumor burden so I think this is a reasonable surrogate</t>
        </r>
      </text>
    </comment>
    <comment ref="Z3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Had isolated progression, resected, then stopped because of symptoms. Currently disease free</t>
        </r>
      </text>
    </comment>
    <comment ref="AB29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Moved to another state and lost to f/u, but no progression at that time</t>
        </r>
      </text>
    </comment>
  </commentList>
</comments>
</file>

<file path=xl/sharedStrings.xml><?xml version="1.0" encoding="utf-8"?>
<sst xmlns="http://schemas.openxmlformats.org/spreadsheetml/2006/main" count="1127" uniqueCount="285">
  <si>
    <t xml:space="preserve">order in oncoprint</t>
  </si>
  <si>
    <t xml:space="preserve">Berger ID</t>
  </si>
  <si>
    <t xml:space="preserve">Stage</t>
  </si>
  <si>
    <t xml:space="preserve">M status</t>
  </si>
  <si>
    <t xml:space="preserve">Age</t>
  </si>
  <si>
    <t xml:space="preserve">Sex</t>
  </si>
  <si>
    <t xml:space="preserve">LDH (1=high, 0=WNL)</t>
  </si>
  <si>
    <t xml:space="preserve">timing</t>
  </si>
  <si>
    <t xml:space="preserve">Site</t>
  </si>
  <si>
    <t xml:space="preserve">Primary (P) Metastatsis (M)</t>
  </si>
  <si>
    <t xml:space="preserve">BRAF Mutation</t>
  </si>
  <si>
    <t xml:space="preserve">BORR</t>
  </si>
  <si>
    <t xml:space="preserve">Response</t>
  </si>
  <si>
    <t xml:space="preserve">PFS (months)</t>
  </si>
  <si>
    <t xml:space="preserve">censored pt</t>
  </si>
  <si>
    <t xml:space="preserve">Response Grade</t>
  </si>
  <si>
    <t xml:space="preserve">POD on vem 1=YES; 0=NO</t>
  </si>
  <si>
    <t xml:space="preserve">OS (Months)</t>
  </si>
  <si>
    <t xml:space="preserve">OS NEW Alive (0) Dead (1)</t>
  </si>
  <si>
    <t xml:space="preserve">Drug</t>
  </si>
  <si>
    <t xml:space="preserve">Brain mets (Yes=1; no=0)</t>
  </si>
  <si>
    <t xml:space="preserve">Immunotherapy</t>
  </si>
  <si>
    <t xml:space="preserve">Chemotherapy (Yes=1; no=0)</t>
  </si>
  <si>
    <t xml:space="preserve">Bait used</t>
  </si>
  <si>
    <t xml:space="preserve">Liver involvement 1=yes</t>
  </si>
  <si>
    <t xml:space="preserve">RECIST burden of disease (mm)</t>
  </si>
  <si>
    <t xml:space="preserve">Number of sites</t>
  </si>
  <si>
    <t xml:space="preserve">≥3 sites</t>
  </si>
  <si>
    <t xml:space="preserve">ECOG PS</t>
  </si>
  <si>
    <t xml:space="preserve">PTEN</t>
  </si>
  <si>
    <t xml:space="preserve">Coverage </t>
  </si>
  <si>
    <t xml:space="preserve">Matched normal </t>
  </si>
  <si>
    <t xml:space="preserve">Tumor Purity by FACET </t>
  </si>
  <si>
    <t xml:space="preserve"># pts</t>
  </si>
  <si>
    <t xml:space="preserve">Comments</t>
  </si>
  <si>
    <t xml:space="preserve">pt28</t>
  </si>
  <si>
    <t xml:space="preserve">DS-vem-30-T</t>
  </si>
  <si>
    <t xml:space="preserve">IV</t>
  </si>
  <si>
    <t xml:space="preserve">M1c</t>
  </si>
  <si>
    <t xml:space="preserve">M</t>
  </si>
  <si>
    <t xml:space="preserve">pretreat</t>
  </si>
  <si>
    <t xml:space="preserve">L groin</t>
  </si>
  <si>
    <t xml:space="preserve">V600E</t>
  </si>
  <si>
    <t xml:space="preserve">PR</t>
  </si>
  <si>
    <t xml:space="preserve">Intermediate</t>
  </si>
  <si>
    <t xml:space="preserve">Vemurafenib</t>
  </si>
  <si>
    <t xml:space="preserve">ipilimumab</t>
  </si>
  <si>
    <t xml:space="preserve">version v4</t>
  </si>
  <si>
    <t xml:space="preserve">WT</t>
  </si>
  <si>
    <t xml:space="preserve">yes</t>
  </si>
  <si>
    <t xml:space="preserve">pt13</t>
  </si>
  <si>
    <t xml:space="preserve">DS-vem-006-T</t>
  </si>
  <si>
    <t xml:space="preserve">IIIC</t>
  </si>
  <si>
    <t xml:space="preserve">F</t>
  </si>
  <si>
    <t xml:space="preserve">L inguinal Lympho node</t>
  </si>
  <si>
    <t xml:space="preserve">SD</t>
  </si>
  <si>
    <t xml:space="preserve">Excellent</t>
  </si>
  <si>
    <t xml:space="preserve">Dabrafenib</t>
  </si>
  <si>
    <t xml:space="preserve">ipilimumab/nivolumab</t>
  </si>
  <si>
    <t xml:space="preserve">pt30</t>
  </si>
  <si>
    <t xml:space="preserve">DS-vem-014-T</t>
  </si>
  <si>
    <t xml:space="preserve">left axilla lymph</t>
  </si>
  <si>
    <t xml:space="preserve">V600E; R558Q</t>
  </si>
  <si>
    <t xml:space="preserve">Censored</t>
  </si>
  <si>
    <t xml:space="preserve">version v3</t>
  </si>
  <si>
    <t xml:space="preserve">pt11</t>
  </si>
  <si>
    <t xml:space="preserve">DS-vem-10-T</t>
  </si>
  <si>
    <t xml:space="preserve">NA</t>
  </si>
  <si>
    <t xml:space="preserve">Lung</t>
  </si>
  <si>
    <t xml:space="preserve">CR</t>
  </si>
  <si>
    <t xml:space="preserve">NA - not measurable</t>
  </si>
  <si>
    <t xml:space="preserve">pt6</t>
  </si>
  <si>
    <t xml:space="preserve">DS-vem-11-T</t>
  </si>
  <si>
    <t xml:space="preserve">chest</t>
  </si>
  <si>
    <t xml:space="preserve">Durvalumab</t>
  </si>
  <si>
    <t xml:space="preserve">pt7</t>
  </si>
  <si>
    <t xml:space="preserve">DS-vem-21-MT1</t>
  </si>
  <si>
    <t xml:space="preserve">left superficial paratinoid and left neck mass</t>
  </si>
  <si>
    <t xml:space="preserve">Muts=nonsynonymous_SNV:NA:p.R15S:505X:VF=0.62</t>
  </si>
  <si>
    <t xml:space="preserve">pt16</t>
  </si>
  <si>
    <t xml:space="preserve">DS-vem-019-T</t>
  </si>
  <si>
    <t xml:space="preserve">brain</t>
  </si>
  <si>
    <t xml:space="preserve">pt12</t>
  </si>
  <si>
    <t xml:space="preserve">DS-vem-29-T</t>
  </si>
  <si>
    <t xml:space="preserve">distal main bronchus</t>
  </si>
  <si>
    <t xml:space="preserve">V600K</t>
  </si>
  <si>
    <t xml:space="preserve">Vem+cob (leukemia patient)</t>
  </si>
  <si>
    <t xml:space="preserve">pt10</t>
  </si>
  <si>
    <t xml:space="preserve">DS-vem-07-MT1</t>
  </si>
  <si>
    <t xml:space="preserve">spleen, small bowel</t>
  </si>
  <si>
    <t xml:space="preserve">NA - bone/brain, not measurable</t>
  </si>
  <si>
    <t xml:space="preserve">pt24</t>
  </si>
  <si>
    <t xml:space="preserve">DS-vem-041-M</t>
  </si>
  <si>
    <t xml:space="preserve">R foot</t>
  </si>
  <si>
    <t xml:space="preserve">P</t>
  </si>
  <si>
    <t xml:space="preserve">no</t>
  </si>
  <si>
    <t xml:space="preserve">version v5</t>
  </si>
  <si>
    <t xml:space="preserve">pt31</t>
  </si>
  <si>
    <t xml:space="preserve">DS-vem-043-M</t>
  </si>
  <si>
    <t xml:space="preserve">R back</t>
  </si>
  <si>
    <t xml:space="preserve">ipilimumab + Pembrolizumab</t>
  </si>
  <si>
    <t xml:space="preserve">pt1</t>
  </si>
  <si>
    <t xml:space="preserve">DS-vem-050-M</t>
  </si>
  <si>
    <t xml:space="preserve">R adrenal mass</t>
  </si>
  <si>
    <t xml:space="preserve">pt9</t>
  </si>
  <si>
    <t xml:space="preserve">DS-mek-008-M1</t>
  </si>
  <si>
    <t xml:space="preserve">lateral tight skin</t>
  </si>
  <si>
    <t xml:space="preserve">pt17</t>
  </si>
  <si>
    <t xml:space="preserve">DS-vem-065-T</t>
  </si>
  <si>
    <t xml:space="preserve">M1b</t>
  </si>
  <si>
    <t xml:space="preserve">Back</t>
  </si>
  <si>
    <t xml:space="preserve">pt3</t>
  </si>
  <si>
    <t xml:space="preserve">DS-vem-069-T</t>
  </si>
  <si>
    <t xml:space="preserve">Abdomen</t>
  </si>
  <si>
    <t xml:space="preserve">pt8</t>
  </si>
  <si>
    <t xml:space="preserve">DS-vem-076-T</t>
  </si>
  <si>
    <t xml:space="preserve">Lymph node</t>
  </si>
  <si>
    <t xml:space="preserve">CNV_Loss=-</t>
  </si>
  <si>
    <t xml:space="preserve">pt4</t>
  </si>
  <si>
    <t xml:space="preserve">DS-vem-084-T</t>
  </si>
  <si>
    <t xml:space="preserve">M1a</t>
  </si>
  <si>
    <t xml:space="preserve">Hip/thigh</t>
  </si>
  <si>
    <t xml:space="preserve">Biochemotherapy</t>
  </si>
  <si>
    <t xml:space="preserve">pt15</t>
  </si>
  <si>
    <t xml:space="preserve">DS-vem-088-T</t>
  </si>
  <si>
    <t xml:space="preserve">High-dose IL-2</t>
  </si>
  <si>
    <t xml:space="preserve">pt5</t>
  </si>
  <si>
    <t xml:space="preserve">DS-vem-089-T</t>
  </si>
  <si>
    <t xml:space="preserve">pt14</t>
  </si>
  <si>
    <t xml:space="preserve">DS-vem-090-T</t>
  </si>
  <si>
    <t xml:space="preserve">pt2</t>
  </si>
  <si>
    <t xml:space="preserve">DS-vem-092-T</t>
  </si>
  <si>
    <t xml:space="preserve">Chest</t>
  </si>
  <si>
    <t xml:space="preserve">pt18</t>
  </si>
  <si>
    <t xml:space="preserve">DS-vem-09-T</t>
  </si>
  <si>
    <t xml:space="preserve">right axilla</t>
  </si>
  <si>
    <t xml:space="preserve">pt26</t>
  </si>
  <si>
    <t xml:space="preserve">DS-vem-27-T</t>
  </si>
  <si>
    <t xml:space="preserve">R chest, R axilla</t>
  </si>
  <si>
    <t xml:space="preserve">MK-3475  </t>
  </si>
  <si>
    <t xml:space="preserve">Muts=nonsynonymous_SNV:NA:p.Y177H:540X:VF=0.33</t>
  </si>
  <si>
    <t xml:space="preserve">pt27</t>
  </si>
  <si>
    <t xml:space="preserve">DS-vem-08-T1</t>
  </si>
  <si>
    <t xml:space="preserve">liver</t>
  </si>
  <si>
    <t xml:space="preserve">pt21</t>
  </si>
  <si>
    <t xml:space="preserve">DS-vem-13-MT3</t>
  </si>
  <si>
    <t xml:space="preserve">Left leg</t>
  </si>
  <si>
    <t xml:space="preserve">V600E; K601I; C195W</t>
  </si>
  <si>
    <t xml:space="preserve">ipilimumab/nivolumab; had prior POD on XL281</t>
  </si>
  <si>
    <t xml:space="preserve">pt29</t>
  </si>
  <si>
    <t xml:space="preserve">DS-vem-05-T</t>
  </si>
  <si>
    <t xml:space="preserve">Skin Right back</t>
  </si>
  <si>
    <t xml:space="preserve">pt23</t>
  </si>
  <si>
    <t xml:space="preserve">DS-vem-038-M</t>
  </si>
  <si>
    <t xml:space="preserve">R axillary mass</t>
  </si>
  <si>
    <t xml:space="preserve">pt32</t>
  </si>
  <si>
    <t xml:space="preserve">DS-vem-049-T</t>
  </si>
  <si>
    <t xml:space="preserve">L axilla, L subscapular LN</t>
  </si>
  <si>
    <t xml:space="preserve">pt20</t>
  </si>
  <si>
    <t xml:space="preserve">DS-vem-056-M</t>
  </si>
  <si>
    <t xml:space="preserve">R occipital parietal</t>
  </si>
  <si>
    <t xml:space="preserve">CNV_Loss=-2.28x</t>
  </si>
  <si>
    <t xml:space="preserve">pt25</t>
  </si>
  <si>
    <t xml:space="preserve">DS-mek-004-T</t>
  </si>
  <si>
    <t xml:space="preserve">Muts=nonsynonymous_SNV:c.394G&gt;T:p.G132C:517X:VF=0.59</t>
  </si>
  <si>
    <t xml:space="preserve">pt39</t>
  </si>
  <si>
    <t xml:space="preserve">DS-vem-061-T</t>
  </si>
  <si>
    <t xml:space="preserve">PD</t>
  </si>
  <si>
    <t xml:space="preserve">Poor</t>
  </si>
  <si>
    <t xml:space="preserve">pt19</t>
  </si>
  <si>
    <t xml:space="preserve">DS-vem-071-T</t>
  </si>
  <si>
    <t xml:space="preserve">N.E. </t>
  </si>
  <si>
    <t xml:space="preserve">clinical deterioration due to progression of disease</t>
  </si>
  <si>
    <t xml:space="preserve">pt22</t>
  </si>
  <si>
    <t xml:space="preserve">DS-vem-075-T</t>
  </si>
  <si>
    <t xml:space="preserve">pt40</t>
  </si>
  <si>
    <t xml:space="preserve">DS-vem-12-T</t>
  </si>
  <si>
    <t xml:space="preserve">L tight</t>
  </si>
  <si>
    <t xml:space="preserve">Unknown</t>
  </si>
  <si>
    <t xml:space="preserve">CNV_Loss=-5.35x</t>
  </si>
  <si>
    <t xml:space="preserve">pt49</t>
  </si>
  <si>
    <t xml:space="preserve">DS-vem-02-PT1</t>
  </si>
  <si>
    <t xml:space="preserve">skin, small bowel, small bowel</t>
  </si>
  <si>
    <t xml:space="preserve">pt44</t>
  </si>
  <si>
    <t xml:space="preserve">DS-vem-03-PT</t>
  </si>
  <si>
    <t xml:space="preserve">skin and right arm</t>
  </si>
  <si>
    <t xml:space="preserve">Muts=frameshift_insertion:NA:p.P246fs:2672X:VF=0.04</t>
  </si>
  <si>
    <t xml:space="preserve">clinically progressed and eventually died before 4 months</t>
  </si>
  <si>
    <t xml:space="preserve">pt33</t>
  </si>
  <si>
    <t xml:space="preserve">DS-vem-16-MT1</t>
  </si>
  <si>
    <t xml:space="preserve">left axilla lymph and sof tisseue</t>
  </si>
  <si>
    <t xml:space="preserve">Muts=nonsynonymous_SNV:NA:p.V53E:314X:VF=0.81,CNV_Loss=-2.4x</t>
  </si>
  <si>
    <t xml:space="preserve">pt46</t>
  </si>
  <si>
    <t xml:space="preserve">DS-vem-23-T</t>
  </si>
  <si>
    <t xml:space="preserve">left parietal tumor</t>
  </si>
  <si>
    <t xml:space="preserve">pt35</t>
  </si>
  <si>
    <t xml:space="preserve">DS-vem-035-M</t>
  </si>
  <si>
    <t xml:space="preserve">R groin node</t>
  </si>
  <si>
    <t xml:space="preserve">pt42</t>
  </si>
  <si>
    <t xml:space="preserve">DS-vem-036-P</t>
  </si>
  <si>
    <t xml:space="preserve">R lower back</t>
  </si>
  <si>
    <t xml:space="preserve">Muts=stopgain_SNV:NA:p.Q149*:296X:VF=0.55,nonsynonymous_SNV:NA:p.G165E:281X:VF=0.22</t>
  </si>
  <si>
    <t xml:space="preserve">pt48</t>
  </si>
  <si>
    <t xml:space="preserve">DS-vem-053-M</t>
  </si>
  <si>
    <t xml:space="preserve">L axilla  </t>
  </si>
  <si>
    <t xml:space="preserve">pt37</t>
  </si>
  <si>
    <t xml:space="preserve">DS-vem-054-M</t>
  </si>
  <si>
    <t xml:space="preserve">center of the neck</t>
  </si>
  <si>
    <t xml:space="preserve">Muts=frameshift_insertion:NA:p.E314fs:954X:VF=0.27</t>
  </si>
  <si>
    <t xml:space="preserve">developed new brain metastasis</t>
  </si>
  <si>
    <t xml:space="preserve">pt50</t>
  </si>
  <si>
    <t xml:space="preserve">DS-vem-057-M</t>
  </si>
  <si>
    <t xml:space="preserve">R axilla lymph nodes</t>
  </si>
  <si>
    <t xml:space="preserve">pt45</t>
  </si>
  <si>
    <t xml:space="preserve">DS-vem-037-M</t>
  </si>
  <si>
    <t xml:space="preserve">R external iliac Lymph node</t>
  </si>
  <si>
    <t xml:space="preserve"> interferon (adjuvant setting)</t>
  </si>
  <si>
    <t xml:space="preserve">Muts=nonsynonymous_SNV:NA:p.P38S:142X:VF=0.18</t>
  </si>
  <si>
    <t xml:space="preserve">pt43</t>
  </si>
  <si>
    <t xml:space="preserve">DS-vem-066-T</t>
  </si>
  <si>
    <t xml:space="preserve">Muts=splicing:c.635-1G&gt;C::490X:VF=0.18,stopgain_SNV:c.675T&gt;G:p.Y225X:639X:VF=0.07</t>
  </si>
  <si>
    <t xml:space="preserve">pt38</t>
  </si>
  <si>
    <t xml:space="preserve">DS-vem-072-T</t>
  </si>
  <si>
    <t xml:space="preserve">Muts=nonsynonymous_SNV:c.610C&gt;T:p.P204S:202X:VF=0.83</t>
  </si>
  <si>
    <t xml:space="preserve">pt36</t>
  </si>
  <si>
    <t xml:space="preserve">DS-vem-073-T</t>
  </si>
  <si>
    <t xml:space="preserve">CNV_Loss=-3.44x</t>
  </si>
  <si>
    <t xml:space="preserve">pt47</t>
  </si>
  <si>
    <t xml:space="preserve">DS-vem-074-T</t>
  </si>
  <si>
    <t xml:space="preserve">pt41</t>
  </si>
  <si>
    <t xml:space="preserve">DS-vem-077-T</t>
  </si>
  <si>
    <t xml:space="preserve">Intragenic deletion</t>
  </si>
  <si>
    <t xml:space="preserve">pt51</t>
  </si>
  <si>
    <t xml:space="preserve">DS-vem-086-T</t>
  </si>
  <si>
    <t xml:space="preserve">Leg</t>
  </si>
  <si>
    <t xml:space="preserve">pt34</t>
  </si>
  <si>
    <t xml:space="preserve">DS-vem-087-T</t>
  </si>
  <si>
    <t xml:space="preserve">CNV_Loss=-1.84x</t>
  </si>
  <si>
    <t xml:space="preserve"> Developed New lesions</t>
  </si>
  <si>
    <t xml:space="preserve">pt65</t>
  </si>
  <si>
    <t xml:space="preserve">DS-vem-26-T</t>
  </si>
  <si>
    <t xml:space="preserve">R mid back, R axilla</t>
  </si>
  <si>
    <t xml:space="preserve">N.E.</t>
  </si>
  <si>
    <t xml:space="preserve">?</t>
  </si>
  <si>
    <t xml:space="preserve">MK-3475 + Nivolumab</t>
  </si>
  <si>
    <t xml:space="preserve">wt</t>
  </si>
  <si>
    <t xml:space="preserve">pt64</t>
  </si>
  <si>
    <t xml:space="preserve">DS-vem-24-T</t>
  </si>
  <si>
    <t xml:space="preserve">spleen</t>
  </si>
  <si>
    <t xml:space="preserve">pt66</t>
  </si>
  <si>
    <t xml:space="preserve">DS-vem-040-M</t>
  </si>
  <si>
    <t xml:space="preserve">pt63</t>
  </si>
  <si>
    <t xml:space="preserve">DS-vem-058-M</t>
  </si>
  <si>
    <t xml:space="preserve">R axilla</t>
  </si>
  <si>
    <t xml:space="preserve">NE</t>
  </si>
  <si>
    <t xml:space="preserve">pt58</t>
  </si>
  <si>
    <t xml:space="preserve">DS-vem-022-T</t>
  </si>
  <si>
    <t xml:space="preserve">left leg</t>
  </si>
  <si>
    <t xml:space="preserve">Dabrafenib + Trametinib</t>
  </si>
  <si>
    <t xml:space="preserve">pt59</t>
  </si>
  <si>
    <t xml:space="preserve">DS-vem-045-M</t>
  </si>
  <si>
    <t xml:space="preserve">R inguinal node</t>
  </si>
  <si>
    <t xml:space="preserve">pt52</t>
  </si>
  <si>
    <t xml:space="preserve">DS-vem-067-T</t>
  </si>
  <si>
    <t xml:space="preserve">pt56</t>
  </si>
  <si>
    <t xml:space="preserve">DS-vem-068-T</t>
  </si>
  <si>
    <t xml:space="preserve">pt57</t>
  </si>
  <si>
    <t xml:space="preserve">DS-vem-079-T</t>
  </si>
  <si>
    <t xml:space="preserve">pt55</t>
  </si>
  <si>
    <t xml:space="preserve">DS-vem-081-T</t>
  </si>
  <si>
    <t xml:space="preserve">Vemurafenib + cobimetinib</t>
  </si>
  <si>
    <t xml:space="preserve">pt54</t>
  </si>
  <si>
    <t xml:space="preserve">DS-vem-083-T</t>
  </si>
  <si>
    <t xml:space="preserve">Muts=stopgain_SNV:c.589A&gt;T:p.K197X:776X:VF=0.36</t>
  </si>
  <si>
    <t xml:space="preserve">pt53</t>
  </si>
  <si>
    <t xml:space="preserve">DS-vem-085-T</t>
  </si>
  <si>
    <t xml:space="preserve">ipilimumab (adjuvant trial)</t>
  </si>
  <si>
    <t xml:space="preserve">pt61</t>
  </si>
  <si>
    <t xml:space="preserve">DS-vem-051-T</t>
  </si>
  <si>
    <t xml:space="preserve">pt60</t>
  </si>
  <si>
    <t xml:space="preserve">DS-vem-070-T</t>
  </si>
  <si>
    <t xml:space="preserve">IIIc</t>
  </si>
  <si>
    <t xml:space="preserve">ipilimumab(adjuvant trial)</t>
  </si>
  <si>
    <t xml:space="preserve">pt62</t>
  </si>
  <si>
    <t xml:space="preserve">DS-vem-082-T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</si>
</sst>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0"/>
    <numFmt numFmtId="167" formatCode="mm/dd/yy;@"/>
    <numFmt numFmtId="168" formatCode="_(* #,##0.00_);_(* \(#,##0.00\);_(* \-??_);_(@_)"/>
    <numFmt numFmtId="169" formatCode="_(* #,##0.0_);_(* \(#,##0.0\);_(* \-??_);_(@_)"/>
    <numFmt numFmtId="170" formatCode="0.0"/>
    <numFmt numFmtId="171" formatCode="dd/mm/yyyy"/>
    <numFmt numFmtId="172" formatCode="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33CC33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 (Body)"/>
      <family val="0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9" fontId="9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9" fillId="0" borderId="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21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0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1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Solit%20Lab/Federica/MSK_Vandebirt%20Data%202015/paper/20150126_VanderbiltJohnsonSosman_PreTx_annotated%20(2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bmission"/>
      <sheetName val="DDmenu"/>
      <sheetName val="Sheet1"/>
    </sheetNames>
    <sheetDataSet>
      <sheetData sheetId="0"/>
      <sheetData sheetId="1"/>
      <sheetData sheetId="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8.85"/>
    <col collapsed="false" customWidth="true" hidden="false" outlineLevel="0" max="6" min="3" style="0" width="9.14"/>
    <col collapsed="false" customWidth="true" hidden="false" outlineLevel="0" max="7" min="7" style="0" width="40"/>
    <col collapsed="false" customWidth="true" hidden="false" outlineLevel="0" max="8" min="8" style="0" width="9.14"/>
    <col collapsed="false" customWidth="true" hidden="false" outlineLevel="0" max="9" min="9" style="0" width="36.42"/>
    <col collapsed="false" customWidth="true" hidden="false" outlineLevel="0" max="10" min="10" style="0" width="37.29"/>
    <col collapsed="false" customWidth="true" hidden="false" outlineLevel="0" max="11" min="11" style="0" width="21.29"/>
    <col collapsed="false" customWidth="true" hidden="false" outlineLevel="0" max="13" min="12" style="1" width="9.14"/>
    <col collapsed="false" customWidth="true" hidden="false" outlineLevel="0" max="14" min="14" style="2" width="9.14"/>
    <col collapsed="false" customWidth="true" hidden="false" outlineLevel="0" max="15" min="15" style="0" width="9.14"/>
    <col collapsed="false" customWidth="true" hidden="false" outlineLevel="0" max="16" min="16" style="3" width="9.14"/>
    <col collapsed="false" customWidth="true" hidden="false" outlineLevel="0" max="17" min="17" style="4" width="20.86"/>
    <col collapsed="false" customWidth="true" hidden="false" outlineLevel="0" max="18" min="18" style="4" width="19.42"/>
    <col collapsed="false" customWidth="true" hidden="false" outlineLevel="0" max="19" min="19" style="0" width="24.42"/>
    <col collapsed="false" customWidth="true" hidden="false" outlineLevel="0" max="21" min="20" style="0" width="25.71"/>
    <col collapsed="false" customWidth="true" hidden="false" outlineLevel="0" max="23" min="22" style="0" width="43.42"/>
    <col collapsed="false" customWidth="true" hidden="false" outlineLevel="0" max="24" min="24" style="0" width="11.71"/>
    <col collapsed="false" customWidth="true" hidden="false" outlineLevel="0" max="25" min="25" style="0" width="13.43"/>
    <col collapsed="false" customWidth="true" hidden="false" outlineLevel="0" max="32" min="26" style="0" width="9.14"/>
    <col collapsed="false" customWidth="true" hidden="false" outlineLevel="0" max="33" min="33" style="0" width="17.42"/>
    <col collapsed="false" customWidth="true" hidden="false" outlineLevel="0" max="35" min="35" style="0" width="53.57"/>
  </cols>
  <sheetData>
    <row r="2" s="11" customFormat="true" ht="25.5" hidden="false" customHeight="false" outlineLevel="0" collapsed="false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7" t="s">
        <v>11</v>
      </c>
      <c r="M2" s="7" t="s">
        <v>12</v>
      </c>
      <c r="N2" s="8" t="s">
        <v>13</v>
      </c>
      <c r="O2" s="7" t="s">
        <v>14</v>
      </c>
      <c r="P2" s="8" t="s">
        <v>15</v>
      </c>
      <c r="Q2" s="5" t="s">
        <v>16</v>
      </c>
      <c r="R2" s="9" t="s">
        <v>17</v>
      </c>
      <c r="S2" s="9" t="s">
        <v>18</v>
      </c>
      <c r="T2" s="9" t="s">
        <v>19</v>
      </c>
      <c r="U2" s="6" t="s">
        <v>20</v>
      </c>
      <c r="V2" s="9" t="s">
        <v>21</v>
      </c>
      <c r="W2" s="9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</row>
    <row r="3" customFormat="false" ht="15" hidden="false" customHeight="false" outlineLevel="0" collapsed="false">
      <c r="A3" s="12" t="s">
        <v>35</v>
      </c>
      <c r="B3" s="13" t="s">
        <v>36</v>
      </c>
      <c r="C3" s="14" t="s">
        <v>37</v>
      </c>
      <c r="D3" s="14" t="s">
        <v>38</v>
      </c>
      <c r="E3" s="15" t="n">
        <v>52.0694444444444</v>
      </c>
      <c r="F3" s="14" t="s">
        <v>39</v>
      </c>
      <c r="G3" s="16" t="n">
        <v>0</v>
      </c>
      <c r="H3" s="17" t="s">
        <v>40</v>
      </c>
      <c r="I3" s="18" t="s">
        <v>41</v>
      </c>
      <c r="J3" s="4" t="s">
        <v>39</v>
      </c>
      <c r="K3" s="16" t="s">
        <v>42</v>
      </c>
      <c r="L3" s="19" t="n">
        <v>-0.71</v>
      </c>
      <c r="M3" s="20" t="s">
        <v>43</v>
      </c>
      <c r="N3" s="21" t="n">
        <v>6.53333333333333</v>
      </c>
      <c r="O3" s="22"/>
      <c r="P3" s="17" t="s">
        <v>44</v>
      </c>
      <c r="Q3" s="23" t="n">
        <v>1</v>
      </c>
      <c r="R3" s="24" t="n">
        <v>21.3</v>
      </c>
      <c r="S3" s="25" t="n">
        <v>1</v>
      </c>
      <c r="T3" s="26" t="s">
        <v>45</v>
      </c>
      <c r="U3" s="26" t="n">
        <v>0</v>
      </c>
      <c r="V3" s="27" t="s">
        <v>46</v>
      </c>
      <c r="W3" s="27" t="n">
        <v>1</v>
      </c>
      <c r="X3" s="4" t="s">
        <v>47</v>
      </c>
      <c r="Y3" s="28" t="n">
        <v>1</v>
      </c>
      <c r="Z3" s="28" t="n">
        <v>148</v>
      </c>
      <c r="AA3" s="28" t="n">
        <v>5</v>
      </c>
      <c r="AB3" s="28" t="n">
        <f aca="false">IF(AA3&lt;3,0,1)</f>
        <v>1</v>
      </c>
      <c r="AC3" s="28" t="n">
        <v>0</v>
      </c>
      <c r="AD3" s="29" t="s">
        <v>48</v>
      </c>
      <c r="AE3" s="4" t="n">
        <v>62</v>
      </c>
      <c r="AF3" s="4" t="s">
        <v>49</v>
      </c>
      <c r="AG3" s="4" t="n">
        <v>0.32</v>
      </c>
      <c r="AH3" s="4" t="n">
        <v>1</v>
      </c>
    </row>
    <row r="4" customFormat="false" ht="15" hidden="false" customHeight="false" outlineLevel="0" collapsed="false">
      <c r="A4" s="12" t="s">
        <v>50</v>
      </c>
      <c r="B4" s="13" t="s">
        <v>51</v>
      </c>
      <c r="C4" s="14" t="s">
        <v>52</v>
      </c>
      <c r="D4" s="14"/>
      <c r="E4" s="15" t="n">
        <v>53.7555555555556</v>
      </c>
      <c r="F4" s="14" t="s">
        <v>53</v>
      </c>
      <c r="G4" s="16" t="n">
        <v>1</v>
      </c>
      <c r="H4" s="17" t="s">
        <v>40</v>
      </c>
      <c r="I4" s="18" t="s">
        <v>54</v>
      </c>
      <c r="J4" s="4" t="s">
        <v>39</v>
      </c>
      <c r="K4" s="16" t="s">
        <v>42</v>
      </c>
      <c r="L4" s="30" t="n">
        <v>-0.206</v>
      </c>
      <c r="M4" s="16" t="s">
        <v>55</v>
      </c>
      <c r="N4" s="31" t="n">
        <v>44.5666666666667</v>
      </c>
      <c r="O4" s="4"/>
      <c r="P4" s="17" t="s">
        <v>56</v>
      </c>
      <c r="Q4" s="23" t="n">
        <v>0</v>
      </c>
      <c r="R4" s="24" t="n">
        <v>46.5666666666667</v>
      </c>
      <c r="S4" s="25" t="n">
        <v>0</v>
      </c>
      <c r="T4" s="14" t="s">
        <v>57</v>
      </c>
      <c r="U4" s="26" t="n">
        <v>0</v>
      </c>
      <c r="V4" s="32" t="s">
        <v>58</v>
      </c>
      <c r="W4" s="32" t="n">
        <v>0</v>
      </c>
      <c r="X4" s="4" t="s">
        <v>47</v>
      </c>
      <c r="Y4" s="33" t="n">
        <v>0</v>
      </c>
      <c r="Z4" s="33" t="n">
        <v>62.9</v>
      </c>
      <c r="AA4" s="33" t="n">
        <v>1</v>
      </c>
      <c r="AB4" s="33" t="n">
        <f aca="false">IF(AA4&lt;3,0,1)</f>
        <v>0</v>
      </c>
      <c r="AC4" s="33" t="n">
        <v>0</v>
      </c>
      <c r="AD4" s="18" t="s">
        <v>48</v>
      </c>
      <c r="AE4" s="4" t="n">
        <v>630</v>
      </c>
      <c r="AF4" s="4" t="s">
        <v>49</v>
      </c>
      <c r="AG4" s="4" t="n">
        <v>0.43</v>
      </c>
      <c r="AH4" s="4" t="n">
        <v>2</v>
      </c>
    </row>
    <row r="5" customFormat="false" ht="15.75" hidden="false" customHeight="false" outlineLevel="0" collapsed="false">
      <c r="A5" s="12" t="s">
        <v>59</v>
      </c>
      <c r="B5" s="13" t="s">
        <v>60</v>
      </c>
      <c r="C5" s="14" t="s">
        <v>37</v>
      </c>
      <c r="D5" s="14" t="s">
        <v>38</v>
      </c>
      <c r="E5" s="15" t="n">
        <v>63.0333333333333</v>
      </c>
      <c r="F5" s="14" t="s">
        <v>39</v>
      </c>
      <c r="G5" s="16" t="n">
        <v>0</v>
      </c>
      <c r="H5" s="17" t="s">
        <v>40</v>
      </c>
      <c r="I5" s="18" t="s">
        <v>61</v>
      </c>
      <c r="J5" s="4" t="s">
        <v>39</v>
      </c>
      <c r="K5" s="16" t="s">
        <v>62</v>
      </c>
      <c r="L5" s="16" t="n">
        <v>-0.24</v>
      </c>
      <c r="M5" s="16" t="s">
        <v>55</v>
      </c>
      <c r="N5" s="31" t="n">
        <v>6.4</v>
      </c>
      <c r="O5" s="22" t="s">
        <v>63</v>
      </c>
      <c r="P5" s="17" t="s">
        <v>44</v>
      </c>
      <c r="Q5" s="23" t="n">
        <v>0</v>
      </c>
      <c r="R5" s="34" t="n">
        <v>23.7333333333333</v>
      </c>
      <c r="S5" s="25" t="n">
        <v>0</v>
      </c>
      <c r="T5" s="26" t="s">
        <v>45</v>
      </c>
      <c r="U5" s="26" t="n">
        <v>0</v>
      </c>
      <c r="V5" s="18" t="s">
        <v>46</v>
      </c>
      <c r="W5" s="18" t="n">
        <v>0</v>
      </c>
      <c r="X5" s="35" t="s">
        <v>64</v>
      </c>
      <c r="Y5" s="33" t="n">
        <v>1</v>
      </c>
      <c r="Z5" s="33" t="n">
        <v>87</v>
      </c>
      <c r="AA5" s="33" t="n">
        <v>4</v>
      </c>
      <c r="AB5" s="33" t="n">
        <f aca="false">IF(AA5&lt;3,0,1)</f>
        <v>1</v>
      </c>
      <c r="AC5" s="33" t="n">
        <v>0</v>
      </c>
      <c r="AD5" s="18" t="s">
        <v>48</v>
      </c>
      <c r="AE5" s="4" t="n">
        <v>557</v>
      </c>
      <c r="AF5" s="4" t="s">
        <v>49</v>
      </c>
      <c r="AG5" s="4" t="n">
        <v>0.8</v>
      </c>
      <c r="AH5" s="4" t="n">
        <v>3</v>
      </c>
    </row>
    <row r="6" customFormat="false" ht="15.75" hidden="false" customHeight="false" outlineLevel="0" collapsed="false">
      <c r="A6" s="12" t="s">
        <v>65</v>
      </c>
      <c r="B6" s="13" t="s">
        <v>66</v>
      </c>
      <c r="C6" s="14" t="s">
        <v>37</v>
      </c>
      <c r="D6" s="14" t="s">
        <v>38</v>
      </c>
      <c r="E6" s="15" t="n">
        <v>41.2333333333333</v>
      </c>
      <c r="F6" s="14" t="s">
        <v>39</v>
      </c>
      <c r="G6" s="16" t="s">
        <v>67</v>
      </c>
      <c r="H6" s="17" t="s">
        <v>40</v>
      </c>
      <c r="I6" s="18" t="s">
        <v>68</v>
      </c>
      <c r="J6" s="4" t="s">
        <v>39</v>
      </c>
      <c r="K6" s="16" t="s">
        <v>42</v>
      </c>
      <c r="L6" s="30" t="n">
        <v>-1</v>
      </c>
      <c r="M6" s="16" t="s">
        <v>69</v>
      </c>
      <c r="N6" s="31" t="n">
        <v>8</v>
      </c>
      <c r="O6" s="36"/>
      <c r="P6" s="37" t="s">
        <v>56</v>
      </c>
      <c r="Q6" s="23" t="n">
        <v>1</v>
      </c>
      <c r="R6" s="34" t="n">
        <v>23.3</v>
      </c>
      <c r="S6" s="25" t="n">
        <v>1</v>
      </c>
      <c r="T6" s="26" t="s">
        <v>45</v>
      </c>
      <c r="U6" s="14" t="n">
        <v>1</v>
      </c>
      <c r="V6" s="32" t="s">
        <v>46</v>
      </c>
      <c r="W6" s="32" t="n">
        <v>0</v>
      </c>
      <c r="X6" s="35" t="s">
        <v>64</v>
      </c>
      <c r="Y6" s="33" t="n">
        <v>0</v>
      </c>
      <c r="Z6" s="38" t="s">
        <v>70</v>
      </c>
      <c r="AA6" s="33" t="n">
        <v>1</v>
      </c>
      <c r="AB6" s="33" t="n">
        <f aca="false">IF(AA6&lt;3,0,1)</f>
        <v>0</v>
      </c>
      <c r="AC6" s="33" t="n">
        <v>0</v>
      </c>
      <c r="AD6" s="18" t="s">
        <v>48</v>
      </c>
      <c r="AE6" s="4" t="n">
        <v>493</v>
      </c>
      <c r="AF6" s="4" t="s">
        <v>49</v>
      </c>
      <c r="AG6" s="4" t="n">
        <v>0.43</v>
      </c>
      <c r="AH6" s="4" t="n">
        <v>4</v>
      </c>
    </row>
    <row r="7" customFormat="false" ht="15.75" hidden="false" customHeight="false" outlineLevel="0" collapsed="false">
      <c r="A7" s="12" t="s">
        <v>71</v>
      </c>
      <c r="B7" s="13" t="s">
        <v>72</v>
      </c>
      <c r="C7" s="14" t="s">
        <v>37</v>
      </c>
      <c r="D7" s="14" t="s">
        <v>38</v>
      </c>
      <c r="E7" s="15" t="n">
        <v>41.5611111111111</v>
      </c>
      <c r="F7" s="14" t="s">
        <v>39</v>
      </c>
      <c r="G7" s="16" t="n">
        <v>1</v>
      </c>
      <c r="H7" s="17" t="s">
        <v>40</v>
      </c>
      <c r="I7" s="18" t="s">
        <v>73</v>
      </c>
      <c r="J7" s="4" t="s">
        <v>39</v>
      </c>
      <c r="K7" s="16" t="s">
        <v>42</v>
      </c>
      <c r="L7" s="39" t="n">
        <v>-0.79</v>
      </c>
      <c r="M7" s="16" t="s">
        <v>43</v>
      </c>
      <c r="N7" s="21" t="n">
        <v>9.86666666666667</v>
      </c>
      <c r="O7" s="22"/>
      <c r="P7" s="40" t="s">
        <v>56</v>
      </c>
      <c r="Q7" s="23" t="n">
        <v>1</v>
      </c>
      <c r="R7" s="24" t="n">
        <v>41.8333333333333</v>
      </c>
      <c r="S7" s="25" t="n">
        <v>0</v>
      </c>
      <c r="T7" s="26" t="s">
        <v>45</v>
      </c>
      <c r="U7" s="26" t="n">
        <v>0</v>
      </c>
      <c r="V7" s="32" t="s">
        <v>74</v>
      </c>
      <c r="W7" s="32" t="n">
        <v>0</v>
      </c>
      <c r="X7" s="35" t="s">
        <v>64</v>
      </c>
      <c r="Y7" s="33" t="n">
        <v>0</v>
      </c>
      <c r="Z7" s="33" t="n">
        <f aca="false">62+39</f>
        <v>101</v>
      </c>
      <c r="AA7" s="33" t="n">
        <v>1</v>
      </c>
      <c r="AB7" s="33" t="n">
        <f aca="false">IF(AA7&lt;3,0,1)</f>
        <v>0</v>
      </c>
      <c r="AC7" s="33" t="n">
        <v>1</v>
      </c>
      <c r="AD7" s="18" t="s">
        <v>48</v>
      </c>
      <c r="AE7" s="4" t="n">
        <v>644</v>
      </c>
      <c r="AF7" s="4" t="s">
        <v>49</v>
      </c>
      <c r="AG7" s="4" t="n">
        <v>0.41</v>
      </c>
      <c r="AH7" s="4" t="n">
        <v>5</v>
      </c>
    </row>
    <row r="8" customFormat="false" ht="15.75" hidden="false" customHeight="false" outlineLevel="0" collapsed="false">
      <c r="A8" s="12" t="s">
        <v>75</v>
      </c>
      <c r="B8" s="13" t="s">
        <v>76</v>
      </c>
      <c r="C8" s="14" t="s">
        <v>37</v>
      </c>
      <c r="D8" s="14" t="s">
        <v>38</v>
      </c>
      <c r="E8" s="15" t="n">
        <v>45.9083333333333</v>
      </c>
      <c r="F8" s="14" t="s">
        <v>39</v>
      </c>
      <c r="G8" s="16" t="n">
        <v>0</v>
      </c>
      <c r="H8" s="17" t="s">
        <v>40</v>
      </c>
      <c r="I8" s="18" t="s">
        <v>77</v>
      </c>
      <c r="J8" s="4" t="s">
        <v>39</v>
      </c>
      <c r="K8" s="16" t="s">
        <v>42</v>
      </c>
      <c r="L8" s="19" t="n">
        <v>-0.54</v>
      </c>
      <c r="M8" s="16" t="s">
        <v>43</v>
      </c>
      <c r="N8" s="21" t="n">
        <v>7.93333333333333</v>
      </c>
      <c r="O8" s="22"/>
      <c r="P8" s="40" t="s">
        <v>56</v>
      </c>
      <c r="Q8" s="23" t="n">
        <v>1</v>
      </c>
      <c r="R8" s="24" t="n">
        <v>16.9333333333333</v>
      </c>
      <c r="S8" s="25" t="n">
        <v>1</v>
      </c>
      <c r="T8" s="14" t="s">
        <v>57</v>
      </c>
      <c r="U8" s="26" t="n">
        <v>0</v>
      </c>
      <c r="V8" s="32" t="s">
        <v>46</v>
      </c>
      <c r="W8" s="32" t="n">
        <v>1</v>
      </c>
      <c r="X8" s="35" t="s">
        <v>64</v>
      </c>
      <c r="Y8" s="33" t="n">
        <v>0</v>
      </c>
      <c r="Z8" s="33" t="n">
        <v>42</v>
      </c>
      <c r="AA8" s="38" t="n">
        <v>2</v>
      </c>
      <c r="AB8" s="33" t="n">
        <f aca="false">IF(AA8&lt;3,0,1)</f>
        <v>0</v>
      </c>
      <c r="AC8" s="38" t="n">
        <v>0</v>
      </c>
      <c r="AD8" s="18" t="s">
        <v>78</v>
      </c>
      <c r="AE8" s="4" t="n">
        <v>389</v>
      </c>
      <c r="AF8" s="4" t="s">
        <v>49</v>
      </c>
      <c r="AG8" s="4" t="n">
        <v>0.79</v>
      </c>
      <c r="AH8" s="4" t="n">
        <v>6</v>
      </c>
    </row>
    <row r="9" customFormat="false" ht="15.75" hidden="false" customHeight="false" outlineLevel="0" collapsed="false">
      <c r="A9" s="12" t="s">
        <v>79</v>
      </c>
      <c r="B9" s="13" t="s">
        <v>80</v>
      </c>
      <c r="C9" s="14" t="s">
        <v>37</v>
      </c>
      <c r="D9" s="14" t="s">
        <v>38</v>
      </c>
      <c r="E9" s="15" t="n">
        <v>36.4916666666667</v>
      </c>
      <c r="F9" s="14" t="s">
        <v>53</v>
      </c>
      <c r="G9" s="16" t="n">
        <v>0</v>
      </c>
      <c r="H9" s="17" t="s">
        <v>40</v>
      </c>
      <c r="I9" s="18" t="s">
        <v>81</v>
      </c>
      <c r="J9" s="4" t="s">
        <v>39</v>
      </c>
      <c r="K9" s="16" t="s">
        <v>42</v>
      </c>
      <c r="L9" s="30" t="n">
        <v>-1</v>
      </c>
      <c r="M9" s="16" t="s">
        <v>69</v>
      </c>
      <c r="N9" s="31" t="n">
        <v>43.7666666666667</v>
      </c>
      <c r="O9" s="22"/>
      <c r="P9" s="37" t="s">
        <v>56</v>
      </c>
      <c r="Q9" s="23" t="n">
        <v>0</v>
      </c>
      <c r="R9" s="24" t="n">
        <v>43.7666666666667</v>
      </c>
      <c r="S9" s="25" t="n">
        <v>0</v>
      </c>
      <c r="T9" s="26" t="s">
        <v>45</v>
      </c>
      <c r="U9" s="26" t="n">
        <v>0</v>
      </c>
      <c r="V9" s="32" t="s">
        <v>46</v>
      </c>
      <c r="W9" s="32" t="n">
        <v>0</v>
      </c>
      <c r="X9" s="35" t="s">
        <v>64</v>
      </c>
      <c r="Y9" s="33" t="n">
        <v>0</v>
      </c>
      <c r="Z9" s="33" t="n">
        <f aca="false">57+14+7</f>
        <v>78</v>
      </c>
      <c r="AA9" s="33" t="n">
        <v>4</v>
      </c>
      <c r="AB9" s="33" t="n">
        <f aca="false">IF(AA9&lt;3,0,1)</f>
        <v>1</v>
      </c>
      <c r="AC9" s="33" t="n">
        <v>1</v>
      </c>
      <c r="AD9" s="18" t="s">
        <v>48</v>
      </c>
      <c r="AE9" s="4" t="n">
        <v>460</v>
      </c>
      <c r="AF9" s="4" t="s">
        <v>49</v>
      </c>
      <c r="AG9" s="4" t="n">
        <v>0.32</v>
      </c>
      <c r="AH9" s="4" t="n">
        <v>7</v>
      </c>
    </row>
    <row r="10" customFormat="false" ht="15" hidden="false" customHeight="false" outlineLevel="0" collapsed="false">
      <c r="A10" s="12" t="s">
        <v>82</v>
      </c>
      <c r="B10" s="13" t="s">
        <v>83</v>
      </c>
      <c r="C10" s="14" t="s">
        <v>37</v>
      </c>
      <c r="D10" s="14" t="s">
        <v>38</v>
      </c>
      <c r="E10" s="15" t="n">
        <v>75.9916666666667</v>
      </c>
      <c r="F10" s="14" t="s">
        <v>39</v>
      </c>
      <c r="G10" s="16" t="n">
        <v>0</v>
      </c>
      <c r="H10" s="17" t="s">
        <v>40</v>
      </c>
      <c r="I10" s="18" t="s">
        <v>84</v>
      </c>
      <c r="J10" s="4" t="s">
        <v>39</v>
      </c>
      <c r="K10" s="16" t="s">
        <v>85</v>
      </c>
      <c r="L10" s="41" t="n">
        <v>-0.53</v>
      </c>
      <c r="M10" s="20" t="s">
        <v>43</v>
      </c>
      <c r="N10" s="21" t="n">
        <v>21.4333333333333</v>
      </c>
      <c r="O10" s="22"/>
      <c r="P10" s="17" t="s">
        <v>56</v>
      </c>
      <c r="Q10" s="23" t="n">
        <v>0</v>
      </c>
      <c r="R10" s="24" t="n">
        <v>22.4</v>
      </c>
      <c r="S10" s="25" t="n">
        <v>1</v>
      </c>
      <c r="T10" s="14" t="s">
        <v>86</v>
      </c>
      <c r="U10" s="26" t="n">
        <v>0</v>
      </c>
      <c r="V10" s="32" t="s">
        <v>46</v>
      </c>
      <c r="W10" s="32" t="n">
        <v>0</v>
      </c>
      <c r="X10" s="4" t="s">
        <v>47</v>
      </c>
      <c r="Y10" s="38" t="n">
        <v>1</v>
      </c>
      <c r="Z10" s="33" t="n">
        <f aca="false">18+20+75+38+20</f>
        <v>171</v>
      </c>
      <c r="AA10" s="33" t="n">
        <v>4</v>
      </c>
      <c r="AB10" s="33" t="n">
        <f aca="false">IF(AA10&lt;3,0,1)</f>
        <v>1</v>
      </c>
      <c r="AC10" s="33" t="n">
        <v>3</v>
      </c>
      <c r="AD10" s="18" t="s">
        <v>48</v>
      </c>
      <c r="AE10" s="4" t="n">
        <v>209</v>
      </c>
      <c r="AF10" s="4" t="s">
        <v>49</v>
      </c>
      <c r="AG10" s="4" t="n">
        <v>0.3</v>
      </c>
      <c r="AH10" s="4" t="n">
        <v>8</v>
      </c>
    </row>
    <row r="11" customFormat="false" ht="15.75" hidden="false" customHeight="false" outlineLevel="0" collapsed="false">
      <c r="A11" s="12" t="s">
        <v>87</v>
      </c>
      <c r="B11" s="13" t="s">
        <v>88</v>
      </c>
      <c r="C11" s="14" t="s">
        <v>37</v>
      </c>
      <c r="D11" s="14" t="s">
        <v>38</v>
      </c>
      <c r="E11" s="15" t="n">
        <v>38.7694444444444</v>
      </c>
      <c r="F11" s="14" t="s">
        <v>39</v>
      </c>
      <c r="G11" s="16" t="n">
        <v>0</v>
      </c>
      <c r="H11" s="17" t="s">
        <v>40</v>
      </c>
      <c r="I11" s="18" t="s">
        <v>89</v>
      </c>
      <c r="J11" s="4" t="s">
        <v>39</v>
      </c>
      <c r="K11" s="16" t="s">
        <v>42</v>
      </c>
      <c r="L11" s="39" t="n">
        <v>-0.5</v>
      </c>
      <c r="M11" s="16" t="s">
        <v>43</v>
      </c>
      <c r="N11" s="21" t="n">
        <v>14.2333333333333</v>
      </c>
      <c r="O11" s="22"/>
      <c r="P11" s="40" t="s">
        <v>56</v>
      </c>
      <c r="Q11" s="23" t="n">
        <v>1</v>
      </c>
      <c r="R11" s="24" t="n">
        <v>51.8333333333333</v>
      </c>
      <c r="S11" s="25" t="n">
        <v>1</v>
      </c>
      <c r="T11" s="26" t="s">
        <v>45</v>
      </c>
      <c r="U11" s="14" t="n">
        <v>1</v>
      </c>
      <c r="V11" s="32" t="s">
        <v>46</v>
      </c>
      <c r="W11" s="32" t="n">
        <v>0</v>
      </c>
      <c r="X11" s="35" t="s">
        <v>64</v>
      </c>
      <c r="Y11" s="38" t="n">
        <v>0</v>
      </c>
      <c r="Z11" s="38" t="s">
        <v>90</v>
      </c>
      <c r="AA11" s="33" t="n">
        <v>2</v>
      </c>
      <c r="AB11" s="33" t="n">
        <f aca="false">IF(AA11&lt;3,0,1)</f>
        <v>0</v>
      </c>
      <c r="AC11" s="33" t="n">
        <v>0</v>
      </c>
      <c r="AD11" s="18" t="s">
        <v>48</v>
      </c>
      <c r="AE11" s="4" t="n">
        <v>424</v>
      </c>
      <c r="AF11" s="4" t="s">
        <v>49</v>
      </c>
      <c r="AG11" s="4" t="n">
        <v>0.31</v>
      </c>
      <c r="AH11" s="4" t="n">
        <v>9</v>
      </c>
    </row>
    <row r="12" customFormat="false" ht="15.75" hidden="false" customHeight="false" outlineLevel="0" collapsed="false">
      <c r="A12" s="12" t="s">
        <v>91</v>
      </c>
      <c r="B12" s="13" t="s">
        <v>92</v>
      </c>
      <c r="C12" s="14" t="s">
        <v>37</v>
      </c>
      <c r="D12" s="14" t="s">
        <v>38</v>
      </c>
      <c r="E12" s="15" t="n">
        <v>47.4888888888889</v>
      </c>
      <c r="F12" s="14" t="s">
        <v>39</v>
      </c>
      <c r="G12" s="16" t="s">
        <v>67</v>
      </c>
      <c r="H12" s="17" t="s">
        <v>40</v>
      </c>
      <c r="I12" s="18" t="s">
        <v>93</v>
      </c>
      <c r="J12" s="4" t="s">
        <v>94</v>
      </c>
      <c r="K12" s="16" t="s">
        <v>42</v>
      </c>
      <c r="L12" s="19" t="n">
        <v>-0.5</v>
      </c>
      <c r="M12" s="20" t="s">
        <v>43</v>
      </c>
      <c r="N12" s="21" t="n">
        <v>3.5</v>
      </c>
      <c r="O12" s="22" t="s">
        <v>63</v>
      </c>
      <c r="P12" s="17" t="s">
        <v>44</v>
      </c>
      <c r="Q12" s="23" t="n">
        <v>0</v>
      </c>
      <c r="R12" s="24" t="n">
        <v>8.66666666666667</v>
      </c>
      <c r="S12" s="42" t="n">
        <v>0</v>
      </c>
      <c r="T12" s="26" t="s">
        <v>45</v>
      </c>
      <c r="U12" s="14" t="n">
        <v>0</v>
      </c>
      <c r="V12" s="32" t="s">
        <v>95</v>
      </c>
      <c r="W12" s="32" t="n">
        <v>0</v>
      </c>
      <c r="X12" s="35" t="s">
        <v>96</v>
      </c>
      <c r="Y12" s="38" t="n">
        <v>0</v>
      </c>
      <c r="Z12" s="33" t="n">
        <f aca="false">24+15+20</f>
        <v>59</v>
      </c>
      <c r="AA12" s="33" t="n">
        <v>1</v>
      </c>
      <c r="AB12" s="33" t="n">
        <f aca="false">IF(AA12&lt;3,0,1)</f>
        <v>0</v>
      </c>
      <c r="AC12" s="33" t="n">
        <v>0</v>
      </c>
      <c r="AD12" s="18" t="s">
        <v>48</v>
      </c>
      <c r="AE12" s="4" t="n">
        <v>871</v>
      </c>
      <c r="AF12" s="4" t="s">
        <v>49</v>
      </c>
      <c r="AG12" s="4" t="n">
        <v>0.8</v>
      </c>
      <c r="AH12" s="4" t="n">
        <v>10</v>
      </c>
    </row>
    <row r="13" customFormat="false" ht="15.75" hidden="false" customHeight="false" outlineLevel="0" collapsed="false">
      <c r="A13" s="12" t="s">
        <v>97</v>
      </c>
      <c r="B13" s="13" t="s">
        <v>98</v>
      </c>
      <c r="C13" s="14" t="s">
        <v>37</v>
      </c>
      <c r="D13" s="14" t="s">
        <v>38</v>
      </c>
      <c r="E13" s="15" t="n">
        <v>59.7805555555556</v>
      </c>
      <c r="F13" s="14" t="s">
        <v>39</v>
      </c>
      <c r="G13" s="16" t="n">
        <v>0</v>
      </c>
      <c r="H13" s="17" t="s">
        <v>40</v>
      </c>
      <c r="I13" s="18" t="s">
        <v>99</v>
      </c>
      <c r="J13" s="4" t="s">
        <v>39</v>
      </c>
      <c r="K13" s="16" t="s">
        <v>42</v>
      </c>
      <c r="L13" s="43" t="n">
        <v>-0.3</v>
      </c>
      <c r="M13" s="20" t="s">
        <v>43</v>
      </c>
      <c r="N13" s="21" t="n">
        <v>6.1</v>
      </c>
      <c r="O13" s="22"/>
      <c r="P13" s="17" t="s">
        <v>44</v>
      </c>
      <c r="Q13" s="23" t="n">
        <v>0</v>
      </c>
      <c r="R13" s="24" t="n">
        <v>28.9666666666667</v>
      </c>
      <c r="S13" s="25" t="n">
        <v>0</v>
      </c>
      <c r="T13" s="26" t="s">
        <v>45</v>
      </c>
      <c r="U13" s="14" t="n">
        <v>0</v>
      </c>
      <c r="V13" s="32" t="s">
        <v>100</v>
      </c>
      <c r="W13" s="32" t="n">
        <v>0</v>
      </c>
      <c r="X13" s="35" t="s">
        <v>96</v>
      </c>
      <c r="Y13" s="38" t="n">
        <v>0</v>
      </c>
      <c r="Z13" s="33" t="n">
        <v>18</v>
      </c>
      <c r="AA13" s="33" t="n">
        <v>2</v>
      </c>
      <c r="AB13" s="33" t="n">
        <f aca="false">IF(AA13&lt;3,0,1)</f>
        <v>0</v>
      </c>
      <c r="AC13" s="33" t="n">
        <v>0</v>
      </c>
      <c r="AD13" s="18" t="s">
        <v>48</v>
      </c>
      <c r="AE13" s="4" t="n">
        <v>303</v>
      </c>
      <c r="AF13" s="4" t="s">
        <v>49</v>
      </c>
      <c r="AG13" s="4" t="n">
        <v>0.68</v>
      </c>
      <c r="AH13" s="4" t="n">
        <v>11</v>
      </c>
    </row>
    <row r="14" customFormat="false" ht="15.75" hidden="false" customHeight="false" outlineLevel="0" collapsed="false">
      <c r="A14" s="12" t="s">
        <v>101</v>
      </c>
      <c r="B14" s="13" t="s">
        <v>102</v>
      </c>
      <c r="C14" s="14" t="s">
        <v>37</v>
      </c>
      <c r="D14" s="14" t="s">
        <v>38</v>
      </c>
      <c r="E14" s="15" t="n">
        <v>73.3861111111111</v>
      </c>
      <c r="F14" s="14" t="s">
        <v>53</v>
      </c>
      <c r="G14" s="16" t="n">
        <v>0</v>
      </c>
      <c r="H14" s="17" t="s">
        <v>40</v>
      </c>
      <c r="I14" s="18" t="s">
        <v>103</v>
      </c>
      <c r="J14" s="4" t="s">
        <v>39</v>
      </c>
      <c r="K14" s="16" t="s">
        <v>42</v>
      </c>
      <c r="L14" s="44" t="n">
        <v>-0.207128309572301</v>
      </c>
      <c r="M14" s="20" t="s">
        <v>55</v>
      </c>
      <c r="N14" s="31" t="n">
        <v>20.8333333333333</v>
      </c>
      <c r="O14" s="22"/>
      <c r="P14" s="17" t="s">
        <v>56</v>
      </c>
      <c r="Q14" s="23" t="n">
        <v>1</v>
      </c>
      <c r="R14" s="24" t="n">
        <v>23.6</v>
      </c>
      <c r="S14" s="25" t="n">
        <v>1</v>
      </c>
      <c r="T14" s="26" t="s">
        <v>45</v>
      </c>
      <c r="U14" s="14" t="n">
        <v>1</v>
      </c>
      <c r="V14" s="32" t="s">
        <v>95</v>
      </c>
      <c r="W14" s="32" t="n">
        <v>0</v>
      </c>
      <c r="X14" s="35" t="s">
        <v>96</v>
      </c>
      <c r="Y14" s="38" t="n">
        <v>0</v>
      </c>
      <c r="Z14" s="38" t="n">
        <v>30</v>
      </c>
      <c r="AA14" s="33" t="n">
        <v>2</v>
      </c>
      <c r="AB14" s="33" t="n">
        <f aca="false">IF(AA14&lt;3,0,1)</f>
        <v>0</v>
      </c>
      <c r="AC14" s="33" t="n">
        <v>1</v>
      </c>
      <c r="AD14" s="18" t="s">
        <v>48</v>
      </c>
      <c r="AE14" s="4" t="n">
        <v>752</v>
      </c>
      <c r="AF14" s="4" t="s">
        <v>49</v>
      </c>
      <c r="AG14" s="4" t="n">
        <v>0.7</v>
      </c>
      <c r="AH14" s="4" t="n">
        <v>12</v>
      </c>
    </row>
    <row r="15" customFormat="false" ht="15.75" hidden="false" customHeight="false" outlineLevel="0" collapsed="false">
      <c r="A15" s="12" t="s">
        <v>104</v>
      </c>
      <c r="B15" s="13" t="s">
        <v>105</v>
      </c>
      <c r="C15" s="14" t="s">
        <v>37</v>
      </c>
      <c r="D15" s="14" t="s">
        <v>38</v>
      </c>
      <c r="E15" s="15" t="n">
        <v>69.2722222222222</v>
      </c>
      <c r="F15" s="14" t="s">
        <v>39</v>
      </c>
      <c r="G15" s="16" t="n">
        <v>0</v>
      </c>
      <c r="H15" s="17" t="s">
        <v>40</v>
      </c>
      <c r="I15" s="18" t="s">
        <v>106</v>
      </c>
      <c r="J15" s="4" t="s">
        <v>39</v>
      </c>
      <c r="K15" s="16" t="s">
        <v>42</v>
      </c>
      <c r="L15" s="16" t="n">
        <v>-0.72</v>
      </c>
      <c r="M15" s="16" t="s">
        <v>43</v>
      </c>
      <c r="N15" s="21" t="n">
        <v>7.13333333333333</v>
      </c>
      <c r="O15" s="22"/>
      <c r="P15" s="17" t="s">
        <v>56</v>
      </c>
      <c r="Q15" s="23" t="n">
        <v>0</v>
      </c>
      <c r="R15" s="34" t="n">
        <v>46.3666666666667</v>
      </c>
      <c r="S15" s="25" t="n">
        <v>0</v>
      </c>
      <c r="T15" s="26" t="s">
        <v>45</v>
      </c>
      <c r="U15" s="14" t="n">
        <v>0</v>
      </c>
      <c r="V15" s="32" t="s">
        <v>95</v>
      </c>
      <c r="W15" s="32" t="n">
        <v>0</v>
      </c>
      <c r="X15" s="35" t="s">
        <v>96</v>
      </c>
      <c r="Y15" s="38" t="n">
        <v>0</v>
      </c>
      <c r="Z15" s="33" t="n">
        <v>94.9</v>
      </c>
      <c r="AA15" s="38" t="n">
        <v>2</v>
      </c>
      <c r="AB15" s="33" t="n">
        <f aca="false">IF(AA15&lt;3,0,1)</f>
        <v>0</v>
      </c>
      <c r="AC15" s="38" t="n">
        <v>0</v>
      </c>
      <c r="AD15" s="18" t="s">
        <v>48</v>
      </c>
      <c r="AE15" s="4" t="n">
        <v>523</v>
      </c>
      <c r="AF15" s="4" t="s">
        <v>49</v>
      </c>
      <c r="AG15" s="4" t="n">
        <v>0.21</v>
      </c>
      <c r="AH15" s="4" t="n">
        <v>13</v>
      </c>
    </row>
    <row r="16" customFormat="false" ht="15.75" hidden="false" customHeight="false" outlineLevel="0" collapsed="false">
      <c r="A16" s="12" t="s">
        <v>107</v>
      </c>
      <c r="B16" s="29" t="s">
        <v>108</v>
      </c>
      <c r="C16" s="14" t="s">
        <v>37</v>
      </c>
      <c r="D16" s="29" t="s">
        <v>109</v>
      </c>
      <c r="E16" s="29" t="n">
        <v>68</v>
      </c>
      <c r="F16" s="29" t="s">
        <v>53</v>
      </c>
      <c r="G16" s="37" t="n">
        <v>0</v>
      </c>
      <c r="H16" s="17" t="s">
        <v>40</v>
      </c>
      <c r="I16" s="29" t="s">
        <v>110</v>
      </c>
      <c r="J16" s="33" t="s">
        <v>94</v>
      </c>
      <c r="K16" s="16" t="s">
        <v>42</v>
      </c>
      <c r="L16" s="45" t="n">
        <f aca="false">-52/100</f>
        <v>-0.52</v>
      </c>
      <c r="M16" s="37" t="s">
        <v>43</v>
      </c>
      <c r="N16" s="21" t="n">
        <v>26.7666666666667</v>
      </c>
      <c r="O16" s="46"/>
      <c r="P16" s="40" t="s">
        <v>56</v>
      </c>
      <c r="Q16" s="47" t="n">
        <v>1</v>
      </c>
      <c r="R16" s="48" t="n">
        <v>34.9666666666667</v>
      </c>
      <c r="S16" s="49" t="n">
        <v>1</v>
      </c>
      <c r="T16" s="26" t="s">
        <v>45</v>
      </c>
      <c r="U16" s="29" t="n">
        <v>0</v>
      </c>
      <c r="V16" s="32" t="s">
        <v>95</v>
      </c>
      <c r="W16" s="29" t="n">
        <v>0</v>
      </c>
      <c r="X16" s="35" t="s">
        <v>96</v>
      </c>
      <c r="Y16" s="4" t="n">
        <v>0</v>
      </c>
      <c r="Z16" s="4" t="n">
        <v>21</v>
      </c>
      <c r="AA16" s="4" t="n">
        <v>1</v>
      </c>
      <c r="AB16" s="4" t="n">
        <v>0</v>
      </c>
      <c r="AC16" s="4" t="n">
        <v>1</v>
      </c>
      <c r="AD16" s="18" t="s">
        <v>48</v>
      </c>
      <c r="AE16" s="4" t="n">
        <v>511</v>
      </c>
      <c r="AF16" s="4" t="s">
        <v>49</v>
      </c>
      <c r="AG16" s="4" t="n">
        <v>0.37</v>
      </c>
      <c r="AH16" s="4" t="n">
        <v>14</v>
      </c>
    </row>
    <row r="17" customFormat="false" ht="15.75" hidden="false" customHeight="false" outlineLevel="0" collapsed="false">
      <c r="A17" s="12" t="s">
        <v>111</v>
      </c>
      <c r="B17" s="29" t="s">
        <v>112</v>
      </c>
      <c r="C17" s="14" t="s">
        <v>37</v>
      </c>
      <c r="D17" s="29" t="s">
        <v>38</v>
      </c>
      <c r="E17" s="29" t="n">
        <v>60</v>
      </c>
      <c r="F17" s="29" t="s">
        <v>39</v>
      </c>
      <c r="G17" s="37" t="n">
        <v>0</v>
      </c>
      <c r="H17" s="17" t="s">
        <v>40</v>
      </c>
      <c r="I17" s="29" t="s">
        <v>113</v>
      </c>
      <c r="J17" s="33" t="s">
        <v>39</v>
      </c>
      <c r="K17" s="16" t="s">
        <v>42</v>
      </c>
      <c r="L17" s="45" t="n">
        <v>-0.53</v>
      </c>
      <c r="M17" s="37" t="s">
        <v>43</v>
      </c>
      <c r="N17" s="21" t="n">
        <v>15.4333333333333</v>
      </c>
      <c r="O17" s="46"/>
      <c r="P17" s="40" t="s">
        <v>56</v>
      </c>
      <c r="Q17" s="47" t="n">
        <v>1</v>
      </c>
      <c r="R17" s="48" t="n">
        <v>35.3333333333333</v>
      </c>
      <c r="S17" s="49" t="n">
        <v>1</v>
      </c>
      <c r="T17" s="26" t="s">
        <v>45</v>
      </c>
      <c r="U17" s="29" t="n">
        <v>1</v>
      </c>
      <c r="V17" s="32" t="s">
        <v>95</v>
      </c>
      <c r="W17" s="29" t="n">
        <v>0</v>
      </c>
      <c r="X17" s="35" t="s">
        <v>96</v>
      </c>
      <c r="Y17" s="4" t="n">
        <v>0</v>
      </c>
      <c r="Z17" s="4" t="n">
        <v>30</v>
      </c>
      <c r="AA17" s="4" t="n">
        <v>2</v>
      </c>
      <c r="AB17" s="4" t="n">
        <v>0</v>
      </c>
      <c r="AC17" s="4" t="n">
        <v>0</v>
      </c>
      <c r="AD17" s="18" t="s">
        <v>48</v>
      </c>
      <c r="AE17" s="4" t="n">
        <v>667</v>
      </c>
      <c r="AF17" s="4" t="s">
        <v>49</v>
      </c>
      <c r="AG17" s="4" t="n">
        <v>0.47</v>
      </c>
      <c r="AH17" s="4" t="n">
        <v>15</v>
      </c>
    </row>
    <row r="18" customFormat="false" ht="15.75" hidden="false" customHeight="false" outlineLevel="0" collapsed="false">
      <c r="A18" s="12" t="s">
        <v>114</v>
      </c>
      <c r="B18" s="29" t="s">
        <v>115</v>
      </c>
      <c r="C18" s="14" t="s">
        <v>37</v>
      </c>
      <c r="D18" s="29" t="s">
        <v>38</v>
      </c>
      <c r="E18" s="29" t="n">
        <v>83</v>
      </c>
      <c r="F18" s="29" t="s">
        <v>39</v>
      </c>
      <c r="G18" s="37" t="n">
        <v>0</v>
      </c>
      <c r="H18" s="17" t="s">
        <v>40</v>
      </c>
      <c r="I18" s="29" t="s">
        <v>116</v>
      </c>
      <c r="J18" s="29" t="s">
        <v>39</v>
      </c>
      <c r="K18" s="16" t="s">
        <v>42</v>
      </c>
      <c r="L18" s="45" t="n">
        <v>-0.85</v>
      </c>
      <c r="M18" s="37" t="s">
        <v>43</v>
      </c>
      <c r="N18" s="21" t="n">
        <v>11.6333333333333</v>
      </c>
      <c r="O18" s="46"/>
      <c r="P18" s="40" t="s">
        <v>56</v>
      </c>
      <c r="Q18" s="47" t="n">
        <v>1</v>
      </c>
      <c r="R18" s="48" t="n">
        <v>15.1333333333333</v>
      </c>
      <c r="S18" s="49" t="n">
        <v>1</v>
      </c>
      <c r="T18" s="26" t="s">
        <v>45</v>
      </c>
      <c r="U18" s="29" t="n">
        <v>0</v>
      </c>
      <c r="V18" s="32" t="s">
        <v>95</v>
      </c>
      <c r="W18" s="29" t="n">
        <v>1</v>
      </c>
      <c r="X18" s="35" t="s">
        <v>96</v>
      </c>
      <c r="Y18" s="4" t="n">
        <v>1</v>
      </c>
      <c r="Z18" s="4" t="n">
        <v>59</v>
      </c>
      <c r="AA18" s="4" t="n">
        <v>4</v>
      </c>
      <c r="AB18" s="4" t="n">
        <v>1</v>
      </c>
      <c r="AC18" s="4" t="n">
        <v>1</v>
      </c>
      <c r="AD18" s="14" t="s">
        <v>117</v>
      </c>
      <c r="AE18" s="4" t="n">
        <v>677</v>
      </c>
      <c r="AF18" s="4" t="s">
        <v>95</v>
      </c>
      <c r="AG18" s="4" t="s">
        <v>67</v>
      </c>
      <c r="AH18" s="4" t="n">
        <v>16</v>
      </c>
    </row>
    <row r="19" customFormat="false" ht="15.75" hidden="false" customHeight="false" outlineLevel="0" collapsed="false">
      <c r="A19" s="12" t="s">
        <v>118</v>
      </c>
      <c r="B19" s="29" t="s">
        <v>119</v>
      </c>
      <c r="C19" s="14" t="s">
        <v>37</v>
      </c>
      <c r="D19" s="29" t="s">
        <v>120</v>
      </c>
      <c r="E19" s="29" t="n">
        <v>31</v>
      </c>
      <c r="F19" s="29" t="s">
        <v>53</v>
      </c>
      <c r="G19" s="37" t="n">
        <v>0</v>
      </c>
      <c r="H19" s="17" t="s">
        <v>40</v>
      </c>
      <c r="I19" s="29" t="s">
        <v>121</v>
      </c>
      <c r="J19" s="33" t="s">
        <v>39</v>
      </c>
      <c r="K19" s="16" t="s">
        <v>42</v>
      </c>
      <c r="L19" s="45" t="n">
        <v>-0.69</v>
      </c>
      <c r="M19" s="37" t="s">
        <v>43</v>
      </c>
      <c r="N19" s="21" t="n">
        <v>31.0333333333333</v>
      </c>
      <c r="O19" s="46"/>
      <c r="P19" s="40" t="s">
        <v>56</v>
      </c>
      <c r="Q19" s="47" t="n">
        <v>0</v>
      </c>
      <c r="R19" s="48" t="n">
        <v>31.0333333333333</v>
      </c>
      <c r="S19" s="49" t="n">
        <v>0</v>
      </c>
      <c r="T19" s="26" t="s">
        <v>45</v>
      </c>
      <c r="U19" s="29" t="n">
        <v>0</v>
      </c>
      <c r="V19" s="32" t="s">
        <v>95</v>
      </c>
      <c r="W19" s="29" t="s">
        <v>122</v>
      </c>
      <c r="X19" s="35" t="s">
        <v>96</v>
      </c>
      <c r="Y19" s="4" t="n">
        <v>0</v>
      </c>
      <c r="Z19" s="4" t="n">
        <v>43</v>
      </c>
      <c r="AA19" s="4" t="n">
        <v>2</v>
      </c>
      <c r="AB19" s="4" t="n">
        <v>0</v>
      </c>
      <c r="AC19" s="4" t="n">
        <v>0</v>
      </c>
      <c r="AD19" s="29" t="s">
        <v>48</v>
      </c>
      <c r="AE19" s="4" t="n">
        <v>936</v>
      </c>
      <c r="AF19" s="29" t="s">
        <v>49</v>
      </c>
      <c r="AG19" s="4" t="s">
        <v>67</v>
      </c>
      <c r="AH19" s="4" t="n">
        <v>17</v>
      </c>
    </row>
    <row r="20" customFormat="false" ht="15.75" hidden="false" customHeight="false" outlineLevel="0" collapsed="false">
      <c r="A20" s="12" t="s">
        <v>123</v>
      </c>
      <c r="B20" s="29" t="s">
        <v>124</v>
      </c>
      <c r="C20" s="14" t="s">
        <v>37</v>
      </c>
      <c r="D20" s="29" t="s">
        <v>38</v>
      </c>
      <c r="E20" s="29" t="n">
        <v>41</v>
      </c>
      <c r="F20" s="29" t="s">
        <v>39</v>
      </c>
      <c r="G20" s="37" t="n">
        <v>0</v>
      </c>
      <c r="H20" s="17" t="s">
        <v>40</v>
      </c>
      <c r="I20" s="29" t="s">
        <v>116</v>
      </c>
      <c r="J20" s="29" t="s">
        <v>39</v>
      </c>
      <c r="K20" s="16" t="s">
        <v>42</v>
      </c>
      <c r="L20" s="45" t="n">
        <v>-1</v>
      </c>
      <c r="M20" s="37" t="s">
        <v>69</v>
      </c>
      <c r="N20" s="31" t="n">
        <v>16.5333333333333</v>
      </c>
      <c r="O20" s="46"/>
      <c r="P20" s="29" t="s">
        <v>56</v>
      </c>
      <c r="Q20" s="47" t="n">
        <v>1</v>
      </c>
      <c r="R20" s="48" t="n">
        <v>66.6</v>
      </c>
      <c r="S20" s="49" t="n">
        <v>0</v>
      </c>
      <c r="T20" s="26" t="s">
        <v>45</v>
      </c>
      <c r="U20" s="29" t="n">
        <v>0</v>
      </c>
      <c r="V20" s="14" t="s">
        <v>125</v>
      </c>
      <c r="W20" s="29" t="n">
        <v>0</v>
      </c>
      <c r="X20" s="35" t="s">
        <v>96</v>
      </c>
      <c r="Y20" s="4" t="n">
        <v>0</v>
      </c>
      <c r="Z20" s="4" t="n">
        <v>111</v>
      </c>
      <c r="AA20" s="4" t="n">
        <v>3</v>
      </c>
      <c r="AB20" s="4" t="n">
        <v>1</v>
      </c>
      <c r="AC20" s="4" t="n">
        <v>1</v>
      </c>
      <c r="AD20" s="29" t="s">
        <v>48</v>
      </c>
      <c r="AE20" s="4" t="n">
        <v>386</v>
      </c>
      <c r="AF20" s="4" t="s">
        <v>49</v>
      </c>
      <c r="AG20" s="4" t="n">
        <v>0.2</v>
      </c>
      <c r="AH20" s="4" t="n">
        <v>18</v>
      </c>
    </row>
    <row r="21" customFormat="false" ht="15.75" hidden="false" customHeight="false" outlineLevel="0" collapsed="false">
      <c r="A21" s="12" t="s">
        <v>126</v>
      </c>
      <c r="B21" s="29" t="s">
        <v>127</v>
      </c>
      <c r="C21" s="14" t="s">
        <v>37</v>
      </c>
      <c r="D21" s="29" t="s">
        <v>38</v>
      </c>
      <c r="E21" s="29" t="n">
        <v>40</v>
      </c>
      <c r="F21" s="29" t="s">
        <v>39</v>
      </c>
      <c r="G21" s="37" t="n">
        <v>0</v>
      </c>
      <c r="H21" s="17" t="s">
        <v>40</v>
      </c>
      <c r="I21" s="29" t="s">
        <v>116</v>
      </c>
      <c r="J21" s="29" t="s">
        <v>39</v>
      </c>
      <c r="K21" s="16" t="s">
        <v>42</v>
      </c>
      <c r="L21" s="45" t="n">
        <v>-1</v>
      </c>
      <c r="M21" s="37" t="s">
        <v>69</v>
      </c>
      <c r="N21" s="31" t="n">
        <v>58</v>
      </c>
      <c r="O21" s="46"/>
      <c r="P21" s="29" t="s">
        <v>56</v>
      </c>
      <c r="Q21" s="47" t="n">
        <v>0</v>
      </c>
      <c r="R21" s="48" t="n">
        <v>58</v>
      </c>
      <c r="S21" s="49" t="n">
        <v>0</v>
      </c>
      <c r="T21" s="26" t="s">
        <v>45</v>
      </c>
      <c r="U21" s="29" t="n">
        <v>0</v>
      </c>
      <c r="V21" s="14" t="s">
        <v>125</v>
      </c>
      <c r="W21" s="29" t="n">
        <v>0</v>
      </c>
      <c r="X21" s="35" t="s">
        <v>96</v>
      </c>
      <c r="Y21" s="4" t="n">
        <v>0</v>
      </c>
      <c r="Z21" s="4" t="n">
        <v>47</v>
      </c>
      <c r="AA21" s="4" t="n">
        <v>2</v>
      </c>
      <c r="AB21" s="4" t="n">
        <v>0</v>
      </c>
      <c r="AC21" s="4" t="n">
        <v>0</v>
      </c>
      <c r="AD21" s="29" t="s">
        <v>48</v>
      </c>
      <c r="AE21" s="4" t="n">
        <v>554</v>
      </c>
      <c r="AF21" s="4" t="s">
        <v>49</v>
      </c>
      <c r="AG21" s="4" t="n">
        <v>0.59</v>
      </c>
      <c r="AH21" s="4" t="n">
        <v>19</v>
      </c>
    </row>
    <row r="22" customFormat="false" ht="15.75" hidden="false" customHeight="false" outlineLevel="0" collapsed="false">
      <c r="A22" s="12" t="s">
        <v>128</v>
      </c>
      <c r="B22" s="29" t="s">
        <v>129</v>
      </c>
      <c r="C22" s="14" t="s">
        <v>37</v>
      </c>
      <c r="D22" s="29" t="s">
        <v>38</v>
      </c>
      <c r="E22" s="29" t="n">
        <v>54</v>
      </c>
      <c r="F22" s="29" t="s">
        <v>53</v>
      </c>
      <c r="G22" s="37" t="n">
        <v>0</v>
      </c>
      <c r="H22" s="17" t="s">
        <v>40</v>
      </c>
      <c r="I22" s="29" t="s">
        <v>116</v>
      </c>
      <c r="J22" s="29" t="s">
        <v>39</v>
      </c>
      <c r="K22" s="16" t="s">
        <v>42</v>
      </c>
      <c r="L22" s="45" t="n">
        <v>-1</v>
      </c>
      <c r="M22" s="37" t="s">
        <v>69</v>
      </c>
      <c r="N22" s="31" t="n">
        <v>58.9</v>
      </c>
      <c r="O22" s="46"/>
      <c r="P22" s="29" t="s">
        <v>56</v>
      </c>
      <c r="Q22" s="47" t="n">
        <v>0</v>
      </c>
      <c r="R22" s="48" t="n">
        <v>58.9</v>
      </c>
      <c r="S22" s="49" t="n">
        <v>0</v>
      </c>
      <c r="T22" s="26" t="s">
        <v>45</v>
      </c>
      <c r="U22" s="29" t="n">
        <v>0</v>
      </c>
      <c r="V22" s="14" t="s">
        <v>125</v>
      </c>
      <c r="W22" s="29" t="n">
        <v>0</v>
      </c>
      <c r="X22" s="35" t="s">
        <v>96</v>
      </c>
      <c r="Y22" s="4" t="n">
        <v>1</v>
      </c>
      <c r="Z22" s="4" t="n">
        <v>25</v>
      </c>
      <c r="AA22" s="4" t="n">
        <v>1</v>
      </c>
      <c r="AB22" s="4" t="n">
        <v>0</v>
      </c>
      <c r="AC22" s="4" t="n">
        <v>0</v>
      </c>
      <c r="AD22" s="29" t="s">
        <v>48</v>
      </c>
      <c r="AE22" s="4" t="n">
        <v>801</v>
      </c>
      <c r="AF22" s="4" t="s">
        <v>49</v>
      </c>
      <c r="AG22" s="4" t="n">
        <v>0.59</v>
      </c>
      <c r="AH22" s="4" t="n">
        <v>20</v>
      </c>
    </row>
    <row r="23" customFormat="false" ht="15.75" hidden="false" customHeight="false" outlineLevel="0" collapsed="false">
      <c r="A23" s="12" t="s">
        <v>130</v>
      </c>
      <c r="B23" s="29" t="s">
        <v>131</v>
      </c>
      <c r="C23" s="14" t="s">
        <v>37</v>
      </c>
      <c r="D23" s="29" t="s">
        <v>38</v>
      </c>
      <c r="E23" s="29" t="n">
        <v>62</v>
      </c>
      <c r="F23" s="29" t="s">
        <v>39</v>
      </c>
      <c r="G23" s="37" t="n">
        <v>1</v>
      </c>
      <c r="H23" s="17" t="s">
        <v>40</v>
      </c>
      <c r="I23" s="29" t="s">
        <v>132</v>
      </c>
      <c r="J23" s="33" t="s">
        <v>39</v>
      </c>
      <c r="K23" s="16" t="s">
        <v>42</v>
      </c>
      <c r="L23" s="45" t="n">
        <v>-0.79</v>
      </c>
      <c r="M23" s="37" t="s">
        <v>43</v>
      </c>
      <c r="N23" s="21" t="n">
        <v>7.93333333333333</v>
      </c>
      <c r="O23" s="46"/>
      <c r="P23" s="40" t="s">
        <v>56</v>
      </c>
      <c r="Q23" s="47" t="n">
        <v>1</v>
      </c>
      <c r="R23" s="48" t="n">
        <v>14.8333333333333</v>
      </c>
      <c r="S23" s="49" t="n">
        <v>1</v>
      </c>
      <c r="T23" s="26" t="s">
        <v>45</v>
      </c>
      <c r="U23" s="29" t="n">
        <v>0</v>
      </c>
      <c r="V23" s="32" t="s">
        <v>95</v>
      </c>
      <c r="W23" s="29" t="n">
        <v>1</v>
      </c>
      <c r="X23" s="35" t="s">
        <v>96</v>
      </c>
      <c r="Y23" s="4" t="n">
        <v>1</v>
      </c>
      <c r="Z23" s="4" t="n">
        <v>208</v>
      </c>
      <c r="AA23" s="4" t="n">
        <v>7</v>
      </c>
      <c r="AB23" s="4" t="n">
        <v>1</v>
      </c>
      <c r="AC23" s="4" t="n">
        <v>1</v>
      </c>
      <c r="AD23" s="29" t="s">
        <v>48</v>
      </c>
      <c r="AE23" s="4" t="n">
        <v>771</v>
      </c>
      <c r="AF23" s="4" t="s">
        <v>95</v>
      </c>
      <c r="AG23" s="4" t="s">
        <v>67</v>
      </c>
      <c r="AH23" s="4" t="n">
        <v>21</v>
      </c>
    </row>
    <row r="24" customFormat="false" ht="15" hidden="false" customHeight="false" outlineLevel="0" collapsed="false">
      <c r="A24" s="12" t="s">
        <v>133</v>
      </c>
      <c r="B24" s="29" t="s">
        <v>134</v>
      </c>
      <c r="C24" s="14" t="s">
        <v>37</v>
      </c>
      <c r="D24" s="14" t="s">
        <v>109</v>
      </c>
      <c r="E24" s="15" t="n">
        <v>54.2972222222222</v>
      </c>
      <c r="F24" s="14" t="s">
        <v>39</v>
      </c>
      <c r="G24" s="49" t="n">
        <v>0</v>
      </c>
      <c r="H24" s="17" t="s">
        <v>40</v>
      </c>
      <c r="I24" s="18" t="s">
        <v>135</v>
      </c>
      <c r="J24" s="29" t="s">
        <v>39</v>
      </c>
      <c r="K24" s="16" t="s">
        <v>42</v>
      </c>
      <c r="L24" s="43" t="n">
        <v>-0.74</v>
      </c>
      <c r="M24" s="16" t="s">
        <v>43</v>
      </c>
      <c r="N24" s="21" t="n">
        <v>5.43333333333333</v>
      </c>
      <c r="O24" s="22"/>
      <c r="P24" s="40" t="s">
        <v>44</v>
      </c>
      <c r="Q24" s="23" t="n">
        <v>1</v>
      </c>
      <c r="R24" s="24" t="n">
        <v>10.2</v>
      </c>
      <c r="S24" s="50" t="n">
        <v>1</v>
      </c>
      <c r="T24" s="26" t="s">
        <v>45</v>
      </c>
      <c r="U24" s="14" t="n">
        <v>0</v>
      </c>
      <c r="V24" s="32" t="s">
        <v>95</v>
      </c>
      <c r="W24" s="32" t="n">
        <v>1</v>
      </c>
      <c r="X24" s="4" t="s">
        <v>47</v>
      </c>
      <c r="Y24" s="4" t="n">
        <v>0</v>
      </c>
      <c r="Z24" s="4" t="n">
        <f aca="false">40+11+13+19</f>
        <v>83</v>
      </c>
      <c r="AA24" s="4" t="n">
        <v>3</v>
      </c>
      <c r="AB24" s="4" t="n">
        <f aca="false">IF(AA24&lt;3,0,1)</f>
        <v>1</v>
      </c>
      <c r="AC24" s="4" t="n">
        <v>1</v>
      </c>
      <c r="AD24" s="18" t="s">
        <v>48</v>
      </c>
      <c r="AE24" s="4" t="n">
        <v>171</v>
      </c>
      <c r="AF24" s="4" t="s">
        <v>49</v>
      </c>
      <c r="AG24" s="4" t="n">
        <v>0.4</v>
      </c>
      <c r="AH24" s="4" t="n">
        <v>22</v>
      </c>
    </row>
    <row r="25" customFormat="false" ht="15" hidden="false" customHeight="false" outlineLevel="0" collapsed="false">
      <c r="A25" s="12" t="s">
        <v>136</v>
      </c>
      <c r="B25" s="29" t="s">
        <v>137</v>
      </c>
      <c r="C25" s="14" t="s">
        <v>37</v>
      </c>
      <c r="D25" s="14" t="s">
        <v>38</v>
      </c>
      <c r="E25" s="15" t="n">
        <v>61.3666666666667</v>
      </c>
      <c r="F25" s="14" t="s">
        <v>39</v>
      </c>
      <c r="G25" s="49" t="n">
        <v>1</v>
      </c>
      <c r="H25" s="17" t="s">
        <v>40</v>
      </c>
      <c r="I25" s="18" t="s">
        <v>138</v>
      </c>
      <c r="J25" s="29" t="s">
        <v>39</v>
      </c>
      <c r="K25" s="16" t="s">
        <v>42</v>
      </c>
      <c r="L25" s="19" t="n">
        <v>-0.0179153094462541</v>
      </c>
      <c r="M25" s="20" t="s">
        <v>55</v>
      </c>
      <c r="N25" s="31" t="n">
        <v>5.66666666666667</v>
      </c>
      <c r="O25" s="22"/>
      <c r="P25" s="17" t="s">
        <v>44</v>
      </c>
      <c r="Q25" s="23" t="n">
        <v>1</v>
      </c>
      <c r="R25" s="24" t="n">
        <v>6.86666666666667</v>
      </c>
      <c r="S25" s="50" t="n">
        <v>1</v>
      </c>
      <c r="T25" s="26" t="s">
        <v>45</v>
      </c>
      <c r="U25" s="14" t="n">
        <v>0</v>
      </c>
      <c r="V25" s="32" t="s">
        <v>139</v>
      </c>
      <c r="W25" s="32" t="n">
        <v>0</v>
      </c>
      <c r="X25" s="4" t="s">
        <v>47</v>
      </c>
      <c r="Y25" s="4" t="n">
        <v>1</v>
      </c>
      <c r="Z25" s="4" t="n">
        <f aca="false">19+22+20</f>
        <v>61</v>
      </c>
      <c r="AA25" s="4" t="n">
        <v>2</v>
      </c>
      <c r="AB25" s="4" t="n">
        <f aca="false">IF(AA25&lt;3,0,1)</f>
        <v>0</v>
      </c>
      <c r="AC25" s="4" t="n">
        <v>1</v>
      </c>
      <c r="AD25" s="14" t="s">
        <v>140</v>
      </c>
      <c r="AE25" s="4" t="n">
        <v>489</v>
      </c>
      <c r="AF25" s="4" t="s">
        <v>49</v>
      </c>
      <c r="AG25" s="4" t="n">
        <v>0.51</v>
      </c>
      <c r="AH25" s="4" t="n">
        <v>23</v>
      </c>
    </row>
    <row r="26" customFormat="false" ht="15" hidden="false" customHeight="false" outlineLevel="0" collapsed="false">
      <c r="A26" s="12" t="s">
        <v>141</v>
      </c>
      <c r="B26" s="29" t="s">
        <v>142</v>
      </c>
      <c r="C26" s="14" t="s">
        <v>37</v>
      </c>
      <c r="D26" s="14" t="s">
        <v>38</v>
      </c>
      <c r="E26" s="15" t="n">
        <v>55.5694444444444</v>
      </c>
      <c r="F26" s="14" t="s">
        <v>39</v>
      </c>
      <c r="G26" s="49" t="n">
        <v>1</v>
      </c>
      <c r="H26" s="17" t="s">
        <v>40</v>
      </c>
      <c r="I26" s="18" t="s">
        <v>143</v>
      </c>
      <c r="J26" s="29" t="s">
        <v>39</v>
      </c>
      <c r="K26" s="16" t="s">
        <v>42</v>
      </c>
      <c r="L26" s="43" t="n">
        <v>-0.11</v>
      </c>
      <c r="M26" s="16" t="s">
        <v>55</v>
      </c>
      <c r="N26" s="31" t="n">
        <v>6.3</v>
      </c>
      <c r="O26" s="22"/>
      <c r="P26" s="40" t="s">
        <v>44</v>
      </c>
      <c r="Q26" s="23" t="n">
        <v>1</v>
      </c>
      <c r="R26" s="24" t="n">
        <v>10.3333333333333</v>
      </c>
      <c r="S26" s="50" t="n">
        <v>1</v>
      </c>
      <c r="T26" s="14" t="s">
        <v>57</v>
      </c>
      <c r="U26" s="29" t="n">
        <v>0</v>
      </c>
      <c r="V26" s="32" t="s">
        <v>46</v>
      </c>
      <c r="W26" s="32" t="n">
        <v>0</v>
      </c>
      <c r="X26" s="4" t="s">
        <v>47</v>
      </c>
      <c r="Y26" s="4" t="n">
        <v>1</v>
      </c>
      <c r="Z26" s="4" t="n">
        <v>75</v>
      </c>
      <c r="AA26" s="51" t="n">
        <v>2</v>
      </c>
      <c r="AB26" s="4" t="n">
        <f aca="false">IF(AA26&lt;3,0,1)</f>
        <v>0</v>
      </c>
      <c r="AC26" s="51" t="n">
        <v>0</v>
      </c>
      <c r="AD26" s="18" t="s">
        <v>48</v>
      </c>
      <c r="AE26" s="4" t="n">
        <v>523</v>
      </c>
      <c r="AF26" s="4" t="s">
        <v>49</v>
      </c>
      <c r="AG26" s="4" t="n">
        <v>0.77</v>
      </c>
      <c r="AH26" s="4" t="n">
        <v>24</v>
      </c>
    </row>
    <row r="27" customFormat="false" ht="15.75" hidden="false" customHeight="false" outlineLevel="0" collapsed="false">
      <c r="A27" s="12" t="s">
        <v>144</v>
      </c>
      <c r="B27" s="29" t="s">
        <v>145</v>
      </c>
      <c r="C27" s="14" t="s">
        <v>37</v>
      </c>
      <c r="D27" s="14" t="s">
        <v>38</v>
      </c>
      <c r="E27" s="15" t="n">
        <v>72.7472222222222</v>
      </c>
      <c r="F27" s="14" t="s">
        <v>39</v>
      </c>
      <c r="G27" s="49" t="n">
        <v>0</v>
      </c>
      <c r="H27" s="17" t="s">
        <v>40</v>
      </c>
      <c r="I27" s="18" t="s">
        <v>146</v>
      </c>
      <c r="J27" s="29" t="s">
        <v>39</v>
      </c>
      <c r="K27" s="16" t="s">
        <v>147</v>
      </c>
      <c r="L27" s="30" t="n">
        <v>-0.535</v>
      </c>
      <c r="M27" s="52" t="s">
        <v>43</v>
      </c>
      <c r="N27" s="21" t="n">
        <v>6.23333333333333</v>
      </c>
      <c r="O27" s="22"/>
      <c r="P27" s="17" t="s">
        <v>44</v>
      </c>
      <c r="Q27" s="23" t="n">
        <v>1</v>
      </c>
      <c r="R27" s="24" t="n">
        <v>54.2666666666667</v>
      </c>
      <c r="S27" s="50" t="n">
        <v>0</v>
      </c>
      <c r="T27" s="26" t="s">
        <v>45</v>
      </c>
      <c r="U27" s="14" t="n">
        <v>0</v>
      </c>
      <c r="V27" s="32" t="s">
        <v>148</v>
      </c>
      <c r="W27" s="32" t="n">
        <v>0</v>
      </c>
      <c r="X27" s="35" t="s">
        <v>64</v>
      </c>
      <c r="Y27" s="4" t="n">
        <v>1</v>
      </c>
      <c r="Z27" s="4" t="n">
        <f aca="false">16+16+9+27+11</f>
        <v>79</v>
      </c>
      <c r="AA27" s="4" t="n">
        <v>6</v>
      </c>
      <c r="AB27" s="4" t="n">
        <f aca="false">IF(AA27&lt;3,0,1)</f>
        <v>1</v>
      </c>
      <c r="AC27" s="4" t="n">
        <v>1</v>
      </c>
      <c r="AD27" s="18" t="s">
        <v>48</v>
      </c>
      <c r="AE27" s="4" t="n">
        <v>297</v>
      </c>
      <c r="AF27" s="4" t="s">
        <v>49</v>
      </c>
      <c r="AG27" s="4" t="n">
        <v>0.69</v>
      </c>
      <c r="AH27" s="4" t="n">
        <v>25</v>
      </c>
    </row>
    <row r="28" customFormat="false" ht="15" hidden="false" customHeight="false" outlineLevel="0" collapsed="false">
      <c r="A28" s="12" t="s">
        <v>149</v>
      </c>
      <c r="B28" s="29" t="s">
        <v>150</v>
      </c>
      <c r="C28" s="14" t="s">
        <v>37</v>
      </c>
      <c r="D28" s="14" t="s">
        <v>38</v>
      </c>
      <c r="E28" s="15" t="n">
        <v>55.8583333333333</v>
      </c>
      <c r="F28" s="14" t="s">
        <v>39</v>
      </c>
      <c r="G28" s="49" t="n">
        <v>1</v>
      </c>
      <c r="H28" s="17" t="s">
        <v>40</v>
      </c>
      <c r="I28" s="18" t="s">
        <v>151</v>
      </c>
      <c r="J28" s="29" t="s">
        <v>39</v>
      </c>
      <c r="K28" s="16" t="s">
        <v>42</v>
      </c>
      <c r="L28" s="41" t="n">
        <v>-0.24</v>
      </c>
      <c r="M28" s="20" t="s">
        <v>55</v>
      </c>
      <c r="N28" s="31" t="n">
        <v>4.36666666666667</v>
      </c>
      <c r="O28" s="22"/>
      <c r="P28" s="17" t="s">
        <v>44</v>
      </c>
      <c r="Q28" s="23" t="n">
        <v>1</v>
      </c>
      <c r="R28" s="24" t="n">
        <v>12.2333333333333</v>
      </c>
      <c r="S28" s="50" t="n">
        <v>1</v>
      </c>
      <c r="T28" s="26" t="s">
        <v>45</v>
      </c>
      <c r="U28" s="14" t="n">
        <v>0</v>
      </c>
      <c r="V28" s="32" t="s">
        <v>95</v>
      </c>
      <c r="W28" s="32" t="n">
        <v>0</v>
      </c>
      <c r="X28" s="4" t="s">
        <v>47</v>
      </c>
      <c r="Y28" s="4" t="n">
        <v>0</v>
      </c>
      <c r="Z28" s="4" t="n">
        <v>85</v>
      </c>
      <c r="AA28" s="51" t="n">
        <v>3</v>
      </c>
      <c r="AB28" s="4" t="n">
        <f aca="false">IF(AA28&lt;3,0,1)</f>
        <v>1</v>
      </c>
      <c r="AC28" s="51" t="n">
        <v>0</v>
      </c>
      <c r="AD28" s="18" t="s">
        <v>48</v>
      </c>
      <c r="AE28" s="4" t="n">
        <v>179</v>
      </c>
      <c r="AF28" s="4" t="s">
        <v>49</v>
      </c>
      <c r="AG28" s="4" t="n">
        <v>0.37</v>
      </c>
      <c r="AH28" s="4" t="n">
        <v>26</v>
      </c>
    </row>
    <row r="29" customFormat="false" ht="15.75" hidden="false" customHeight="false" outlineLevel="0" collapsed="false">
      <c r="A29" s="12" t="s">
        <v>152</v>
      </c>
      <c r="B29" s="29" t="s">
        <v>153</v>
      </c>
      <c r="C29" s="14" t="s">
        <v>37</v>
      </c>
      <c r="D29" s="14" t="s">
        <v>38</v>
      </c>
      <c r="E29" s="15" t="n">
        <v>47.45</v>
      </c>
      <c r="F29" s="14" t="s">
        <v>39</v>
      </c>
      <c r="G29" s="49" t="n">
        <v>0</v>
      </c>
      <c r="H29" s="17" t="s">
        <v>40</v>
      </c>
      <c r="I29" s="29" t="s">
        <v>154</v>
      </c>
      <c r="J29" s="29" t="s">
        <v>39</v>
      </c>
      <c r="K29" s="16" t="s">
        <v>42</v>
      </c>
      <c r="L29" s="41" t="n">
        <v>-0.25</v>
      </c>
      <c r="M29" s="16" t="s">
        <v>55</v>
      </c>
      <c r="N29" s="31" t="n">
        <v>7.5</v>
      </c>
      <c r="O29" s="22"/>
      <c r="P29" s="17" t="s">
        <v>44</v>
      </c>
      <c r="Q29" s="23" t="n">
        <v>1</v>
      </c>
      <c r="R29" s="24" t="n">
        <v>12.8</v>
      </c>
      <c r="S29" s="50" t="n">
        <v>1</v>
      </c>
      <c r="T29" s="26" t="s">
        <v>45</v>
      </c>
      <c r="U29" s="14" t="n">
        <v>0</v>
      </c>
      <c r="V29" s="32" t="s">
        <v>95</v>
      </c>
      <c r="W29" s="32" t="n">
        <v>0</v>
      </c>
      <c r="X29" s="35" t="s">
        <v>96</v>
      </c>
      <c r="Y29" s="4" t="n">
        <v>0</v>
      </c>
      <c r="Z29" s="4" t="n">
        <v>16</v>
      </c>
      <c r="AA29" s="51" t="n">
        <v>1</v>
      </c>
      <c r="AB29" s="4" t="n">
        <f aca="false">IF(AA29&lt;3,0,1)</f>
        <v>0</v>
      </c>
      <c r="AC29" s="4" t="n">
        <v>0</v>
      </c>
      <c r="AD29" s="18" t="s">
        <v>48</v>
      </c>
      <c r="AE29" s="4" t="n">
        <v>619</v>
      </c>
      <c r="AF29" s="4" t="s">
        <v>49</v>
      </c>
      <c r="AG29" s="4" t="n">
        <v>0.76</v>
      </c>
      <c r="AH29" s="4" t="n">
        <v>27</v>
      </c>
    </row>
    <row r="30" customFormat="false" ht="15.75" hidden="false" customHeight="false" outlineLevel="0" collapsed="false">
      <c r="A30" s="12" t="s">
        <v>155</v>
      </c>
      <c r="B30" s="29" t="s">
        <v>156</v>
      </c>
      <c r="C30" s="14" t="s">
        <v>37</v>
      </c>
      <c r="D30" s="14" t="s">
        <v>38</v>
      </c>
      <c r="E30" s="15" t="n">
        <v>44.3472222222222</v>
      </c>
      <c r="F30" s="14" t="s">
        <v>39</v>
      </c>
      <c r="G30" s="49" t="n">
        <v>0</v>
      </c>
      <c r="H30" s="17" t="s">
        <v>40</v>
      </c>
      <c r="I30" s="18" t="s">
        <v>157</v>
      </c>
      <c r="J30" s="29" t="s">
        <v>39</v>
      </c>
      <c r="K30" s="16" t="s">
        <v>42</v>
      </c>
      <c r="L30" s="19" t="n">
        <v>-0.590909090909091</v>
      </c>
      <c r="M30" s="20" t="s">
        <v>43</v>
      </c>
      <c r="N30" s="21" t="n">
        <v>5.76666666666667</v>
      </c>
      <c r="O30" s="22" t="s">
        <v>63</v>
      </c>
      <c r="P30" s="17" t="s">
        <v>44</v>
      </c>
      <c r="Q30" s="23" t="n">
        <v>0</v>
      </c>
      <c r="R30" s="24" t="n">
        <v>11.8666666666667</v>
      </c>
      <c r="S30" s="50" t="n">
        <v>0</v>
      </c>
      <c r="T30" s="26" t="s">
        <v>45</v>
      </c>
      <c r="U30" s="14" t="n">
        <v>0</v>
      </c>
      <c r="V30" s="32" t="s">
        <v>46</v>
      </c>
      <c r="W30" s="32" t="n">
        <v>0</v>
      </c>
      <c r="X30" s="35" t="s">
        <v>96</v>
      </c>
      <c r="Y30" s="4" t="n">
        <v>0</v>
      </c>
      <c r="Z30" s="4" t="n">
        <f aca="false">37+20+14</f>
        <v>71</v>
      </c>
      <c r="AA30" s="4" t="n">
        <v>3</v>
      </c>
      <c r="AB30" s="4" t="n">
        <f aca="false">IF(AA30&lt;3,0,1)</f>
        <v>1</v>
      </c>
      <c r="AC30" s="4" t="n">
        <v>1</v>
      </c>
      <c r="AD30" s="18" t="s">
        <v>48</v>
      </c>
      <c r="AE30" s="4" t="n">
        <v>565</v>
      </c>
      <c r="AF30" s="4" t="s">
        <v>49</v>
      </c>
      <c r="AG30" s="4" t="n">
        <v>0.53</v>
      </c>
      <c r="AH30" s="4" t="n">
        <v>28</v>
      </c>
    </row>
    <row r="31" customFormat="false" ht="15.75" hidden="false" customHeight="false" outlineLevel="0" collapsed="false">
      <c r="A31" s="12" t="s">
        <v>158</v>
      </c>
      <c r="B31" s="29" t="s">
        <v>159</v>
      </c>
      <c r="C31" s="14" t="s">
        <v>37</v>
      </c>
      <c r="D31" s="14" t="s">
        <v>38</v>
      </c>
      <c r="E31" s="15" t="n">
        <v>49.0333333333333</v>
      </c>
      <c r="F31" s="14" t="s">
        <v>53</v>
      </c>
      <c r="G31" s="49" t="n">
        <v>1</v>
      </c>
      <c r="H31" s="17" t="s">
        <v>40</v>
      </c>
      <c r="I31" s="18" t="s">
        <v>160</v>
      </c>
      <c r="J31" s="29" t="s">
        <v>39</v>
      </c>
      <c r="K31" s="16" t="s">
        <v>42</v>
      </c>
      <c r="L31" s="41" t="n">
        <v>-0.33</v>
      </c>
      <c r="M31" s="20" t="s">
        <v>43</v>
      </c>
      <c r="N31" s="21" t="n">
        <v>3.7</v>
      </c>
      <c r="O31" s="22"/>
      <c r="P31" s="17" t="s">
        <v>44</v>
      </c>
      <c r="Q31" s="23" t="n">
        <v>1</v>
      </c>
      <c r="R31" s="24" t="n">
        <v>4.96666666666667</v>
      </c>
      <c r="S31" s="50" t="n">
        <v>1</v>
      </c>
      <c r="T31" s="14" t="s">
        <v>57</v>
      </c>
      <c r="U31" s="14" t="n">
        <v>0</v>
      </c>
      <c r="V31" s="32" t="s">
        <v>95</v>
      </c>
      <c r="W31" s="32" t="n">
        <v>0</v>
      </c>
      <c r="X31" s="35" t="s">
        <v>96</v>
      </c>
      <c r="Y31" s="4" t="n">
        <v>1</v>
      </c>
      <c r="Z31" s="4" t="n">
        <f aca="false">46+35+13</f>
        <v>94</v>
      </c>
      <c r="AA31" s="4" t="n">
        <v>1</v>
      </c>
      <c r="AB31" s="4" t="n">
        <f aca="false">IF(AA31&lt;3,0,1)</f>
        <v>0</v>
      </c>
      <c r="AC31" s="4" t="n">
        <v>0</v>
      </c>
      <c r="AD31" s="14" t="s">
        <v>161</v>
      </c>
      <c r="AE31" s="4" t="n">
        <v>868</v>
      </c>
      <c r="AF31" s="4" t="s">
        <v>95</v>
      </c>
      <c r="AG31" s="4" t="s">
        <v>67</v>
      </c>
      <c r="AH31" s="4" t="n">
        <v>29</v>
      </c>
    </row>
    <row r="32" customFormat="false" ht="15.75" hidden="false" customHeight="false" outlineLevel="0" collapsed="false">
      <c r="A32" s="12" t="s">
        <v>162</v>
      </c>
      <c r="B32" s="29" t="s">
        <v>163</v>
      </c>
      <c r="C32" s="14" t="s">
        <v>37</v>
      </c>
      <c r="D32" s="14" t="s">
        <v>38</v>
      </c>
      <c r="E32" s="15" t="n">
        <v>72.4111111111111</v>
      </c>
      <c r="F32" s="14" t="s">
        <v>53</v>
      </c>
      <c r="G32" s="49" t="n">
        <v>0</v>
      </c>
      <c r="H32" s="17" t="s">
        <v>40</v>
      </c>
      <c r="I32" s="29" t="s">
        <v>116</v>
      </c>
      <c r="J32" s="29" t="s">
        <v>39</v>
      </c>
      <c r="K32" s="16" t="s">
        <v>42</v>
      </c>
      <c r="L32" s="43" t="n">
        <v>-0.38</v>
      </c>
      <c r="M32" s="16" t="s">
        <v>43</v>
      </c>
      <c r="N32" s="21" t="n">
        <v>11.4</v>
      </c>
      <c r="O32" s="22"/>
      <c r="P32" s="17" t="s">
        <v>44</v>
      </c>
      <c r="Q32" s="23" t="n">
        <v>1</v>
      </c>
      <c r="R32" s="24" t="n">
        <v>14.3333333333333</v>
      </c>
      <c r="S32" s="50" t="n">
        <v>1</v>
      </c>
      <c r="T32" s="26" t="s">
        <v>45</v>
      </c>
      <c r="U32" s="14" t="n">
        <v>0</v>
      </c>
      <c r="V32" s="32" t="s">
        <v>46</v>
      </c>
      <c r="W32" s="32" t="n">
        <v>0</v>
      </c>
      <c r="X32" s="35" t="s">
        <v>96</v>
      </c>
      <c r="Y32" s="4" t="n">
        <v>1</v>
      </c>
      <c r="Z32" s="4" t="n">
        <v>102</v>
      </c>
      <c r="AA32" s="4" t="n">
        <v>3</v>
      </c>
      <c r="AB32" s="4" t="n">
        <f aca="false">IF(AA32&lt;3,0,1)</f>
        <v>1</v>
      </c>
      <c r="AC32" s="4" t="n">
        <v>0</v>
      </c>
      <c r="AD32" s="14" t="s">
        <v>164</v>
      </c>
      <c r="AE32" s="4" t="n">
        <v>652</v>
      </c>
      <c r="AF32" s="4" t="s">
        <v>49</v>
      </c>
      <c r="AG32" s="4" t="n">
        <v>0.56</v>
      </c>
      <c r="AH32" s="4" t="n">
        <v>30</v>
      </c>
    </row>
    <row r="33" customFormat="false" ht="15.75" hidden="false" customHeight="false" outlineLevel="0" collapsed="false">
      <c r="A33" s="12" t="s">
        <v>165</v>
      </c>
      <c r="B33" s="29" t="s">
        <v>166</v>
      </c>
      <c r="C33" s="14" t="s">
        <v>37</v>
      </c>
      <c r="D33" s="14" t="s">
        <v>38</v>
      </c>
      <c r="E33" s="15" t="n">
        <v>58.075</v>
      </c>
      <c r="F33" s="14" t="s">
        <v>53</v>
      </c>
      <c r="G33" s="49" t="n">
        <v>1</v>
      </c>
      <c r="H33" s="17" t="s">
        <v>40</v>
      </c>
      <c r="I33" s="18" t="s">
        <v>143</v>
      </c>
      <c r="J33" s="29" t="s">
        <v>39</v>
      </c>
      <c r="K33" s="16" t="s">
        <v>42</v>
      </c>
      <c r="L33" s="43" t="n">
        <v>-0.15</v>
      </c>
      <c r="M33" s="16" t="s">
        <v>167</v>
      </c>
      <c r="N33" s="31" t="n">
        <v>1.56666666666667</v>
      </c>
      <c r="O33" s="36"/>
      <c r="P33" s="53" t="s">
        <v>168</v>
      </c>
      <c r="Q33" s="23" t="n">
        <v>1</v>
      </c>
      <c r="R33" s="34" t="n">
        <v>5</v>
      </c>
      <c r="S33" s="50" t="n">
        <v>1</v>
      </c>
      <c r="T33" s="26" t="s">
        <v>45</v>
      </c>
      <c r="U33" s="14" t="n">
        <v>1</v>
      </c>
      <c r="V33" s="32" t="s">
        <v>95</v>
      </c>
      <c r="W33" s="32" t="n">
        <v>0</v>
      </c>
      <c r="X33" s="35" t="s">
        <v>96</v>
      </c>
      <c r="Y33" s="51" t="n">
        <v>1</v>
      </c>
      <c r="Z33" s="4" t="n">
        <f aca="false">23+26+15+20</f>
        <v>84</v>
      </c>
      <c r="AA33" s="4" t="n">
        <v>6</v>
      </c>
      <c r="AB33" s="4" t="n">
        <f aca="false">IF(AA33&lt;3,0,1)</f>
        <v>1</v>
      </c>
      <c r="AC33" s="4" t="n">
        <v>0</v>
      </c>
      <c r="AD33" s="18" t="s">
        <v>48</v>
      </c>
      <c r="AE33" s="4" t="n">
        <v>495</v>
      </c>
      <c r="AF33" s="4" t="s">
        <v>49</v>
      </c>
      <c r="AG33" s="4" t="s">
        <v>67</v>
      </c>
      <c r="AH33" s="4" t="n">
        <v>31</v>
      </c>
    </row>
    <row r="34" customFormat="false" ht="15.75" hidden="false" customHeight="false" outlineLevel="0" collapsed="false">
      <c r="A34" s="12" t="s">
        <v>169</v>
      </c>
      <c r="B34" s="29" t="s">
        <v>170</v>
      </c>
      <c r="C34" s="14" t="s">
        <v>37</v>
      </c>
      <c r="D34" s="29" t="s">
        <v>38</v>
      </c>
      <c r="E34" s="29" t="n">
        <v>70</v>
      </c>
      <c r="F34" s="14" t="s">
        <v>53</v>
      </c>
      <c r="G34" s="37" t="n">
        <v>1</v>
      </c>
      <c r="H34" s="17" t="s">
        <v>40</v>
      </c>
      <c r="I34" s="29" t="s">
        <v>110</v>
      </c>
      <c r="J34" s="33" t="s">
        <v>39</v>
      </c>
      <c r="K34" s="16" t="s">
        <v>42</v>
      </c>
      <c r="L34" s="37" t="s">
        <v>171</v>
      </c>
      <c r="M34" s="49" t="s">
        <v>167</v>
      </c>
      <c r="N34" s="31" t="n">
        <v>4.9</v>
      </c>
      <c r="O34" s="46"/>
      <c r="P34" s="53" t="s">
        <v>44</v>
      </c>
      <c r="Q34" s="23" t="n">
        <v>1</v>
      </c>
      <c r="R34" s="48" t="n">
        <v>5.63333333333333</v>
      </c>
      <c r="S34" s="49" t="n">
        <v>1</v>
      </c>
      <c r="T34" s="26" t="s">
        <v>45</v>
      </c>
      <c r="U34" s="29" t="n">
        <v>1</v>
      </c>
      <c r="V34" s="32" t="s">
        <v>95</v>
      </c>
      <c r="W34" s="29" t="n">
        <v>0</v>
      </c>
      <c r="X34" s="35" t="s">
        <v>96</v>
      </c>
      <c r="Y34" s="4" t="n">
        <v>1</v>
      </c>
      <c r="Z34" s="4" t="n">
        <v>162</v>
      </c>
      <c r="AA34" s="4" t="n">
        <v>6</v>
      </c>
      <c r="AB34" s="4" t="n">
        <v>1</v>
      </c>
      <c r="AC34" s="4" t="n">
        <v>1</v>
      </c>
      <c r="AD34" s="18" t="s">
        <v>48</v>
      </c>
      <c r="AE34" s="4" t="n">
        <v>791</v>
      </c>
      <c r="AF34" s="4" t="s">
        <v>95</v>
      </c>
      <c r="AG34" s="4" t="s">
        <v>67</v>
      </c>
      <c r="AH34" s="4" t="n">
        <v>32</v>
      </c>
      <c r="AI34" s="0" t="s">
        <v>172</v>
      </c>
    </row>
    <row r="35" customFormat="false" ht="15.75" hidden="false" customHeight="false" outlineLevel="0" collapsed="false">
      <c r="A35" s="12" t="s">
        <v>173</v>
      </c>
      <c r="B35" s="29" t="s">
        <v>174</v>
      </c>
      <c r="C35" s="14" t="s">
        <v>37</v>
      </c>
      <c r="D35" s="29" t="s">
        <v>38</v>
      </c>
      <c r="E35" s="29" t="n">
        <v>56</v>
      </c>
      <c r="F35" s="14" t="s">
        <v>39</v>
      </c>
      <c r="G35" s="37" t="n">
        <v>0</v>
      </c>
      <c r="H35" s="17" t="s">
        <v>40</v>
      </c>
      <c r="I35" s="29" t="s">
        <v>110</v>
      </c>
      <c r="J35" s="33" t="s">
        <v>39</v>
      </c>
      <c r="K35" s="16" t="s">
        <v>42</v>
      </c>
      <c r="L35" s="45" t="n">
        <v>-0.31</v>
      </c>
      <c r="M35" s="49" t="s">
        <v>43</v>
      </c>
      <c r="N35" s="21" t="n">
        <v>4.63333333333333</v>
      </c>
      <c r="O35" s="46"/>
      <c r="P35" s="17" t="s">
        <v>44</v>
      </c>
      <c r="Q35" s="23" t="n">
        <v>1</v>
      </c>
      <c r="R35" s="48" t="n">
        <v>7.56666666666667</v>
      </c>
      <c r="S35" s="49" t="n">
        <v>1</v>
      </c>
      <c r="T35" s="26" t="s">
        <v>45</v>
      </c>
      <c r="U35" s="29" t="n">
        <v>1</v>
      </c>
      <c r="V35" s="32" t="s">
        <v>95</v>
      </c>
      <c r="W35" s="29" t="n">
        <v>1</v>
      </c>
      <c r="X35" s="35" t="s">
        <v>96</v>
      </c>
      <c r="Y35" s="4" t="n">
        <v>0</v>
      </c>
      <c r="Z35" s="4" t="n">
        <v>77</v>
      </c>
      <c r="AA35" s="4" t="n">
        <v>3</v>
      </c>
      <c r="AB35" s="4" t="n">
        <v>1</v>
      </c>
      <c r="AC35" s="4" t="n">
        <v>0</v>
      </c>
      <c r="AD35" s="18" t="s">
        <v>48</v>
      </c>
      <c r="AE35" s="4" t="n">
        <v>201</v>
      </c>
      <c r="AF35" s="4" t="s">
        <v>95</v>
      </c>
      <c r="AG35" s="4" t="s">
        <v>67</v>
      </c>
      <c r="AH35" s="4" t="n">
        <v>33</v>
      </c>
    </row>
    <row r="36" customFormat="false" ht="15.75" hidden="false" customHeight="false" outlineLevel="0" collapsed="false">
      <c r="A36" s="12" t="s">
        <v>175</v>
      </c>
      <c r="B36" s="29" t="s">
        <v>176</v>
      </c>
      <c r="C36" s="14" t="s">
        <v>37</v>
      </c>
      <c r="D36" s="14" t="s">
        <v>38</v>
      </c>
      <c r="E36" s="15" t="n">
        <v>23.3027777777778</v>
      </c>
      <c r="F36" s="14" t="s">
        <v>39</v>
      </c>
      <c r="G36" s="49" t="n">
        <v>1</v>
      </c>
      <c r="H36" s="17" t="s">
        <v>40</v>
      </c>
      <c r="I36" s="18" t="s">
        <v>177</v>
      </c>
      <c r="J36" s="29" t="s">
        <v>39</v>
      </c>
      <c r="K36" s="16" t="s">
        <v>42</v>
      </c>
      <c r="L36" s="43" t="n">
        <v>1.16</v>
      </c>
      <c r="M36" s="36" t="s">
        <v>167</v>
      </c>
      <c r="N36" s="31" t="n">
        <v>1.66666666666667</v>
      </c>
      <c r="O36" s="36"/>
      <c r="P36" s="54" t="s">
        <v>168</v>
      </c>
      <c r="Q36" s="55" t="n">
        <v>1</v>
      </c>
      <c r="R36" s="24" t="n">
        <v>5.26666666666667</v>
      </c>
      <c r="S36" s="50" t="n">
        <v>1</v>
      </c>
      <c r="T36" s="26" t="s">
        <v>45</v>
      </c>
      <c r="U36" s="14" t="n">
        <v>0</v>
      </c>
      <c r="V36" s="32" t="s">
        <v>95</v>
      </c>
      <c r="W36" s="32" t="n">
        <v>1</v>
      </c>
      <c r="X36" s="35" t="s">
        <v>96</v>
      </c>
      <c r="Y36" s="4" t="n">
        <v>0</v>
      </c>
      <c r="Z36" s="4" t="s">
        <v>178</v>
      </c>
      <c r="AA36" s="4" t="n">
        <v>3</v>
      </c>
      <c r="AB36" s="4" t="n">
        <f aca="false">IF(AA36&lt;3,0,1)</f>
        <v>1</v>
      </c>
      <c r="AC36" s="4" t="n">
        <v>1</v>
      </c>
      <c r="AD36" s="14" t="s">
        <v>179</v>
      </c>
      <c r="AE36" s="4" t="n">
        <v>776</v>
      </c>
      <c r="AF36" s="4" t="s">
        <v>49</v>
      </c>
      <c r="AG36" s="4" t="n">
        <v>0.75</v>
      </c>
      <c r="AH36" s="4" t="n">
        <v>34</v>
      </c>
    </row>
    <row r="37" customFormat="false" ht="15.75" hidden="false" customHeight="false" outlineLevel="0" collapsed="false">
      <c r="A37" s="12" t="s">
        <v>180</v>
      </c>
      <c r="B37" s="29" t="s">
        <v>181</v>
      </c>
      <c r="C37" s="14" t="s">
        <v>37</v>
      </c>
      <c r="D37" s="14" t="s">
        <v>38</v>
      </c>
      <c r="E37" s="15" t="n">
        <v>43.9361111111111</v>
      </c>
      <c r="F37" s="14" t="s">
        <v>39</v>
      </c>
      <c r="G37" s="49" t="n">
        <v>0</v>
      </c>
      <c r="H37" s="17" t="s">
        <v>40</v>
      </c>
      <c r="I37" s="18" t="s">
        <v>182</v>
      </c>
      <c r="J37" s="4" t="s">
        <v>39</v>
      </c>
      <c r="K37" s="16" t="s">
        <v>42</v>
      </c>
      <c r="L37" s="39" t="n">
        <v>0.56</v>
      </c>
      <c r="M37" s="36" t="s">
        <v>167</v>
      </c>
      <c r="N37" s="31" t="n">
        <v>2.33333333333333</v>
      </c>
      <c r="O37" s="22"/>
      <c r="P37" s="54" t="s">
        <v>168</v>
      </c>
      <c r="Q37" s="55" t="n">
        <v>1</v>
      </c>
      <c r="R37" s="24" t="n">
        <v>29.1</v>
      </c>
      <c r="S37" s="50" t="n">
        <v>1</v>
      </c>
      <c r="T37" s="26" t="s">
        <v>45</v>
      </c>
      <c r="U37" s="14" t="n">
        <v>0</v>
      </c>
      <c r="V37" s="32" t="s">
        <v>46</v>
      </c>
      <c r="W37" s="32" t="n">
        <v>0</v>
      </c>
      <c r="X37" s="35" t="s">
        <v>64</v>
      </c>
      <c r="Y37" s="4" t="n">
        <v>1</v>
      </c>
      <c r="Z37" s="4" t="n">
        <v>88</v>
      </c>
      <c r="AA37" s="4" t="n">
        <v>1</v>
      </c>
      <c r="AB37" s="4" t="n">
        <f aca="false">IF(AA37&lt;3,0,1)</f>
        <v>0</v>
      </c>
      <c r="AC37" s="4" t="n">
        <v>0</v>
      </c>
      <c r="AD37" s="18" t="s">
        <v>48</v>
      </c>
      <c r="AE37" s="4" t="n">
        <v>639</v>
      </c>
      <c r="AF37" s="4" t="s">
        <v>49</v>
      </c>
      <c r="AG37" s="4" t="n">
        <v>0.17</v>
      </c>
      <c r="AH37" s="4" t="n">
        <v>35</v>
      </c>
    </row>
    <row r="38" customFormat="false" ht="15.75" hidden="false" customHeight="false" outlineLevel="0" collapsed="false">
      <c r="A38" s="12" t="s">
        <v>183</v>
      </c>
      <c r="B38" s="29" t="s">
        <v>184</v>
      </c>
      <c r="C38" s="14" t="s">
        <v>37</v>
      </c>
      <c r="D38" s="14" t="s">
        <v>38</v>
      </c>
      <c r="E38" s="15" t="n">
        <v>61.6472222222222</v>
      </c>
      <c r="F38" s="14" t="s">
        <v>53</v>
      </c>
      <c r="G38" s="49" t="s">
        <v>67</v>
      </c>
      <c r="H38" s="17" t="s">
        <v>40</v>
      </c>
      <c r="I38" s="18" t="s">
        <v>185</v>
      </c>
      <c r="J38" s="4" t="s">
        <v>94</v>
      </c>
      <c r="K38" s="16" t="s">
        <v>42</v>
      </c>
      <c r="L38" s="39" t="n">
        <v>-0.57</v>
      </c>
      <c r="M38" s="16" t="s">
        <v>43</v>
      </c>
      <c r="N38" s="21" t="n">
        <v>2</v>
      </c>
      <c r="O38" s="22"/>
      <c r="P38" s="40" t="s">
        <v>168</v>
      </c>
      <c r="Q38" s="55" t="n">
        <v>1</v>
      </c>
      <c r="R38" s="24" t="n">
        <v>2</v>
      </c>
      <c r="S38" s="50" t="n">
        <v>1</v>
      </c>
      <c r="T38" s="26" t="s">
        <v>45</v>
      </c>
      <c r="U38" s="14" t="n">
        <v>0</v>
      </c>
      <c r="V38" s="32" t="s">
        <v>46</v>
      </c>
      <c r="W38" s="32" t="n">
        <v>0</v>
      </c>
      <c r="X38" s="35" t="s">
        <v>64</v>
      </c>
      <c r="Y38" s="4" t="n">
        <v>0</v>
      </c>
      <c r="Z38" s="4" t="s">
        <v>178</v>
      </c>
      <c r="AA38" s="4" t="n">
        <v>4</v>
      </c>
      <c r="AB38" s="4" t="n">
        <f aca="false">IF(AA38&lt;3,0,1)</f>
        <v>1</v>
      </c>
      <c r="AC38" s="4" t="n">
        <v>4</v>
      </c>
      <c r="AD38" s="14" t="s">
        <v>186</v>
      </c>
      <c r="AE38" s="4" t="n">
        <v>1677</v>
      </c>
      <c r="AF38" s="4" t="s">
        <v>49</v>
      </c>
      <c r="AG38" s="4" t="n">
        <v>0.3</v>
      </c>
      <c r="AH38" s="4" t="n">
        <v>36</v>
      </c>
      <c r="AI38" s="4" t="s">
        <v>187</v>
      </c>
    </row>
    <row r="39" customFormat="false" ht="15.75" hidden="false" customHeight="false" outlineLevel="0" collapsed="false">
      <c r="A39" s="12" t="s">
        <v>188</v>
      </c>
      <c r="B39" s="29" t="s">
        <v>189</v>
      </c>
      <c r="C39" s="14" t="s">
        <v>37</v>
      </c>
      <c r="D39" s="14" t="s">
        <v>38</v>
      </c>
      <c r="E39" s="15" t="n">
        <v>67.5416666666667</v>
      </c>
      <c r="F39" s="14" t="s">
        <v>53</v>
      </c>
      <c r="G39" s="49" t="n">
        <v>1</v>
      </c>
      <c r="H39" s="17" t="s">
        <v>40</v>
      </c>
      <c r="I39" s="18" t="s">
        <v>190</v>
      </c>
      <c r="J39" s="4" t="s">
        <v>39</v>
      </c>
      <c r="K39" s="16" t="s">
        <v>42</v>
      </c>
      <c r="L39" s="19" t="n">
        <v>-0.361842105263158</v>
      </c>
      <c r="M39" s="16" t="s">
        <v>167</v>
      </c>
      <c r="N39" s="31" t="n">
        <v>1.86666666666667</v>
      </c>
      <c r="O39" s="22"/>
      <c r="P39" s="54" t="s">
        <v>168</v>
      </c>
      <c r="Q39" s="55" t="n">
        <v>1</v>
      </c>
      <c r="R39" s="24" t="n">
        <v>2.53333333333333</v>
      </c>
      <c r="S39" s="50" t="n">
        <v>1</v>
      </c>
      <c r="T39" s="26" t="s">
        <v>45</v>
      </c>
      <c r="U39" s="14" t="n">
        <v>0</v>
      </c>
      <c r="V39" s="32" t="s">
        <v>46</v>
      </c>
      <c r="W39" s="32" t="n">
        <v>0</v>
      </c>
      <c r="X39" s="35" t="s">
        <v>64</v>
      </c>
      <c r="Y39" s="4" t="n">
        <v>0</v>
      </c>
      <c r="Z39" s="4" t="n">
        <f aca="false">38+24</f>
        <v>62</v>
      </c>
      <c r="AA39" s="4" t="n">
        <v>3</v>
      </c>
      <c r="AB39" s="4" t="n">
        <f aca="false">IF(AA39&lt;3,0,1)</f>
        <v>1</v>
      </c>
      <c r="AC39" s="4" t="n">
        <v>3</v>
      </c>
      <c r="AD39" s="14" t="s">
        <v>191</v>
      </c>
      <c r="AE39" s="4" t="n">
        <v>535</v>
      </c>
      <c r="AF39" s="4" t="s">
        <v>49</v>
      </c>
      <c r="AG39" s="4" t="n">
        <v>0.88</v>
      </c>
      <c r="AH39" s="4" t="n">
        <v>37</v>
      </c>
    </row>
    <row r="40" customFormat="false" ht="15" hidden="false" customHeight="false" outlineLevel="0" collapsed="false">
      <c r="A40" s="12" t="s">
        <v>192</v>
      </c>
      <c r="B40" s="29" t="s">
        <v>193</v>
      </c>
      <c r="C40" s="14" t="s">
        <v>37</v>
      </c>
      <c r="D40" s="14" t="s">
        <v>38</v>
      </c>
      <c r="E40" s="15" t="n">
        <v>46.9027777777778</v>
      </c>
      <c r="F40" s="14" t="s">
        <v>39</v>
      </c>
      <c r="G40" s="49" t="n">
        <v>1</v>
      </c>
      <c r="H40" s="17" t="s">
        <v>40</v>
      </c>
      <c r="I40" s="18" t="s">
        <v>194</v>
      </c>
      <c r="J40" s="4" t="s">
        <v>39</v>
      </c>
      <c r="K40" s="16" t="s">
        <v>42</v>
      </c>
      <c r="L40" s="19" t="n">
        <v>-0.222222222222222</v>
      </c>
      <c r="M40" s="20" t="s">
        <v>167</v>
      </c>
      <c r="N40" s="31" t="n">
        <v>1.7</v>
      </c>
      <c r="O40" s="36"/>
      <c r="P40" s="53" t="s">
        <v>168</v>
      </c>
      <c r="Q40" s="23" t="n">
        <v>1</v>
      </c>
      <c r="R40" s="24" t="n">
        <v>1.8</v>
      </c>
      <c r="S40" s="50" t="n">
        <v>1</v>
      </c>
      <c r="T40" s="26" t="s">
        <v>45</v>
      </c>
      <c r="U40" s="14" t="n">
        <v>0</v>
      </c>
      <c r="V40" s="32" t="s">
        <v>95</v>
      </c>
      <c r="W40" s="32" t="n">
        <v>0</v>
      </c>
      <c r="X40" s="4" t="s">
        <v>47</v>
      </c>
      <c r="Y40" s="4" t="n">
        <v>0</v>
      </c>
      <c r="Z40" s="4" t="n">
        <f aca="false">131+86+14+21</f>
        <v>252</v>
      </c>
      <c r="AA40" s="4" t="n">
        <v>5</v>
      </c>
      <c r="AB40" s="4" t="n">
        <f aca="false">IF(AA40&lt;3,0,1)</f>
        <v>1</v>
      </c>
      <c r="AC40" s="4" t="n">
        <v>3</v>
      </c>
      <c r="AD40" s="18" t="s">
        <v>48</v>
      </c>
      <c r="AE40" s="4" t="n">
        <v>458</v>
      </c>
      <c r="AF40" s="4" t="s">
        <v>49</v>
      </c>
      <c r="AG40" s="4" t="n">
        <v>0.84</v>
      </c>
      <c r="AH40" s="4" t="n">
        <v>38</v>
      </c>
    </row>
    <row r="41" customFormat="false" ht="15.75" hidden="false" customHeight="false" outlineLevel="0" collapsed="false">
      <c r="A41" s="12" t="s">
        <v>195</v>
      </c>
      <c r="B41" s="29" t="s">
        <v>196</v>
      </c>
      <c r="C41" s="14" t="s">
        <v>37</v>
      </c>
      <c r="D41" s="14" t="s">
        <v>38</v>
      </c>
      <c r="E41" s="15" t="n">
        <v>57.1583333333333</v>
      </c>
      <c r="F41" s="14" t="s">
        <v>39</v>
      </c>
      <c r="G41" s="49" t="n">
        <v>1</v>
      </c>
      <c r="H41" s="17" t="s">
        <v>40</v>
      </c>
      <c r="I41" s="18" t="s">
        <v>197</v>
      </c>
      <c r="J41" s="4" t="s">
        <v>39</v>
      </c>
      <c r="K41" s="16" t="s">
        <v>85</v>
      </c>
      <c r="L41" s="39" t="n">
        <v>-0.22</v>
      </c>
      <c r="M41" s="20" t="s">
        <v>55</v>
      </c>
      <c r="N41" s="31" t="n">
        <v>3.03333333333333</v>
      </c>
      <c r="O41" s="22"/>
      <c r="P41" s="17" t="s">
        <v>168</v>
      </c>
      <c r="Q41" s="23" t="n">
        <v>1</v>
      </c>
      <c r="R41" s="24" t="n">
        <v>5.53333333333333</v>
      </c>
      <c r="S41" s="50" t="n">
        <v>1</v>
      </c>
      <c r="T41" s="26" t="s">
        <v>45</v>
      </c>
      <c r="U41" s="14" t="n">
        <v>0</v>
      </c>
      <c r="V41" s="32" t="s">
        <v>95</v>
      </c>
      <c r="W41" s="32" t="n">
        <v>0</v>
      </c>
      <c r="X41" s="35" t="s">
        <v>96</v>
      </c>
      <c r="Y41" s="4" t="n">
        <v>1</v>
      </c>
      <c r="Z41" s="4" t="n">
        <v>92</v>
      </c>
      <c r="AA41" s="4" t="n">
        <v>4</v>
      </c>
      <c r="AB41" s="4" t="n">
        <f aca="false">IF(AA41&lt;3,0,1)</f>
        <v>1</v>
      </c>
      <c r="AC41" s="4" t="n">
        <v>1</v>
      </c>
      <c r="AD41" s="18" t="s">
        <v>48</v>
      </c>
      <c r="AE41" s="4" t="n">
        <v>612</v>
      </c>
      <c r="AF41" s="4" t="s">
        <v>49</v>
      </c>
      <c r="AG41" s="4" t="n">
        <v>0.93</v>
      </c>
      <c r="AH41" s="4" t="n">
        <v>39</v>
      </c>
    </row>
    <row r="42" customFormat="false" ht="15.75" hidden="false" customHeight="false" outlineLevel="0" collapsed="false">
      <c r="A42" s="12" t="s">
        <v>198</v>
      </c>
      <c r="B42" s="29" t="s">
        <v>199</v>
      </c>
      <c r="C42" s="14" t="s">
        <v>37</v>
      </c>
      <c r="D42" s="14" t="s">
        <v>38</v>
      </c>
      <c r="E42" s="15" t="n">
        <v>52.6527777777778</v>
      </c>
      <c r="F42" s="14" t="s">
        <v>39</v>
      </c>
      <c r="G42" s="49" t="n">
        <v>1</v>
      </c>
      <c r="H42" s="17" t="s">
        <v>40</v>
      </c>
      <c r="I42" s="18" t="s">
        <v>200</v>
      </c>
      <c r="J42" s="4" t="s">
        <v>94</v>
      </c>
      <c r="K42" s="16" t="s">
        <v>42</v>
      </c>
      <c r="L42" s="19" t="n">
        <v>-0.319727891156463</v>
      </c>
      <c r="M42" s="20" t="s">
        <v>43</v>
      </c>
      <c r="N42" s="21" t="n">
        <v>2.6</v>
      </c>
      <c r="O42" s="36"/>
      <c r="P42" s="17" t="s">
        <v>168</v>
      </c>
      <c r="Q42" s="23" t="n">
        <v>1</v>
      </c>
      <c r="R42" s="24" t="n">
        <v>4.4</v>
      </c>
      <c r="S42" s="50" t="n">
        <v>1</v>
      </c>
      <c r="T42" s="26" t="s">
        <v>45</v>
      </c>
      <c r="U42" s="14" t="n">
        <v>0</v>
      </c>
      <c r="V42" s="32" t="s">
        <v>95</v>
      </c>
      <c r="W42" s="32" t="n">
        <v>0</v>
      </c>
      <c r="X42" s="35" t="s">
        <v>96</v>
      </c>
      <c r="Y42" s="51" t="n">
        <v>1</v>
      </c>
      <c r="Z42" s="4" t="n">
        <f aca="false">38+37+42+26+41</f>
        <v>184</v>
      </c>
      <c r="AA42" s="4" t="n">
        <v>5</v>
      </c>
      <c r="AB42" s="4" t="n">
        <f aca="false">IF(AA42&lt;3,0,1)</f>
        <v>1</v>
      </c>
      <c r="AC42" s="4" t="n">
        <v>1</v>
      </c>
      <c r="AD42" s="14" t="s">
        <v>201</v>
      </c>
      <c r="AE42" s="4" t="n">
        <v>397</v>
      </c>
      <c r="AF42" s="4" t="s">
        <v>49</v>
      </c>
      <c r="AG42" s="4" t="n">
        <v>0.68</v>
      </c>
      <c r="AH42" s="4" t="n">
        <v>40</v>
      </c>
    </row>
    <row r="43" customFormat="false" ht="15.75" hidden="false" customHeight="false" outlineLevel="0" collapsed="false">
      <c r="A43" s="12" t="s">
        <v>202</v>
      </c>
      <c r="B43" s="29" t="s">
        <v>203</v>
      </c>
      <c r="C43" s="14" t="s">
        <v>37</v>
      </c>
      <c r="D43" s="14" t="s">
        <v>38</v>
      </c>
      <c r="E43" s="15" t="n">
        <v>50.9444444444444</v>
      </c>
      <c r="F43" s="14" t="s">
        <v>39</v>
      </c>
      <c r="G43" s="49" t="n">
        <v>1</v>
      </c>
      <c r="H43" s="17" t="s">
        <v>40</v>
      </c>
      <c r="I43" s="29" t="s">
        <v>204</v>
      </c>
      <c r="J43" s="4" t="s">
        <v>39</v>
      </c>
      <c r="K43" s="16" t="s">
        <v>42</v>
      </c>
      <c r="L43" s="41" t="n">
        <v>-0.49</v>
      </c>
      <c r="M43" s="20" t="s">
        <v>43</v>
      </c>
      <c r="N43" s="21" t="n">
        <v>3.33333333333333</v>
      </c>
      <c r="O43" s="22"/>
      <c r="P43" s="17" t="s">
        <v>168</v>
      </c>
      <c r="Q43" s="23" t="n">
        <v>1</v>
      </c>
      <c r="R43" s="24" t="n">
        <v>3.33333333333333</v>
      </c>
      <c r="S43" s="50" t="n">
        <v>1</v>
      </c>
      <c r="T43" s="26" t="s">
        <v>45</v>
      </c>
      <c r="U43" s="14" t="n">
        <v>0</v>
      </c>
      <c r="V43" s="32" t="s">
        <v>95</v>
      </c>
      <c r="W43" s="32" t="n">
        <v>0</v>
      </c>
      <c r="X43" s="35" t="s">
        <v>96</v>
      </c>
      <c r="Y43" s="4" t="n">
        <v>1</v>
      </c>
      <c r="Z43" s="4" t="n">
        <v>119.6</v>
      </c>
      <c r="AA43" s="4" t="n">
        <v>5</v>
      </c>
      <c r="AB43" s="4" t="n">
        <f aca="false">IF(AA43&lt;3,0,1)</f>
        <v>1</v>
      </c>
      <c r="AC43" s="4" t="n">
        <v>1</v>
      </c>
      <c r="AD43" s="18" t="s">
        <v>48</v>
      </c>
      <c r="AE43" s="4" t="n">
        <v>491</v>
      </c>
      <c r="AF43" s="4" t="s">
        <v>95</v>
      </c>
      <c r="AG43" s="4" t="s">
        <v>67</v>
      </c>
      <c r="AH43" s="4" t="n">
        <v>41</v>
      </c>
    </row>
    <row r="44" customFormat="false" ht="15.75" hidden="false" customHeight="false" outlineLevel="0" collapsed="false">
      <c r="A44" s="12" t="s">
        <v>205</v>
      </c>
      <c r="B44" s="29" t="s">
        <v>206</v>
      </c>
      <c r="C44" s="14" t="s">
        <v>37</v>
      </c>
      <c r="D44" s="14" t="s">
        <v>120</v>
      </c>
      <c r="E44" s="15" t="n">
        <v>68.9055555555556</v>
      </c>
      <c r="F44" s="14" t="s">
        <v>39</v>
      </c>
      <c r="G44" s="49" t="n">
        <v>1</v>
      </c>
      <c r="H44" s="17" t="s">
        <v>40</v>
      </c>
      <c r="I44" s="18" t="s">
        <v>207</v>
      </c>
      <c r="J44" s="4" t="s">
        <v>39</v>
      </c>
      <c r="K44" s="16" t="s">
        <v>42</v>
      </c>
      <c r="L44" s="19" t="n">
        <v>-0.62</v>
      </c>
      <c r="M44" s="20" t="s">
        <v>43</v>
      </c>
      <c r="N44" s="21" t="n">
        <v>3.03333333333333</v>
      </c>
      <c r="O44" s="22"/>
      <c r="P44" s="17" t="s">
        <v>168</v>
      </c>
      <c r="Q44" s="23" t="n">
        <v>1</v>
      </c>
      <c r="R44" s="24" t="n">
        <v>5.6</v>
      </c>
      <c r="S44" s="50" t="n">
        <v>1</v>
      </c>
      <c r="T44" s="26" t="s">
        <v>45</v>
      </c>
      <c r="U44" s="14" t="n">
        <v>0</v>
      </c>
      <c r="V44" s="32" t="s">
        <v>95</v>
      </c>
      <c r="W44" s="32" t="n">
        <v>0</v>
      </c>
      <c r="X44" s="35" t="s">
        <v>96</v>
      </c>
      <c r="Y44" s="4" t="n">
        <v>1</v>
      </c>
      <c r="Z44" s="4" t="s">
        <v>178</v>
      </c>
      <c r="AA44" s="4" t="n">
        <v>4</v>
      </c>
      <c r="AB44" s="4" t="n">
        <f aca="false">IF(AA44&lt;3,0,1)</f>
        <v>1</v>
      </c>
      <c r="AC44" s="4" t="n">
        <v>1</v>
      </c>
      <c r="AD44" s="14" t="s">
        <v>208</v>
      </c>
      <c r="AE44" s="4" t="n">
        <v>620</v>
      </c>
      <c r="AF44" s="4" t="s">
        <v>95</v>
      </c>
      <c r="AG44" s="4" t="s">
        <v>67</v>
      </c>
      <c r="AH44" s="4" t="n">
        <v>42</v>
      </c>
      <c r="AI44" s="4" t="s">
        <v>209</v>
      </c>
    </row>
    <row r="45" customFormat="false" ht="15.75" hidden="false" customHeight="false" outlineLevel="0" collapsed="false">
      <c r="A45" s="12" t="s">
        <v>210</v>
      </c>
      <c r="B45" s="29" t="s">
        <v>211</v>
      </c>
      <c r="C45" s="14" t="s">
        <v>37</v>
      </c>
      <c r="D45" s="14" t="s">
        <v>38</v>
      </c>
      <c r="E45" s="15" t="n">
        <v>68.4611111111111</v>
      </c>
      <c r="F45" s="14" t="s">
        <v>53</v>
      </c>
      <c r="G45" s="49" t="n">
        <v>0</v>
      </c>
      <c r="H45" s="17" t="s">
        <v>40</v>
      </c>
      <c r="I45" s="18" t="s">
        <v>212</v>
      </c>
      <c r="J45" s="4" t="s">
        <v>39</v>
      </c>
      <c r="K45" s="16" t="s">
        <v>42</v>
      </c>
      <c r="L45" s="19" t="n">
        <v>-0.464285714285714</v>
      </c>
      <c r="M45" s="20" t="s">
        <v>43</v>
      </c>
      <c r="N45" s="21" t="n">
        <v>3.53333333333333</v>
      </c>
      <c r="O45" s="22"/>
      <c r="P45" s="17" t="s">
        <v>168</v>
      </c>
      <c r="Q45" s="23" t="n">
        <v>1</v>
      </c>
      <c r="R45" s="24" t="n">
        <v>6.56666666666667</v>
      </c>
      <c r="S45" s="50" t="n">
        <v>1</v>
      </c>
      <c r="T45" s="26" t="s">
        <v>45</v>
      </c>
      <c r="U45" s="14" t="n">
        <v>0</v>
      </c>
      <c r="V45" s="32" t="s">
        <v>46</v>
      </c>
      <c r="W45" s="32" t="n">
        <v>0</v>
      </c>
      <c r="X45" s="35" t="s">
        <v>96</v>
      </c>
      <c r="Y45" s="4" t="n">
        <v>0</v>
      </c>
      <c r="Z45" s="4" t="n">
        <f aca="false">22+20+13</f>
        <v>55</v>
      </c>
      <c r="AA45" s="4" t="n">
        <v>2</v>
      </c>
      <c r="AB45" s="4" t="n">
        <f aca="false">IF(AA45&lt;3,0,1)</f>
        <v>0</v>
      </c>
      <c r="AC45" s="4" t="n">
        <v>0</v>
      </c>
      <c r="AD45" s="18" t="s">
        <v>48</v>
      </c>
      <c r="AE45" s="4" t="n">
        <v>697</v>
      </c>
      <c r="AF45" s="4" t="s">
        <v>95</v>
      </c>
      <c r="AG45" s="4" t="s">
        <v>67</v>
      </c>
      <c r="AH45" s="4" t="n">
        <v>43</v>
      </c>
    </row>
    <row r="46" customFormat="false" ht="15.75" hidden="false" customHeight="false" outlineLevel="0" collapsed="false">
      <c r="A46" s="12" t="s">
        <v>213</v>
      </c>
      <c r="B46" s="29" t="s">
        <v>214</v>
      </c>
      <c r="C46" s="14" t="s">
        <v>37</v>
      </c>
      <c r="D46" s="14" t="s">
        <v>38</v>
      </c>
      <c r="E46" s="15" t="n">
        <v>54.2333333333333</v>
      </c>
      <c r="F46" s="14" t="s">
        <v>39</v>
      </c>
      <c r="G46" s="49" t="n">
        <v>1</v>
      </c>
      <c r="H46" s="17" t="s">
        <v>40</v>
      </c>
      <c r="I46" s="18" t="s">
        <v>215</v>
      </c>
      <c r="J46" s="4" t="s">
        <v>39</v>
      </c>
      <c r="K46" s="16" t="s">
        <v>42</v>
      </c>
      <c r="L46" s="41" t="n">
        <v>-0.33</v>
      </c>
      <c r="M46" s="20" t="s">
        <v>43</v>
      </c>
      <c r="N46" s="21" t="n">
        <v>2.6</v>
      </c>
      <c r="O46" s="22"/>
      <c r="P46" s="17" t="s">
        <v>168</v>
      </c>
      <c r="Q46" s="23" t="n">
        <v>1</v>
      </c>
      <c r="R46" s="24" t="n">
        <v>8.36666666666667</v>
      </c>
      <c r="S46" s="50" t="n">
        <v>1</v>
      </c>
      <c r="T46" s="26" t="s">
        <v>45</v>
      </c>
      <c r="U46" s="14" t="n">
        <v>0</v>
      </c>
      <c r="V46" s="32" t="s">
        <v>216</v>
      </c>
      <c r="W46" s="32" t="n">
        <v>0</v>
      </c>
      <c r="X46" s="35" t="s">
        <v>96</v>
      </c>
      <c r="Y46" s="4" t="n">
        <v>0</v>
      </c>
      <c r="Z46" s="4" t="n">
        <v>160</v>
      </c>
      <c r="AA46" s="4" t="n">
        <v>2</v>
      </c>
      <c r="AB46" s="4" t="n">
        <f aca="false">IF(AA46&lt;3,0,1)</f>
        <v>0</v>
      </c>
      <c r="AC46" s="4" t="n">
        <v>0</v>
      </c>
      <c r="AD46" s="14" t="s">
        <v>217</v>
      </c>
      <c r="AE46" s="4" t="n">
        <v>246</v>
      </c>
      <c r="AF46" s="4" t="s">
        <v>49</v>
      </c>
      <c r="AG46" s="4" t="n">
        <v>0.47</v>
      </c>
      <c r="AH46" s="4" t="n">
        <v>44</v>
      </c>
    </row>
    <row r="47" customFormat="false" ht="15.75" hidden="false" customHeight="false" outlineLevel="0" collapsed="false">
      <c r="A47" s="12" t="s">
        <v>218</v>
      </c>
      <c r="B47" s="29" t="s">
        <v>219</v>
      </c>
      <c r="C47" s="14" t="s">
        <v>37</v>
      </c>
      <c r="D47" s="29" t="s">
        <v>38</v>
      </c>
      <c r="E47" s="29" t="n">
        <v>77</v>
      </c>
      <c r="F47" s="29" t="s">
        <v>53</v>
      </c>
      <c r="G47" s="37" t="n">
        <v>0</v>
      </c>
      <c r="H47" s="17" t="s">
        <v>40</v>
      </c>
      <c r="I47" s="29" t="s">
        <v>110</v>
      </c>
      <c r="J47" s="29" t="s">
        <v>39</v>
      </c>
      <c r="K47" s="16" t="s">
        <v>42</v>
      </c>
      <c r="L47" s="37" t="n">
        <v>0.37</v>
      </c>
      <c r="M47" s="37" t="s">
        <v>167</v>
      </c>
      <c r="N47" s="31" t="n">
        <v>2.23333333333333</v>
      </c>
      <c r="O47" s="46"/>
      <c r="P47" s="54" t="s">
        <v>168</v>
      </c>
      <c r="Q47" s="23" t="n">
        <v>1</v>
      </c>
      <c r="R47" s="48" t="n">
        <v>4.43333333333333</v>
      </c>
      <c r="S47" s="49" t="n">
        <v>1</v>
      </c>
      <c r="T47" s="26" t="s">
        <v>45</v>
      </c>
      <c r="U47" s="29" t="n">
        <v>1</v>
      </c>
      <c r="V47" s="32" t="s">
        <v>95</v>
      </c>
      <c r="W47" s="29" t="n">
        <v>0</v>
      </c>
      <c r="X47" s="35" t="s">
        <v>96</v>
      </c>
      <c r="Y47" s="4" t="n">
        <v>0</v>
      </c>
      <c r="Z47" s="4" t="n">
        <v>60</v>
      </c>
      <c r="AA47" s="4" t="n">
        <v>4</v>
      </c>
      <c r="AB47" s="4" t="n">
        <v>1</v>
      </c>
      <c r="AC47" s="4" t="n">
        <v>1</v>
      </c>
      <c r="AD47" s="14" t="s">
        <v>220</v>
      </c>
      <c r="AE47" s="4" t="n">
        <v>728</v>
      </c>
      <c r="AF47" s="4" t="s">
        <v>49</v>
      </c>
      <c r="AG47" s="4" t="n">
        <v>0.64</v>
      </c>
      <c r="AH47" s="4" t="n">
        <v>45</v>
      </c>
    </row>
    <row r="48" customFormat="false" ht="15.75" hidden="false" customHeight="false" outlineLevel="0" collapsed="false">
      <c r="A48" s="12" t="s">
        <v>221</v>
      </c>
      <c r="B48" s="29" t="s">
        <v>222</v>
      </c>
      <c r="C48" s="14" t="s">
        <v>37</v>
      </c>
      <c r="D48" s="29" t="s">
        <v>38</v>
      </c>
      <c r="E48" s="29" t="n">
        <v>48</v>
      </c>
      <c r="F48" s="29" t="s">
        <v>39</v>
      </c>
      <c r="G48" s="37" t="n">
        <v>0</v>
      </c>
      <c r="H48" s="17" t="s">
        <v>40</v>
      </c>
      <c r="I48" s="29" t="s">
        <v>116</v>
      </c>
      <c r="J48" s="29" t="s">
        <v>39</v>
      </c>
      <c r="K48" s="16" t="s">
        <v>42</v>
      </c>
      <c r="L48" s="45" t="n">
        <v>-0.28</v>
      </c>
      <c r="M48" s="37" t="s">
        <v>55</v>
      </c>
      <c r="N48" s="31" t="n">
        <v>4.16666666666667</v>
      </c>
      <c r="O48" s="46"/>
      <c r="P48" s="40" t="s">
        <v>168</v>
      </c>
      <c r="Q48" s="23" t="n">
        <v>1</v>
      </c>
      <c r="R48" s="48" t="n">
        <v>13.2666666666667</v>
      </c>
      <c r="S48" s="49" t="n">
        <v>1</v>
      </c>
      <c r="T48" s="26" t="s">
        <v>45</v>
      </c>
      <c r="U48" s="29" t="n">
        <v>0</v>
      </c>
      <c r="V48" s="32" t="s">
        <v>95</v>
      </c>
      <c r="W48" s="29" t="n">
        <v>0</v>
      </c>
      <c r="X48" s="35" t="s">
        <v>96</v>
      </c>
      <c r="Y48" s="4" t="n">
        <v>0</v>
      </c>
      <c r="Z48" s="4" t="n">
        <v>202</v>
      </c>
      <c r="AA48" s="4" t="n">
        <v>4</v>
      </c>
      <c r="AB48" s="4" t="n">
        <v>1</v>
      </c>
      <c r="AC48" s="4" t="n">
        <v>1</v>
      </c>
      <c r="AD48" s="14" t="s">
        <v>223</v>
      </c>
      <c r="AE48" s="4" t="n">
        <v>738</v>
      </c>
      <c r="AF48" s="4" t="s">
        <v>49</v>
      </c>
      <c r="AG48" s="4" t="n">
        <v>0.76</v>
      </c>
      <c r="AH48" s="4" t="n">
        <v>46</v>
      </c>
    </row>
    <row r="49" customFormat="false" ht="15.75" hidden="false" customHeight="false" outlineLevel="0" collapsed="false">
      <c r="A49" s="12" t="s">
        <v>224</v>
      </c>
      <c r="B49" s="29" t="s">
        <v>225</v>
      </c>
      <c r="C49" s="14" t="s">
        <v>37</v>
      </c>
      <c r="D49" s="29" t="s">
        <v>38</v>
      </c>
      <c r="E49" s="29" t="n">
        <v>61</v>
      </c>
      <c r="F49" s="29" t="s">
        <v>53</v>
      </c>
      <c r="G49" s="37" t="n">
        <v>1</v>
      </c>
      <c r="H49" s="17" t="s">
        <v>40</v>
      </c>
      <c r="I49" s="29" t="s">
        <v>132</v>
      </c>
      <c r="J49" s="29" t="s">
        <v>39</v>
      </c>
      <c r="K49" s="16" t="s">
        <v>42</v>
      </c>
      <c r="L49" s="45" t="n">
        <v>-0.12</v>
      </c>
      <c r="M49" s="37" t="s">
        <v>55</v>
      </c>
      <c r="N49" s="31" t="n">
        <v>3.66666666666667</v>
      </c>
      <c r="O49" s="46"/>
      <c r="P49" s="40" t="s">
        <v>168</v>
      </c>
      <c r="Q49" s="23" t="n">
        <v>1</v>
      </c>
      <c r="R49" s="48" t="n">
        <v>44</v>
      </c>
      <c r="S49" s="49" t="n">
        <v>0</v>
      </c>
      <c r="T49" s="14" t="s">
        <v>57</v>
      </c>
      <c r="U49" s="29" t="n">
        <v>0</v>
      </c>
      <c r="V49" s="32" t="s">
        <v>95</v>
      </c>
      <c r="W49" s="29" t="n">
        <v>0</v>
      </c>
      <c r="X49" s="35" t="s">
        <v>96</v>
      </c>
      <c r="Y49" s="4" t="n">
        <v>0</v>
      </c>
      <c r="Z49" s="4" t="n">
        <v>158</v>
      </c>
      <c r="AA49" s="4" t="n">
        <v>2</v>
      </c>
      <c r="AB49" s="4" t="n">
        <v>0</v>
      </c>
      <c r="AC49" s="4" t="n">
        <v>1</v>
      </c>
      <c r="AD49" s="14" t="s">
        <v>226</v>
      </c>
      <c r="AE49" s="4" t="n">
        <v>686</v>
      </c>
      <c r="AF49" s="4" t="s">
        <v>49</v>
      </c>
      <c r="AG49" s="4" t="n">
        <v>0.68</v>
      </c>
      <c r="AH49" s="4" t="n">
        <v>47</v>
      </c>
    </row>
    <row r="50" customFormat="false" ht="15.75" hidden="false" customHeight="false" outlineLevel="0" collapsed="false">
      <c r="A50" s="12" t="s">
        <v>227</v>
      </c>
      <c r="B50" s="29" t="s">
        <v>228</v>
      </c>
      <c r="C50" s="14" t="s">
        <v>37</v>
      </c>
      <c r="D50" s="29" t="s">
        <v>38</v>
      </c>
      <c r="E50" s="29" t="n">
        <v>51</v>
      </c>
      <c r="F50" s="29" t="s">
        <v>53</v>
      </c>
      <c r="G50" s="37" t="n">
        <v>1</v>
      </c>
      <c r="H50" s="17" t="s">
        <v>40</v>
      </c>
      <c r="I50" s="29" t="s">
        <v>116</v>
      </c>
      <c r="J50" s="29" t="s">
        <v>39</v>
      </c>
      <c r="K50" s="16" t="s">
        <v>42</v>
      </c>
      <c r="L50" s="45" t="n">
        <v>0.08</v>
      </c>
      <c r="M50" s="37" t="s">
        <v>55</v>
      </c>
      <c r="N50" s="31" t="n">
        <v>3.56666666666667</v>
      </c>
      <c r="O50" s="46"/>
      <c r="P50" s="40" t="s">
        <v>168</v>
      </c>
      <c r="Q50" s="23" t="n">
        <v>1</v>
      </c>
      <c r="R50" s="48" t="n">
        <v>8.7</v>
      </c>
      <c r="S50" s="49" t="n">
        <v>1</v>
      </c>
      <c r="T50" s="26" t="s">
        <v>45</v>
      </c>
      <c r="U50" s="29" t="n">
        <v>0</v>
      </c>
      <c r="V50" s="32" t="s">
        <v>95</v>
      </c>
      <c r="W50" s="29" t="n">
        <v>1</v>
      </c>
      <c r="X50" s="35" t="s">
        <v>96</v>
      </c>
      <c r="Y50" s="4" t="n">
        <v>1</v>
      </c>
      <c r="Z50" s="4" t="n">
        <v>94</v>
      </c>
      <c r="AA50" s="4" t="n">
        <v>4</v>
      </c>
      <c r="AB50" s="4" t="n">
        <v>1</v>
      </c>
      <c r="AC50" s="4" t="n">
        <v>1</v>
      </c>
      <c r="AD50" s="14" t="s">
        <v>48</v>
      </c>
      <c r="AE50" s="4" t="n">
        <v>574</v>
      </c>
      <c r="AF50" s="4" t="s">
        <v>49</v>
      </c>
      <c r="AG50" s="4" t="n">
        <v>0.73</v>
      </c>
      <c r="AH50" s="4" t="n">
        <v>48</v>
      </c>
    </row>
    <row r="51" customFormat="false" ht="15.75" hidden="false" customHeight="false" outlineLevel="0" collapsed="false">
      <c r="A51" s="12" t="s">
        <v>229</v>
      </c>
      <c r="B51" s="29" t="s">
        <v>230</v>
      </c>
      <c r="C51" s="14" t="s">
        <v>37</v>
      </c>
      <c r="D51" s="29" t="s">
        <v>38</v>
      </c>
      <c r="E51" s="29" t="n">
        <v>54</v>
      </c>
      <c r="F51" s="29" t="s">
        <v>53</v>
      </c>
      <c r="G51" s="37" t="n">
        <v>1</v>
      </c>
      <c r="H51" s="17" t="s">
        <v>40</v>
      </c>
      <c r="I51" s="29" t="s">
        <v>113</v>
      </c>
      <c r="J51" s="33" t="s">
        <v>39</v>
      </c>
      <c r="K51" s="16" t="s">
        <v>42</v>
      </c>
      <c r="L51" s="45" t="n">
        <v>-0.16</v>
      </c>
      <c r="M51" s="37" t="s">
        <v>167</v>
      </c>
      <c r="N51" s="31" t="n">
        <v>2.4</v>
      </c>
      <c r="O51" s="46"/>
      <c r="P51" s="54" t="s">
        <v>168</v>
      </c>
      <c r="Q51" s="23" t="n">
        <v>1</v>
      </c>
      <c r="R51" s="48" t="n">
        <v>2.63333333333333</v>
      </c>
      <c r="S51" s="49" t="n">
        <v>1</v>
      </c>
      <c r="T51" s="26" t="s">
        <v>45</v>
      </c>
      <c r="U51" s="29" t="n">
        <v>1</v>
      </c>
      <c r="V51" s="32" t="s">
        <v>95</v>
      </c>
      <c r="W51" s="29" t="n">
        <v>0</v>
      </c>
      <c r="X51" s="35" t="s">
        <v>96</v>
      </c>
      <c r="Y51" s="4" t="n">
        <v>1</v>
      </c>
      <c r="Z51" s="4" t="n">
        <v>150</v>
      </c>
      <c r="AA51" s="4" t="n">
        <v>5</v>
      </c>
      <c r="AB51" s="4" t="n">
        <v>1</v>
      </c>
      <c r="AC51" s="4" t="n">
        <v>2</v>
      </c>
      <c r="AD51" s="14" t="s">
        <v>231</v>
      </c>
      <c r="AE51" s="4" t="n">
        <v>597</v>
      </c>
      <c r="AF51" s="4" t="s">
        <v>49</v>
      </c>
      <c r="AG51" s="4" t="n">
        <v>0.66</v>
      </c>
      <c r="AH51" s="4" t="n">
        <v>49</v>
      </c>
    </row>
    <row r="52" customFormat="false" ht="15.75" hidden="false" customHeight="false" outlineLevel="0" collapsed="false">
      <c r="A52" s="12" t="s">
        <v>232</v>
      </c>
      <c r="B52" s="29" t="s">
        <v>233</v>
      </c>
      <c r="C52" s="14" t="s">
        <v>37</v>
      </c>
      <c r="D52" s="29" t="s">
        <v>38</v>
      </c>
      <c r="E52" s="29" t="n">
        <v>54</v>
      </c>
      <c r="F52" s="29" t="s">
        <v>39</v>
      </c>
      <c r="G52" s="37" t="n">
        <v>1</v>
      </c>
      <c r="H52" s="17" t="s">
        <v>40</v>
      </c>
      <c r="I52" s="29" t="s">
        <v>234</v>
      </c>
      <c r="J52" s="33" t="s">
        <v>39</v>
      </c>
      <c r="K52" s="16" t="s">
        <v>42</v>
      </c>
      <c r="L52" s="45" t="n">
        <v>0.47</v>
      </c>
      <c r="M52" s="37" t="s">
        <v>167</v>
      </c>
      <c r="N52" s="31" t="n">
        <v>2.36666666666667</v>
      </c>
      <c r="O52" s="46"/>
      <c r="P52" s="54" t="s">
        <v>168</v>
      </c>
      <c r="Q52" s="23" t="n">
        <v>1</v>
      </c>
      <c r="R52" s="48" t="n">
        <v>2.96666666666667</v>
      </c>
      <c r="S52" s="49" t="n">
        <v>1</v>
      </c>
      <c r="T52" s="26" t="s">
        <v>45</v>
      </c>
      <c r="U52" s="29" t="n">
        <v>0</v>
      </c>
      <c r="V52" s="14" t="s">
        <v>125</v>
      </c>
      <c r="W52" s="29" t="n">
        <v>1</v>
      </c>
      <c r="X52" s="35" t="s">
        <v>96</v>
      </c>
      <c r="Y52" s="4" t="n">
        <v>1</v>
      </c>
      <c r="Z52" s="4" t="n">
        <v>186</v>
      </c>
      <c r="AA52" s="4" t="n">
        <v>3</v>
      </c>
      <c r="AB52" s="4" t="n">
        <v>1</v>
      </c>
      <c r="AC52" s="4" t="n">
        <v>1</v>
      </c>
      <c r="AD52" s="14" t="s">
        <v>48</v>
      </c>
      <c r="AE52" s="4" t="n">
        <v>1113</v>
      </c>
      <c r="AF52" s="4" t="s">
        <v>95</v>
      </c>
      <c r="AG52" s="4" t="s">
        <v>67</v>
      </c>
      <c r="AH52" s="4" t="n">
        <v>50</v>
      </c>
    </row>
    <row r="53" customFormat="false" ht="15.75" hidden="false" customHeight="false" outlineLevel="0" collapsed="false">
      <c r="A53" s="12" t="s">
        <v>235</v>
      </c>
      <c r="B53" s="29" t="s">
        <v>236</v>
      </c>
      <c r="C53" s="14" t="s">
        <v>37</v>
      </c>
      <c r="D53" s="29" t="s">
        <v>120</v>
      </c>
      <c r="E53" s="29" t="n">
        <v>41</v>
      </c>
      <c r="F53" s="29" t="s">
        <v>39</v>
      </c>
      <c r="G53" s="37" t="n">
        <v>0</v>
      </c>
      <c r="H53" s="17" t="s">
        <v>40</v>
      </c>
      <c r="I53" s="29" t="s">
        <v>234</v>
      </c>
      <c r="J53" s="33" t="s">
        <v>39</v>
      </c>
      <c r="K53" s="16" t="s">
        <v>42</v>
      </c>
      <c r="L53" s="37" t="n">
        <v>0.22</v>
      </c>
      <c r="M53" s="37" t="s">
        <v>167</v>
      </c>
      <c r="N53" s="31" t="n">
        <v>1.86666666666667</v>
      </c>
      <c r="O53" s="46"/>
      <c r="P53" s="54" t="s">
        <v>168</v>
      </c>
      <c r="Q53" s="55" t="n">
        <v>1</v>
      </c>
      <c r="R53" s="48" t="n">
        <v>13.5666666666667</v>
      </c>
      <c r="S53" s="49" t="n">
        <v>1</v>
      </c>
      <c r="T53" s="14" t="s">
        <v>57</v>
      </c>
      <c r="U53" s="29" t="n">
        <v>0</v>
      </c>
      <c r="V53" s="32" t="s">
        <v>95</v>
      </c>
      <c r="W53" s="29" t="n">
        <v>0</v>
      </c>
      <c r="X53" s="35" t="s">
        <v>96</v>
      </c>
      <c r="Y53" s="4" t="n">
        <v>0</v>
      </c>
      <c r="Z53" s="4" t="n">
        <v>67</v>
      </c>
      <c r="AA53" s="4" t="n">
        <v>2</v>
      </c>
      <c r="AB53" s="4" t="n">
        <v>0</v>
      </c>
      <c r="AC53" s="4" t="n">
        <v>0</v>
      </c>
      <c r="AD53" s="14" t="s">
        <v>237</v>
      </c>
      <c r="AE53" s="4" t="n">
        <v>1222</v>
      </c>
      <c r="AF53" s="4" t="s">
        <v>95</v>
      </c>
      <c r="AG53" s="4" t="s">
        <v>67</v>
      </c>
      <c r="AH53" s="4" t="n">
        <v>51</v>
      </c>
      <c r="AI53" s="0" t="s">
        <v>238</v>
      </c>
    </row>
    <row r="54" customFormat="false" ht="15" hidden="false" customHeight="false" outlineLevel="0" collapsed="false">
      <c r="A54" s="12" t="s">
        <v>239</v>
      </c>
      <c r="B54" s="29" t="s">
        <v>240</v>
      </c>
      <c r="C54" s="14" t="s">
        <v>37</v>
      </c>
      <c r="D54" s="14" t="s">
        <v>38</v>
      </c>
      <c r="E54" s="15" t="n">
        <v>59.5444444444444</v>
      </c>
      <c r="F54" s="14" t="s">
        <v>39</v>
      </c>
      <c r="G54" s="16" t="n">
        <v>0</v>
      </c>
      <c r="H54" s="17" t="s">
        <v>40</v>
      </c>
      <c r="I54" s="18" t="s">
        <v>241</v>
      </c>
      <c r="J54" s="33" t="s">
        <v>39</v>
      </c>
      <c r="K54" s="16" t="s">
        <v>42</v>
      </c>
      <c r="L54" s="43" t="s">
        <v>242</v>
      </c>
      <c r="M54" s="16" t="s">
        <v>242</v>
      </c>
      <c r="N54" s="31" t="n">
        <v>16.8</v>
      </c>
      <c r="O54" s="23"/>
      <c r="P54" s="23" t="s">
        <v>243</v>
      </c>
      <c r="Q54" s="36" t="n">
        <v>1</v>
      </c>
      <c r="R54" s="34" t="n">
        <v>23.7666666666667</v>
      </c>
      <c r="S54" s="50" t="n">
        <v>0</v>
      </c>
      <c r="T54" s="26" t="s">
        <v>45</v>
      </c>
      <c r="U54" s="14" t="n">
        <v>0</v>
      </c>
      <c r="V54" s="32" t="s">
        <v>244</v>
      </c>
      <c r="W54" s="32" t="n">
        <v>0</v>
      </c>
      <c r="X54" s="4" t="s">
        <v>47</v>
      </c>
      <c r="Y54" s="4" t="n">
        <v>0</v>
      </c>
      <c r="Z54" s="4" t="n">
        <v>22</v>
      </c>
      <c r="AA54" s="4" t="n">
        <v>1</v>
      </c>
      <c r="AB54" s="4" t="n">
        <f aca="false">IF(AA54&lt;3,0,1)</f>
        <v>0</v>
      </c>
      <c r="AC54" s="4" t="n">
        <v>0</v>
      </c>
      <c r="AD54" s="14" t="s">
        <v>245</v>
      </c>
      <c r="AE54" s="4" t="n">
        <v>569</v>
      </c>
      <c r="AF54" s="4" t="s">
        <v>49</v>
      </c>
      <c r="AG54" s="4" t="s">
        <v>67</v>
      </c>
      <c r="AH54" s="4" t="n">
        <v>52</v>
      </c>
    </row>
    <row r="55" customFormat="false" ht="15" hidden="false" customHeight="false" outlineLevel="0" collapsed="false">
      <c r="A55" s="12" t="s">
        <v>246</v>
      </c>
      <c r="B55" s="29" t="s">
        <v>247</v>
      </c>
      <c r="C55" s="14" t="s">
        <v>37</v>
      </c>
      <c r="D55" s="14" t="s">
        <v>38</v>
      </c>
      <c r="E55" s="15" t="n">
        <v>53.4805555555556</v>
      </c>
      <c r="F55" s="14" t="s">
        <v>39</v>
      </c>
      <c r="G55" s="16" t="s">
        <v>67</v>
      </c>
      <c r="H55" s="17" t="s">
        <v>40</v>
      </c>
      <c r="I55" s="18" t="s">
        <v>248</v>
      </c>
      <c r="J55" s="33" t="s">
        <v>39</v>
      </c>
      <c r="K55" s="16" t="s">
        <v>42</v>
      </c>
      <c r="L55" s="43" t="s">
        <v>242</v>
      </c>
      <c r="M55" s="16" t="s">
        <v>242</v>
      </c>
      <c r="N55" s="31" t="n">
        <v>3.03333333333333</v>
      </c>
      <c r="O55" s="23"/>
      <c r="P55" s="23" t="s">
        <v>242</v>
      </c>
      <c r="Q55" s="36" t="n">
        <v>0</v>
      </c>
      <c r="R55" s="34" t="n">
        <v>13.2666666666667</v>
      </c>
      <c r="S55" s="50" t="n">
        <v>1</v>
      </c>
      <c r="T55" s="26" t="s">
        <v>45</v>
      </c>
      <c r="U55" s="14" t="n">
        <v>0</v>
      </c>
      <c r="V55" s="32" t="s">
        <v>46</v>
      </c>
      <c r="W55" s="32" t="n">
        <v>0</v>
      </c>
      <c r="X55" s="4" t="s">
        <v>47</v>
      </c>
      <c r="Y55" s="4" t="n">
        <v>0</v>
      </c>
      <c r="Z55" s="4" t="s">
        <v>178</v>
      </c>
      <c r="AA55" s="4" t="n">
        <v>2</v>
      </c>
      <c r="AB55" s="4" t="n">
        <f aca="false">IF(AA55&lt;3,0,1)</f>
        <v>0</v>
      </c>
      <c r="AC55" s="4" t="n">
        <v>0</v>
      </c>
      <c r="AD55" s="14" t="s">
        <v>245</v>
      </c>
      <c r="AE55" s="4" t="n">
        <v>604</v>
      </c>
      <c r="AF55" s="4" t="s">
        <v>49</v>
      </c>
      <c r="AG55" s="4" t="n">
        <v>0.34</v>
      </c>
      <c r="AH55" s="4" t="n">
        <v>53</v>
      </c>
    </row>
    <row r="56" customFormat="false" ht="15.75" hidden="false" customHeight="false" outlineLevel="0" collapsed="false">
      <c r="A56" s="12" t="s">
        <v>249</v>
      </c>
      <c r="B56" s="29" t="s">
        <v>250</v>
      </c>
      <c r="C56" s="14" t="s">
        <v>37</v>
      </c>
      <c r="D56" s="14" t="s">
        <v>38</v>
      </c>
      <c r="E56" s="15" t="n">
        <v>62.8388888888889</v>
      </c>
      <c r="F56" s="14" t="s">
        <v>39</v>
      </c>
      <c r="G56" s="16" t="n">
        <v>0</v>
      </c>
      <c r="H56" s="17" t="s">
        <v>40</v>
      </c>
      <c r="I56" s="18" t="s">
        <v>143</v>
      </c>
      <c r="J56" s="33" t="s">
        <v>39</v>
      </c>
      <c r="K56" s="16" t="s">
        <v>42</v>
      </c>
      <c r="L56" s="43" t="s">
        <v>242</v>
      </c>
      <c r="M56" s="16" t="s">
        <v>242</v>
      </c>
      <c r="N56" s="31" t="n">
        <v>5.4</v>
      </c>
      <c r="O56" s="16"/>
      <c r="P56" s="16" t="s">
        <v>243</v>
      </c>
      <c r="Q56" s="36" t="n">
        <v>1</v>
      </c>
      <c r="R56" s="34" t="n">
        <v>17.0333333333333</v>
      </c>
      <c r="S56" s="50" t="n">
        <v>1</v>
      </c>
      <c r="T56" s="26" t="s">
        <v>45</v>
      </c>
      <c r="U56" s="14" t="n">
        <v>0</v>
      </c>
      <c r="V56" s="32" t="s">
        <v>46</v>
      </c>
      <c r="W56" s="32" t="n">
        <v>1</v>
      </c>
      <c r="X56" s="35" t="s">
        <v>96</v>
      </c>
      <c r="Y56" s="4" t="n">
        <v>1</v>
      </c>
      <c r="Z56" s="4" t="n">
        <f aca="false">15+16+59</f>
        <v>90</v>
      </c>
      <c r="AA56" s="4" t="n">
        <v>3</v>
      </c>
      <c r="AB56" s="4" t="n">
        <f aca="false">IF(AA56&lt;3,0,1)</f>
        <v>1</v>
      </c>
      <c r="AC56" s="4" t="n">
        <v>1</v>
      </c>
      <c r="AD56" s="14" t="s">
        <v>245</v>
      </c>
      <c r="AE56" s="4" t="n">
        <v>843</v>
      </c>
      <c r="AF56" s="4" t="s">
        <v>49</v>
      </c>
      <c r="AG56" s="4" t="n">
        <v>0.43</v>
      </c>
      <c r="AH56" s="4" t="n">
        <v>54</v>
      </c>
    </row>
    <row r="57" customFormat="false" ht="15.75" hidden="false" customHeight="false" outlineLevel="0" collapsed="false">
      <c r="A57" s="12" t="s">
        <v>251</v>
      </c>
      <c r="B57" s="29" t="s">
        <v>252</v>
      </c>
      <c r="C57" s="14" t="s">
        <v>37</v>
      </c>
      <c r="D57" s="14" t="s">
        <v>120</v>
      </c>
      <c r="E57" s="15" t="n">
        <v>63.1888888888889</v>
      </c>
      <c r="F57" s="14" t="s">
        <v>39</v>
      </c>
      <c r="G57" s="16" t="n">
        <v>0</v>
      </c>
      <c r="H57" s="17" t="s">
        <v>40</v>
      </c>
      <c r="I57" s="18" t="s">
        <v>253</v>
      </c>
      <c r="J57" s="33" t="s">
        <v>39</v>
      </c>
      <c r="K57" s="16" t="s">
        <v>42</v>
      </c>
      <c r="L57" s="43" t="s">
        <v>242</v>
      </c>
      <c r="M57" s="16" t="s">
        <v>242</v>
      </c>
      <c r="N57" s="31" t="n">
        <v>5.86666666666667</v>
      </c>
      <c r="O57" s="16"/>
      <c r="P57" s="16" t="s">
        <v>254</v>
      </c>
      <c r="Q57" s="36" t="n">
        <v>1</v>
      </c>
      <c r="R57" s="34" t="n">
        <v>12.2</v>
      </c>
      <c r="S57" s="50" t="n">
        <v>1</v>
      </c>
      <c r="T57" s="26" t="s">
        <v>45</v>
      </c>
      <c r="U57" s="14" t="n">
        <v>0</v>
      </c>
      <c r="V57" s="32" t="s">
        <v>95</v>
      </c>
      <c r="W57" s="32" t="n">
        <v>1</v>
      </c>
      <c r="X57" s="35" t="s">
        <v>96</v>
      </c>
      <c r="Y57" s="4" t="n">
        <v>0</v>
      </c>
      <c r="Z57" s="4" t="n">
        <f aca="false">17+15</f>
        <v>32</v>
      </c>
      <c r="AA57" s="4" t="n">
        <v>1</v>
      </c>
      <c r="AB57" s="4" t="n">
        <f aca="false">IF(AA57&lt;3,0,1)</f>
        <v>0</v>
      </c>
      <c r="AC57" s="4" t="n">
        <v>0</v>
      </c>
      <c r="AD57" s="14" t="s">
        <v>245</v>
      </c>
      <c r="AE57" s="4" t="n">
        <v>668</v>
      </c>
      <c r="AF57" s="4" t="s">
        <v>95</v>
      </c>
      <c r="AG57" s="4" t="s">
        <v>67</v>
      </c>
      <c r="AH57" s="4" t="n">
        <v>55</v>
      </c>
    </row>
    <row r="58" customFormat="false" ht="15" hidden="false" customHeight="false" outlineLevel="0" collapsed="false">
      <c r="A58" s="33"/>
      <c r="B58" s="4"/>
      <c r="C58" s="4"/>
      <c r="D58" s="4"/>
      <c r="E58" s="4"/>
      <c r="F58" s="4"/>
      <c r="G58" s="4"/>
      <c r="H58" s="4"/>
      <c r="I58" s="4"/>
      <c r="J58" s="4"/>
      <c r="K58" s="4"/>
      <c r="N58" s="4"/>
      <c r="O58" s="4"/>
      <c r="P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customFormat="false" ht="15" hidden="false" customHeight="false" outlineLevel="0" collapsed="false">
      <c r="A59" s="12" t="s">
        <v>255</v>
      </c>
      <c r="B59" s="13" t="s">
        <v>256</v>
      </c>
      <c r="C59" s="14" t="s">
        <v>37</v>
      </c>
      <c r="D59" s="14" t="s">
        <v>38</v>
      </c>
      <c r="E59" s="15" t="n">
        <v>59.8138888888889</v>
      </c>
      <c r="F59" s="14" t="s">
        <v>39</v>
      </c>
      <c r="G59" s="16" t="n">
        <v>0</v>
      </c>
      <c r="H59" s="17" t="s">
        <v>40</v>
      </c>
      <c r="I59" s="18" t="s">
        <v>257</v>
      </c>
      <c r="J59" s="4" t="s">
        <v>94</v>
      </c>
      <c r="K59" s="16" t="s">
        <v>42</v>
      </c>
      <c r="L59" s="19" t="n">
        <v>-0.175438596491228</v>
      </c>
      <c r="M59" s="20" t="s">
        <v>55</v>
      </c>
      <c r="N59" s="24" t="n">
        <v>3.7</v>
      </c>
      <c r="O59" s="22" t="s">
        <v>63</v>
      </c>
      <c r="P59" s="17" t="s">
        <v>44</v>
      </c>
      <c r="Q59" s="23" t="n">
        <v>0</v>
      </c>
      <c r="R59" s="24" t="n">
        <v>41.5</v>
      </c>
      <c r="S59" s="22" t="n">
        <v>1</v>
      </c>
      <c r="T59" s="29" t="s">
        <v>258</v>
      </c>
      <c r="U59" s="26" t="n">
        <v>0</v>
      </c>
      <c r="V59" s="32" t="s">
        <v>46</v>
      </c>
      <c r="W59" s="32" t="n">
        <v>0</v>
      </c>
      <c r="X59" s="4" t="s">
        <v>47</v>
      </c>
      <c r="Y59" s="33" t="n">
        <v>0</v>
      </c>
      <c r="Z59" s="33" t="n">
        <v>17</v>
      </c>
      <c r="AA59" s="33" t="n">
        <v>1</v>
      </c>
      <c r="AB59" s="33" t="n">
        <f aca="false">IF(AA59&lt;3,0,1)</f>
        <v>0</v>
      </c>
      <c r="AC59" s="33" t="n">
        <v>0</v>
      </c>
      <c r="AD59" s="18" t="s">
        <v>48</v>
      </c>
      <c r="AE59" s="4" t="n">
        <v>534</v>
      </c>
      <c r="AF59" s="4" t="s">
        <v>49</v>
      </c>
      <c r="AG59" s="4" t="n">
        <v>0.24</v>
      </c>
      <c r="AH59" s="4" t="n">
        <v>1</v>
      </c>
    </row>
    <row r="60" customFormat="false" ht="15.75" hidden="false" customHeight="false" outlineLevel="0" collapsed="false">
      <c r="A60" s="12" t="s">
        <v>259</v>
      </c>
      <c r="B60" s="13" t="s">
        <v>260</v>
      </c>
      <c r="C60" s="14" t="s">
        <v>37</v>
      </c>
      <c r="D60" s="14" t="s">
        <v>120</v>
      </c>
      <c r="E60" s="15" t="n">
        <v>61.9638888888889</v>
      </c>
      <c r="F60" s="14" t="s">
        <v>53</v>
      </c>
      <c r="G60" s="16" t="n">
        <v>1</v>
      </c>
      <c r="H60" s="17" t="s">
        <v>40</v>
      </c>
      <c r="I60" s="18" t="s">
        <v>261</v>
      </c>
      <c r="J60" s="33" t="s">
        <v>39</v>
      </c>
      <c r="K60" s="16" t="s">
        <v>85</v>
      </c>
      <c r="L60" s="19" t="n">
        <v>-0.490909090909091</v>
      </c>
      <c r="M60" s="20" t="s">
        <v>43</v>
      </c>
      <c r="N60" s="56" t="n">
        <v>4.66666666666667</v>
      </c>
      <c r="O60" s="22"/>
      <c r="P60" s="17" t="s">
        <v>44</v>
      </c>
      <c r="Q60" s="23" t="n">
        <v>0</v>
      </c>
      <c r="R60" s="24" t="n">
        <v>26.6333333333333</v>
      </c>
      <c r="S60" s="22" t="n">
        <v>0</v>
      </c>
      <c r="T60" s="29" t="s">
        <v>258</v>
      </c>
      <c r="U60" s="14" t="n">
        <v>0</v>
      </c>
      <c r="V60" s="32" t="s">
        <v>46</v>
      </c>
      <c r="W60" s="32" t="n">
        <v>0</v>
      </c>
      <c r="X60" s="35" t="s">
        <v>96</v>
      </c>
      <c r="Y60" s="38" t="n">
        <v>0</v>
      </c>
      <c r="Z60" s="33" t="n">
        <f aca="false">37+16</f>
        <v>53</v>
      </c>
      <c r="AA60" s="33" t="n">
        <v>2</v>
      </c>
      <c r="AB60" s="33" t="n">
        <f aca="false">IF(AA60&lt;3,0,1)</f>
        <v>0</v>
      </c>
      <c r="AC60" s="33" t="n">
        <v>1</v>
      </c>
      <c r="AD60" s="18" t="s">
        <v>48</v>
      </c>
      <c r="AE60" s="4" t="n">
        <v>329</v>
      </c>
      <c r="AF60" s="4" t="s">
        <v>49</v>
      </c>
      <c r="AG60" s="4" t="n">
        <v>0.29</v>
      </c>
      <c r="AH60" s="4" t="n">
        <v>2</v>
      </c>
    </row>
    <row r="61" customFormat="false" ht="15.75" hidden="false" customHeight="false" outlineLevel="0" collapsed="false">
      <c r="A61" s="12" t="s">
        <v>262</v>
      </c>
      <c r="B61" s="29" t="s">
        <v>263</v>
      </c>
      <c r="C61" s="14" t="s">
        <v>37</v>
      </c>
      <c r="D61" s="29" t="s">
        <v>38</v>
      </c>
      <c r="E61" s="29" t="n">
        <v>44</v>
      </c>
      <c r="F61" s="29" t="s">
        <v>53</v>
      </c>
      <c r="G61" s="37" t="n">
        <v>0</v>
      </c>
      <c r="H61" s="17" t="s">
        <v>40</v>
      </c>
      <c r="I61" s="29" t="s">
        <v>68</v>
      </c>
      <c r="J61" s="29" t="s">
        <v>39</v>
      </c>
      <c r="K61" s="16" t="s">
        <v>42</v>
      </c>
      <c r="L61" s="45" t="n">
        <v>-0.79</v>
      </c>
      <c r="M61" s="37" t="s">
        <v>43</v>
      </c>
      <c r="N61" s="57" t="n">
        <v>14.9</v>
      </c>
      <c r="O61" s="42"/>
      <c r="P61" s="40" t="s">
        <v>56</v>
      </c>
      <c r="Q61" s="47" t="n">
        <v>1</v>
      </c>
      <c r="R61" s="58" t="n">
        <v>38.7333333333333</v>
      </c>
      <c r="S61" s="42" t="n">
        <v>0</v>
      </c>
      <c r="T61" s="29" t="s">
        <v>258</v>
      </c>
      <c r="U61" s="29" t="n">
        <v>0</v>
      </c>
      <c r="V61" s="32" t="s">
        <v>95</v>
      </c>
      <c r="W61" s="29" t="n">
        <v>0</v>
      </c>
      <c r="X61" s="35" t="s">
        <v>96</v>
      </c>
      <c r="Y61" s="4" t="n">
        <v>0</v>
      </c>
      <c r="Z61" s="4" t="n">
        <v>84</v>
      </c>
      <c r="AA61" s="4" t="n">
        <v>3</v>
      </c>
      <c r="AB61" s="4" t="n">
        <v>1</v>
      </c>
      <c r="AC61" s="4" t="n">
        <v>1</v>
      </c>
      <c r="AD61" s="18" t="s">
        <v>48</v>
      </c>
      <c r="AE61" s="4" t="n">
        <v>671</v>
      </c>
      <c r="AF61" s="4" t="s">
        <v>49</v>
      </c>
      <c r="AG61" s="4" t="n">
        <v>0.76</v>
      </c>
      <c r="AH61" s="4" t="n">
        <v>3</v>
      </c>
    </row>
    <row r="62" customFormat="false" ht="15.75" hidden="false" customHeight="false" outlineLevel="0" collapsed="false">
      <c r="A62" s="12" t="s">
        <v>264</v>
      </c>
      <c r="B62" s="29" t="s">
        <v>265</v>
      </c>
      <c r="C62" s="14" t="s">
        <v>37</v>
      </c>
      <c r="D62" s="29" t="s">
        <v>38</v>
      </c>
      <c r="E62" s="29" t="n">
        <v>23</v>
      </c>
      <c r="F62" s="29" t="s">
        <v>53</v>
      </c>
      <c r="G62" s="37" t="n">
        <v>0</v>
      </c>
      <c r="H62" s="17" t="s">
        <v>40</v>
      </c>
      <c r="I62" s="29" t="s">
        <v>68</v>
      </c>
      <c r="J62" s="29" t="s">
        <v>39</v>
      </c>
      <c r="K62" s="16" t="s">
        <v>42</v>
      </c>
      <c r="L62" s="45" t="n">
        <v>-0.78</v>
      </c>
      <c r="M62" s="37" t="s">
        <v>43</v>
      </c>
      <c r="N62" s="59" t="n">
        <v>12.0333333333333</v>
      </c>
      <c r="O62" s="46"/>
      <c r="P62" s="40" t="s">
        <v>56</v>
      </c>
      <c r="Q62" s="47" t="n">
        <v>1</v>
      </c>
      <c r="R62" s="48" t="n">
        <v>13.4666666666667</v>
      </c>
      <c r="S62" s="42" t="n">
        <v>1</v>
      </c>
      <c r="T62" s="29" t="s">
        <v>258</v>
      </c>
      <c r="U62" s="29" t="n">
        <v>0</v>
      </c>
      <c r="V62" s="32" t="s">
        <v>95</v>
      </c>
      <c r="W62" s="29" t="n">
        <v>0</v>
      </c>
      <c r="X62" s="35" t="s">
        <v>96</v>
      </c>
      <c r="Y62" s="4" t="n">
        <v>1</v>
      </c>
      <c r="Z62" s="4" t="n">
        <v>106</v>
      </c>
      <c r="AA62" s="4" t="n">
        <v>5</v>
      </c>
      <c r="AB62" s="4" t="n">
        <v>1</v>
      </c>
      <c r="AC62" s="4" t="n">
        <v>1</v>
      </c>
      <c r="AD62" s="18" t="s">
        <v>48</v>
      </c>
      <c r="AE62" s="4" t="n">
        <v>590</v>
      </c>
      <c r="AF62" s="4" t="s">
        <v>49</v>
      </c>
      <c r="AG62" s="4" t="n">
        <v>0.3</v>
      </c>
      <c r="AH62" s="4" t="n">
        <v>4</v>
      </c>
    </row>
    <row r="63" customFormat="false" ht="15.75" hidden="false" customHeight="false" outlineLevel="0" collapsed="false">
      <c r="A63" s="12" t="s">
        <v>266</v>
      </c>
      <c r="B63" s="29" t="s">
        <v>267</v>
      </c>
      <c r="C63" s="14" t="s">
        <v>37</v>
      </c>
      <c r="D63" s="29" t="s">
        <v>38</v>
      </c>
      <c r="E63" s="29" t="n">
        <v>49</v>
      </c>
      <c r="F63" s="14" t="s">
        <v>53</v>
      </c>
      <c r="G63" s="37" t="n">
        <v>0</v>
      </c>
      <c r="H63" s="17" t="s">
        <v>40</v>
      </c>
      <c r="I63" s="29" t="s">
        <v>116</v>
      </c>
      <c r="J63" s="33" t="s">
        <v>39</v>
      </c>
      <c r="K63" s="16" t="s">
        <v>42</v>
      </c>
      <c r="L63" s="45" t="n">
        <v>-1</v>
      </c>
      <c r="M63" s="37" t="s">
        <v>69</v>
      </c>
      <c r="N63" s="48" t="n">
        <v>22.6666666666667</v>
      </c>
      <c r="O63" s="46"/>
      <c r="P63" s="29" t="s">
        <v>56</v>
      </c>
      <c r="Q63" s="47" t="n">
        <v>1</v>
      </c>
      <c r="R63" s="48" t="n">
        <v>35.7333333333333</v>
      </c>
      <c r="S63" s="42" t="n">
        <v>1</v>
      </c>
      <c r="T63" s="29" t="s">
        <v>258</v>
      </c>
      <c r="U63" s="29" t="n">
        <v>0</v>
      </c>
      <c r="V63" s="32" t="s">
        <v>95</v>
      </c>
      <c r="W63" s="29" t="n">
        <v>0</v>
      </c>
      <c r="X63" s="35" t="s">
        <v>96</v>
      </c>
      <c r="Y63" s="4" t="n">
        <v>0</v>
      </c>
      <c r="Z63" s="4" t="n">
        <v>131</v>
      </c>
      <c r="AA63" s="4" t="n">
        <v>5</v>
      </c>
      <c r="AB63" s="4" t="n">
        <v>1</v>
      </c>
      <c r="AC63" s="4" t="n">
        <v>1</v>
      </c>
      <c r="AD63" s="18" t="s">
        <v>48</v>
      </c>
      <c r="AE63" s="4" t="n">
        <v>517</v>
      </c>
      <c r="AF63" s="4" t="s">
        <v>49</v>
      </c>
      <c r="AG63" s="4" t="n">
        <v>0.38</v>
      </c>
      <c r="AH63" s="4" t="n">
        <v>5</v>
      </c>
    </row>
    <row r="64" customFormat="false" ht="15.75" hidden="false" customHeight="false" outlineLevel="0" collapsed="false">
      <c r="A64" s="12" t="s">
        <v>268</v>
      </c>
      <c r="B64" s="29" t="s">
        <v>269</v>
      </c>
      <c r="C64" s="14" t="s">
        <v>37</v>
      </c>
      <c r="D64" s="29" t="s">
        <v>120</v>
      </c>
      <c r="E64" s="29" t="n">
        <v>58</v>
      </c>
      <c r="F64" s="29" t="s">
        <v>53</v>
      </c>
      <c r="G64" s="37" t="n">
        <v>0</v>
      </c>
      <c r="H64" s="17" t="s">
        <v>40</v>
      </c>
      <c r="I64" s="29" t="s">
        <v>113</v>
      </c>
      <c r="J64" s="33" t="s">
        <v>39</v>
      </c>
      <c r="K64" s="16" t="s">
        <v>42</v>
      </c>
      <c r="L64" s="45" t="n">
        <v>-1</v>
      </c>
      <c r="M64" s="37" t="s">
        <v>69</v>
      </c>
      <c r="N64" s="48" t="n">
        <v>27.7666666666667</v>
      </c>
      <c r="O64" s="46"/>
      <c r="P64" s="29" t="s">
        <v>56</v>
      </c>
      <c r="Q64" s="47" t="n">
        <v>0</v>
      </c>
      <c r="R64" s="48" t="n">
        <v>27.7666666666667</v>
      </c>
      <c r="S64" s="42" t="n">
        <v>0</v>
      </c>
      <c r="T64" s="29" t="s">
        <v>270</v>
      </c>
      <c r="U64" s="29" t="n">
        <v>0</v>
      </c>
      <c r="V64" s="32" t="s">
        <v>95</v>
      </c>
      <c r="W64" s="29" t="n">
        <v>0</v>
      </c>
      <c r="X64" s="35" t="s">
        <v>96</v>
      </c>
      <c r="Y64" s="4" t="n">
        <v>0</v>
      </c>
      <c r="Z64" s="4" t="n">
        <v>106</v>
      </c>
      <c r="AA64" s="4" t="n">
        <v>2</v>
      </c>
      <c r="AB64" s="4" t="n">
        <v>0</v>
      </c>
      <c r="AC64" s="4" t="n">
        <v>1</v>
      </c>
      <c r="AD64" s="18" t="s">
        <v>48</v>
      </c>
      <c r="AE64" s="4" t="n">
        <v>742</v>
      </c>
      <c r="AF64" s="4" t="s">
        <v>49</v>
      </c>
      <c r="AG64" s="4" t="n">
        <v>0.96</v>
      </c>
      <c r="AH64" s="4" t="n">
        <v>6</v>
      </c>
    </row>
    <row r="65" customFormat="false" ht="15.75" hidden="false" customHeight="false" outlineLevel="0" collapsed="false">
      <c r="A65" s="12" t="s">
        <v>271</v>
      </c>
      <c r="B65" s="29" t="s">
        <v>272</v>
      </c>
      <c r="C65" s="14" t="s">
        <v>37</v>
      </c>
      <c r="D65" s="29" t="s">
        <v>38</v>
      </c>
      <c r="E65" s="29" t="n">
        <v>41</v>
      </c>
      <c r="F65" s="29" t="s">
        <v>39</v>
      </c>
      <c r="G65" s="37" t="n">
        <v>0</v>
      </c>
      <c r="H65" s="17" t="s">
        <v>40</v>
      </c>
      <c r="I65" s="29" t="s">
        <v>116</v>
      </c>
      <c r="J65" s="29" t="s">
        <v>39</v>
      </c>
      <c r="K65" s="16" t="s">
        <v>42</v>
      </c>
      <c r="L65" s="45" t="n">
        <v>-0.7</v>
      </c>
      <c r="M65" s="37" t="s">
        <v>43</v>
      </c>
      <c r="N65" s="59" t="n">
        <v>13.2666666666667</v>
      </c>
      <c r="O65" s="46"/>
      <c r="P65" s="40" t="s">
        <v>56</v>
      </c>
      <c r="Q65" s="47" t="n">
        <v>1</v>
      </c>
      <c r="R65" s="48" t="n">
        <v>45.6333333333333</v>
      </c>
      <c r="S65" s="42" t="n">
        <v>0</v>
      </c>
      <c r="T65" s="29" t="s">
        <v>258</v>
      </c>
      <c r="U65" s="29" t="n">
        <v>0</v>
      </c>
      <c r="V65" s="32" t="s">
        <v>95</v>
      </c>
      <c r="W65" s="29" t="n">
        <v>0</v>
      </c>
      <c r="X65" s="35" t="s">
        <v>96</v>
      </c>
      <c r="Y65" s="4" t="n">
        <v>1</v>
      </c>
      <c r="Z65" s="4" t="n">
        <v>62</v>
      </c>
      <c r="AA65" s="4" t="n">
        <v>3</v>
      </c>
      <c r="AB65" s="4" t="n">
        <v>1</v>
      </c>
      <c r="AC65" s="4" t="n">
        <v>1</v>
      </c>
      <c r="AD65" s="14" t="s">
        <v>273</v>
      </c>
      <c r="AE65" s="4" t="n">
        <v>733</v>
      </c>
      <c r="AF65" s="4" t="s">
        <v>49</v>
      </c>
      <c r="AG65" s="4" t="n">
        <v>0.42</v>
      </c>
      <c r="AH65" s="4" t="n">
        <v>7</v>
      </c>
    </row>
    <row r="66" customFormat="false" ht="15.75" hidden="false" customHeight="false" outlineLevel="0" collapsed="false">
      <c r="A66" s="12" t="s">
        <v>274</v>
      </c>
      <c r="B66" s="29" t="s">
        <v>275</v>
      </c>
      <c r="C66" s="14" t="s">
        <v>37</v>
      </c>
      <c r="D66" s="29" t="s">
        <v>38</v>
      </c>
      <c r="E66" s="29" t="n">
        <v>60</v>
      </c>
      <c r="F66" s="29" t="s">
        <v>39</v>
      </c>
      <c r="G66" s="37" t="n">
        <v>0</v>
      </c>
      <c r="H66" s="17" t="s">
        <v>40</v>
      </c>
      <c r="I66" s="29" t="s">
        <v>234</v>
      </c>
      <c r="J66" s="33" t="s">
        <v>39</v>
      </c>
      <c r="K66" s="16" t="s">
        <v>42</v>
      </c>
      <c r="L66" s="45" t="n">
        <v>-1</v>
      </c>
      <c r="M66" s="37" t="s">
        <v>69</v>
      </c>
      <c r="N66" s="48" t="n">
        <v>31.7333333333333</v>
      </c>
      <c r="O66" s="46"/>
      <c r="P66" s="29" t="s">
        <v>56</v>
      </c>
      <c r="Q66" s="47" t="n">
        <v>0</v>
      </c>
      <c r="R66" s="48" t="n">
        <v>31.7333333333333</v>
      </c>
      <c r="S66" s="42" t="n">
        <v>0</v>
      </c>
      <c r="T66" s="29" t="s">
        <v>270</v>
      </c>
      <c r="U66" s="29" t="n">
        <v>0</v>
      </c>
      <c r="V66" s="14" t="s">
        <v>276</v>
      </c>
      <c r="W66" s="29" t="n">
        <v>0</v>
      </c>
      <c r="X66" s="35" t="s">
        <v>96</v>
      </c>
      <c r="Y66" s="33" t="n">
        <v>0</v>
      </c>
      <c r="Z66" s="4" t="n">
        <v>11</v>
      </c>
      <c r="AA66" s="4" t="n">
        <v>2</v>
      </c>
      <c r="AB66" s="4" t="n">
        <v>0</v>
      </c>
      <c r="AC66" s="4" t="n">
        <v>1</v>
      </c>
      <c r="AD66" s="14" t="s">
        <v>231</v>
      </c>
      <c r="AE66" s="4" t="n">
        <v>1211</v>
      </c>
      <c r="AF66" s="4" t="s">
        <v>49</v>
      </c>
      <c r="AG66" s="4" t="n">
        <v>0.82</v>
      </c>
      <c r="AH66" s="4" t="n">
        <v>8</v>
      </c>
    </row>
    <row r="67" customFormat="false" ht="15.75" hidden="false" customHeight="false" outlineLevel="0" collapsed="false">
      <c r="A67" s="12" t="s">
        <v>277</v>
      </c>
      <c r="B67" s="29" t="s">
        <v>278</v>
      </c>
      <c r="C67" s="14" t="s">
        <v>37</v>
      </c>
      <c r="D67" s="14" t="s">
        <v>38</v>
      </c>
      <c r="E67" s="15" t="n">
        <v>57.5888888888889</v>
      </c>
      <c r="F67" s="14" t="s">
        <v>53</v>
      </c>
      <c r="G67" s="49" t="n">
        <v>1</v>
      </c>
      <c r="H67" s="17" t="s">
        <v>40</v>
      </c>
      <c r="I67" s="18" t="s">
        <v>143</v>
      </c>
      <c r="J67" s="33" t="s">
        <v>39</v>
      </c>
      <c r="K67" s="16" t="s">
        <v>42</v>
      </c>
      <c r="L67" s="43" t="n">
        <v>-0.46</v>
      </c>
      <c r="M67" s="16" t="s">
        <v>43</v>
      </c>
      <c r="N67" s="56" t="n">
        <v>3</v>
      </c>
      <c r="O67" s="22"/>
      <c r="P67" s="17" t="s">
        <v>168</v>
      </c>
      <c r="Q67" s="23" t="n">
        <v>1</v>
      </c>
      <c r="R67" s="24" t="n">
        <v>8.26666666666667</v>
      </c>
      <c r="S67" s="22" t="n">
        <v>1</v>
      </c>
      <c r="T67" s="29" t="s">
        <v>258</v>
      </c>
      <c r="U67" s="14" t="n">
        <v>1</v>
      </c>
      <c r="V67" s="32" t="s">
        <v>46</v>
      </c>
      <c r="W67" s="32" t="n">
        <v>0</v>
      </c>
      <c r="X67" s="35" t="s">
        <v>96</v>
      </c>
      <c r="Y67" s="51" t="n">
        <v>1</v>
      </c>
      <c r="Z67" s="4" t="n">
        <f aca="false">15+47+26</f>
        <v>88</v>
      </c>
      <c r="AA67" s="4" t="n">
        <v>5</v>
      </c>
      <c r="AB67" s="4" t="n">
        <f aca="false">IF(AA67&lt;3,0,1)</f>
        <v>1</v>
      </c>
      <c r="AC67" s="4" t="n">
        <v>1</v>
      </c>
      <c r="AD67" s="18" t="s">
        <v>48</v>
      </c>
      <c r="AE67" s="4" t="n">
        <v>715</v>
      </c>
      <c r="AF67" s="4" t="s">
        <v>49</v>
      </c>
      <c r="AG67" s="4" t="n">
        <v>0.7</v>
      </c>
      <c r="AH67" s="4" t="n">
        <v>9</v>
      </c>
    </row>
    <row r="68" customFormat="false" ht="15.75" hidden="false" customHeight="false" outlineLevel="0" collapsed="false">
      <c r="A68" s="12" t="s">
        <v>279</v>
      </c>
      <c r="B68" s="29" t="s">
        <v>280</v>
      </c>
      <c r="C68" s="29" t="s">
        <v>281</v>
      </c>
      <c r="D68" s="14"/>
      <c r="E68" s="29" t="n">
        <v>21</v>
      </c>
      <c r="F68" s="29" t="s">
        <v>53</v>
      </c>
      <c r="G68" s="37" t="n">
        <v>0</v>
      </c>
      <c r="H68" s="17" t="s">
        <v>40</v>
      </c>
      <c r="I68" s="29" t="s">
        <v>116</v>
      </c>
      <c r="J68" s="29" t="s">
        <v>39</v>
      </c>
      <c r="K68" s="16" t="s">
        <v>42</v>
      </c>
      <c r="L68" s="45" t="n">
        <v>-0.38</v>
      </c>
      <c r="M68" s="37" t="s">
        <v>43</v>
      </c>
      <c r="N68" s="59" t="n">
        <v>3.26666666666667</v>
      </c>
      <c r="O68" s="46"/>
      <c r="P68" s="40" t="s">
        <v>168</v>
      </c>
      <c r="Q68" s="23" t="n">
        <v>1</v>
      </c>
      <c r="R68" s="48" t="n">
        <v>7.46666666666667</v>
      </c>
      <c r="S68" s="25" t="n">
        <v>1</v>
      </c>
      <c r="T68" s="29" t="s">
        <v>270</v>
      </c>
      <c r="U68" s="29" t="n">
        <v>0</v>
      </c>
      <c r="V68" s="14" t="s">
        <v>282</v>
      </c>
      <c r="W68" s="29" t="n">
        <v>0</v>
      </c>
      <c r="X68" s="35" t="s">
        <v>96</v>
      </c>
      <c r="Y68" s="4" t="n">
        <v>0</v>
      </c>
      <c r="Z68" s="4" t="n">
        <v>43</v>
      </c>
      <c r="AA68" s="4" t="n">
        <v>1</v>
      </c>
      <c r="AB68" s="4" t="n">
        <v>0</v>
      </c>
      <c r="AC68" s="4" t="n">
        <v>0</v>
      </c>
      <c r="AD68" s="14" t="s">
        <v>48</v>
      </c>
      <c r="AE68" s="4" t="n">
        <v>671</v>
      </c>
      <c r="AF68" s="4" t="s">
        <v>49</v>
      </c>
      <c r="AG68" s="4" t="n">
        <v>0.43</v>
      </c>
      <c r="AH68" s="4" t="n">
        <v>10</v>
      </c>
    </row>
    <row r="69" customFormat="false" ht="15.75" hidden="false" customHeight="false" outlineLevel="0" collapsed="false">
      <c r="A69" s="12" t="s">
        <v>283</v>
      </c>
      <c r="B69" s="29" t="s">
        <v>284</v>
      </c>
      <c r="C69" s="14" t="s">
        <v>37</v>
      </c>
      <c r="D69" s="29" t="s">
        <v>38</v>
      </c>
      <c r="E69" s="29" t="n">
        <v>62</v>
      </c>
      <c r="F69" s="29" t="s">
        <v>53</v>
      </c>
      <c r="G69" s="37" t="n">
        <v>1</v>
      </c>
      <c r="H69" s="17" t="s">
        <v>40</v>
      </c>
      <c r="I69" s="29" t="s">
        <v>116</v>
      </c>
      <c r="J69" s="29" t="s">
        <v>39</v>
      </c>
      <c r="K69" s="16" t="s">
        <v>42</v>
      </c>
      <c r="L69" s="45" t="n">
        <v>0.25</v>
      </c>
      <c r="M69" s="37" t="s">
        <v>55</v>
      </c>
      <c r="N69" s="48" t="n">
        <v>1.86666666666667</v>
      </c>
      <c r="O69" s="46"/>
      <c r="P69" s="40" t="s">
        <v>168</v>
      </c>
      <c r="Q69" s="23" t="n">
        <v>1</v>
      </c>
      <c r="R69" s="48" t="n">
        <v>15</v>
      </c>
      <c r="S69" s="25" t="n">
        <v>0</v>
      </c>
      <c r="T69" s="29" t="s">
        <v>258</v>
      </c>
      <c r="U69" s="29" t="n">
        <v>0</v>
      </c>
      <c r="V69" s="32" t="s">
        <v>95</v>
      </c>
      <c r="W69" s="29" t="n">
        <v>1</v>
      </c>
      <c r="X69" s="35" t="s">
        <v>96</v>
      </c>
      <c r="Y69" s="4" t="n">
        <v>1</v>
      </c>
      <c r="Z69" s="4" t="n">
        <v>185</v>
      </c>
      <c r="AA69" s="4" t="n">
        <v>3</v>
      </c>
      <c r="AB69" s="4" t="n">
        <v>1</v>
      </c>
      <c r="AC69" s="4" t="n">
        <v>1</v>
      </c>
      <c r="AD69" s="14" t="s">
        <v>48</v>
      </c>
      <c r="AE69" s="4" t="n">
        <v>938</v>
      </c>
      <c r="AF69" s="4" t="s">
        <v>49</v>
      </c>
      <c r="AG69" s="4" t="n">
        <v>0.59</v>
      </c>
      <c r="AH69" s="4" t="n">
        <v>11</v>
      </c>
    </row>
    <row r="70" customFormat="false" ht="15" hidden="false" customHeight="false" outlineLevel="0" collapsed="false">
      <c r="B70" s="60"/>
      <c r="C70" s="60"/>
      <c r="D70" s="60"/>
      <c r="E70" s="60"/>
      <c r="F70" s="60"/>
      <c r="G70" s="60"/>
      <c r="H70" s="60"/>
      <c r="I70" s="60"/>
      <c r="J70" s="60"/>
    </row>
    <row r="71" customFormat="false" ht="15" hidden="false" customHeight="false" outlineLevel="0" collapsed="false">
      <c r="B71" s="60"/>
      <c r="C71" s="60"/>
      <c r="D71" s="60"/>
      <c r="E71" s="60"/>
      <c r="F71" s="60"/>
      <c r="G71" s="60"/>
      <c r="H71" s="60"/>
      <c r="I71" s="60"/>
      <c r="J71" s="60"/>
    </row>
    <row r="72" customFormat="false" ht="15" hidden="false" customHeight="false" outlineLevel="0" collapsed="false"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</sheetData>
  <autoFilter ref="L2:L72"/>
  <dataValidations count="1">
    <dataValidation allowBlank="true" errorStyle="stop" operator="between" showDropDown="false" showErrorMessage="true" showInputMessage="true" sqref="F16:F22 F47:F53 F61:F62 F64:F66 F68:F69" type="list">
      <formula1>Sex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28.29"/>
    <col collapsed="false" customWidth="true" hidden="false" outlineLevel="0" max="3" min="3" style="0" width="24.57"/>
    <col collapsed="false" customWidth="true" hidden="false" outlineLevel="0" max="4" min="4" style="0" width="26.29"/>
    <col collapsed="false" customWidth="true" hidden="false" outlineLevel="0" max="9" min="9" style="0" width="17.86"/>
    <col collapsed="false" customWidth="true" hidden="false" outlineLevel="0" max="11" min="11" style="0" width="19"/>
    <col collapsed="false" customWidth="true" hidden="false" outlineLevel="0" max="15" min="15" style="0" width="13.29"/>
    <col collapsed="false" customWidth="true" hidden="false" outlineLevel="0" max="16" min="16" style="0" width="11.29"/>
    <col collapsed="false" customWidth="true" hidden="false" outlineLevel="0" max="17" min="17" style="0" width="14.15"/>
    <col collapsed="false" customWidth="true" hidden="false" outlineLevel="0" max="18" min="18" style="0" width="17"/>
    <col collapsed="false" customWidth="true" hidden="false" outlineLevel="0" max="19" min="19" style="0" width="13.14"/>
  </cols>
  <sheetData>
    <row r="1" customFormat="false" ht="15" hidden="false" customHeight="false" outlineLevel="0" collapsed="false">
      <c r="B1" s="61"/>
      <c r="C1" s="62"/>
      <c r="D1" s="63"/>
      <c r="E1" s="63"/>
      <c r="F1" s="63"/>
      <c r="G1" s="63"/>
      <c r="H1" s="63"/>
      <c r="I1" s="62"/>
    </row>
    <row r="2" customFormat="false" ht="15" hidden="false" customHeight="false" outlineLevel="0" collapsed="false">
      <c r="A2" s="62"/>
      <c r="B2" s="13"/>
      <c r="C2" s="64"/>
      <c r="D2" s="62"/>
      <c r="E2" s="62"/>
      <c r="F2" s="62"/>
      <c r="G2" s="62"/>
      <c r="H2" s="62"/>
      <c r="I2" s="65"/>
      <c r="J2" s="65"/>
      <c r="K2" s="65"/>
      <c r="L2" s="65"/>
      <c r="M2" s="65"/>
      <c r="N2" s="62"/>
      <c r="O2" s="66"/>
      <c r="P2" s="67"/>
      <c r="Q2" s="66"/>
      <c r="R2" s="66"/>
      <c r="S2" s="66"/>
      <c r="T2" s="66"/>
      <c r="U2" s="68"/>
      <c r="V2" s="68"/>
      <c r="W2" s="68"/>
      <c r="X2" s="66"/>
      <c r="Y2" s="68"/>
      <c r="Z2" s="66"/>
      <c r="AA2" s="69"/>
      <c r="AB2" s="69"/>
      <c r="AC2" s="66"/>
      <c r="AD2" s="66"/>
      <c r="AE2" s="66"/>
      <c r="AF2" s="69"/>
    </row>
    <row r="3" customFormat="false" ht="15" hidden="false" customHeight="false" outlineLevel="0" collapsed="false">
      <c r="A3" s="62"/>
      <c r="B3" s="13"/>
      <c r="C3" s="64"/>
      <c r="D3" s="62"/>
      <c r="E3" s="62"/>
      <c r="F3" s="62"/>
      <c r="G3" s="62"/>
      <c r="H3" s="62"/>
      <c r="I3" s="70"/>
      <c r="J3" s="71"/>
      <c r="K3" s="62"/>
      <c r="L3" s="62"/>
      <c r="M3" s="29"/>
      <c r="N3" s="62"/>
      <c r="O3" s="72"/>
      <c r="P3" s="73"/>
      <c r="Q3" s="74"/>
      <c r="R3" s="74"/>
      <c r="S3" s="75"/>
      <c r="T3" s="37"/>
      <c r="U3" s="76"/>
      <c r="V3" s="77"/>
      <c r="W3" s="77"/>
      <c r="X3" s="78"/>
      <c r="Y3" s="78"/>
      <c r="Z3" s="77"/>
      <c r="AA3" s="79"/>
      <c r="AB3" s="79"/>
      <c r="AC3" s="80"/>
      <c r="AD3" s="81"/>
      <c r="AE3" s="62"/>
      <c r="AF3" s="62"/>
    </row>
    <row r="4" customFormat="false" ht="15" hidden="false" customHeight="false" outlineLevel="0" collapsed="false">
      <c r="A4" s="62"/>
      <c r="B4" s="13"/>
      <c r="C4" s="64"/>
      <c r="D4" s="62"/>
      <c r="E4" s="62"/>
      <c r="F4" s="62"/>
      <c r="G4" s="62"/>
      <c r="H4" s="62"/>
      <c r="I4" s="70"/>
      <c r="J4" s="71"/>
      <c r="K4" s="62"/>
      <c r="L4" s="62"/>
      <c r="M4" s="82"/>
      <c r="N4" s="62"/>
      <c r="O4" s="73"/>
      <c r="P4" s="73"/>
      <c r="Q4" s="74"/>
      <c r="R4" s="75"/>
      <c r="S4" s="75"/>
      <c r="T4" s="37"/>
      <c r="U4" s="76"/>
      <c r="V4" s="83"/>
      <c r="W4" s="83"/>
      <c r="X4" s="78"/>
      <c r="Y4" s="78"/>
      <c r="Z4" s="77"/>
      <c r="AA4" s="79"/>
      <c r="AB4" s="79"/>
      <c r="AC4" s="79"/>
      <c r="AD4" s="81"/>
      <c r="AE4" s="77"/>
      <c r="AF4" s="79"/>
    </row>
    <row r="5" customFormat="false" ht="15" hidden="false" customHeight="false" outlineLevel="0" collapsed="false">
      <c r="A5" s="62"/>
      <c r="B5" s="13"/>
      <c r="C5" s="64"/>
      <c r="D5" s="62"/>
      <c r="E5" s="8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</row>
    <row r="6" customFormat="false" ht="15" hidden="false" customHeight="false" outlineLevel="0" collapsed="false">
      <c r="A6" s="62"/>
      <c r="B6" s="13"/>
      <c r="C6" s="64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</row>
    <row r="7" customFormat="false" ht="15" hidden="false" customHeight="false" outlineLevel="0" collapsed="false">
      <c r="A7" s="62"/>
      <c r="B7" s="13"/>
      <c r="C7" s="64"/>
      <c r="D7" s="62"/>
      <c r="E7" s="62"/>
      <c r="F7" s="82"/>
      <c r="G7" s="62"/>
      <c r="H7" s="8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</row>
    <row r="8" customFormat="false" ht="15" hidden="false" customHeight="false" outlineLevel="0" collapsed="false">
      <c r="A8" s="62"/>
      <c r="B8" s="13"/>
      <c r="C8" s="64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</row>
    <row r="9" customFormat="false" ht="15" hidden="false" customHeight="false" outlineLevel="0" collapsed="false">
      <c r="A9" s="62"/>
      <c r="B9" s="13"/>
      <c r="C9" s="64"/>
      <c r="D9" s="82"/>
      <c r="E9" s="62"/>
      <c r="F9" s="62"/>
      <c r="G9" s="62"/>
      <c r="H9" s="62"/>
      <c r="I9" s="65"/>
      <c r="J9" s="68"/>
      <c r="K9" s="68"/>
      <c r="L9" s="66"/>
      <c r="M9" s="68"/>
      <c r="N9" s="66"/>
      <c r="O9" s="69"/>
      <c r="P9" s="69"/>
      <c r="Q9" s="66"/>
      <c r="R9" s="66"/>
      <c r="S9" s="66"/>
      <c r="T9" s="69"/>
      <c r="U9" s="62"/>
    </row>
    <row r="10" customFormat="false" ht="15" hidden="false" customHeight="false" outlineLevel="0" collapsed="false">
      <c r="A10" s="62"/>
      <c r="B10" s="13"/>
      <c r="C10" s="64"/>
      <c r="D10" s="82"/>
      <c r="E10" s="82"/>
      <c r="F10" s="62"/>
      <c r="G10" s="62"/>
      <c r="H10" s="62"/>
      <c r="I10" s="70"/>
      <c r="J10" s="77"/>
      <c r="K10" s="77"/>
      <c r="L10" s="78"/>
      <c r="M10" s="78"/>
      <c r="N10" s="77"/>
      <c r="O10" s="79"/>
      <c r="P10" s="79"/>
      <c r="Q10" s="80"/>
      <c r="R10" s="81"/>
      <c r="S10" s="62"/>
      <c r="T10" s="62"/>
      <c r="U10" s="62"/>
    </row>
    <row r="11" customFormat="false" ht="15" hidden="false" customHeight="false" outlineLevel="0" collapsed="false">
      <c r="A11" s="62"/>
      <c r="B11" s="13"/>
      <c r="C11" s="64"/>
      <c r="D11" s="82"/>
      <c r="E11" s="62"/>
      <c r="F11" s="62"/>
      <c r="G11" s="62"/>
      <c r="H11" s="62"/>
      <c r="I11" s="70"/>
      <c r="J11" s="83"/>
      <c r="K11" s="83"/>
      <c r="L11" s="78"/>
      <c r="M11" s="78"/>
      <c r="N11" s="77"/>
      <c r="O11" s="79"/>
      <c r="P11" s="79"/>
      <c r="Q11" s="79"/>
      <c r="R11" s="81"/>
      <c r="S11" s="77"/>
      <c r="T11" s="79"/>
      <c r="U11" s="62"/>
    </row>
    <row r="12" customFormat="false" ht="15" hidden="false" customHeight="false" outlineLevel="0" collapsed="false">
      <c r="A12" s="62"/>
      <c r="B12" s="13"/>
      <c r="C12" s="64"/>
      <c r="D12" s="8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</row>
    <row r="13" customFormat="false" ht="15" hidden="false" customHeight="false" outlineLevel="0" collapsed="false">
      <c r="A13" s="62"/>
      <c r="B13" s="13"/>
      <c r="C13" s="64"/>
      <c r="D13" s="82"/>
      <c r="E13" s="8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</row>
    <row r="14" customFormat="false" ht="15" hidden="false" customHeight="false" outlineLevel="0" collapsed="false">
      <c r="A14" s="62"/>
      <c r="B14" s="13"/>
      <c r="C14" s="64"/>
      <c r="D14" s="82"/>
      <c r="E14" s="62"/>
      <c r="F14" s="82"/>
      <c r="G14" s="62"/>
      <c r="H14" s="8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</row>
    <row r="15" customFormat="false" ht="15" hidden="false" customHeight="false" outlineLevel="0" collapsed="false">
      <c r="A15" s="62"/>
      <c r="B15" s="29"/>
      <c r="C15" s="8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</row>
    <row r="16" customFormat="false" ht="15" hidden="false" customHeight="false" outlineLevel="0" collapsed="false">
      <c r="A16" s="62"/>
      <c r="B16" s="29"/>
      <c r="C16" s="8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customFormat="false" ht="15" hidden="false" customHeight="false" outlineLevel="0" collapsed="false">
      <c r="A17" s="62"/>
      <c r="B17" s="29"/>
      <c r="C17" s="82"/>
      <c r="D17" s="62"/>
      <c r="E17" s="62"/>
      <c r="F17" s="62"/>
      <c r="G17" s="62"/>
      <c r="H17" s="62"/>
      <c r="I17" s="65"/>
      <c r="J17" s="65"/>
      <c r="K17" s="65"/>
      <c r="L17" s="84"/>
      <c r="M17" s="62"/>
      <c r="N17" s="85"/>
      <c r="O17" s="65"/>
      <c r="P17" s="62"/>
      <c r="Q17" s="62"/>
      <c r="R17" s="62"/>
      <c r="S17" s="62"/>
      <c r="T17" s="62"/>
      <c r="U17" s="62"/>
    </row>
    <row r="18" customFormat="false" ht="15" hidden="false" customHeight="false" outlineLevel="0" collapsed="false">
      <c r="A18" s="62"/>
      <c r="B18" s="29"/>
      <c r="C18" s="82"/>
      <c r="D18" s="62"/>
      <c r="E18" s="62"/>
      <c r="F18" s="62"/>
      <c r="G18" s="62"/>
      <c r="H18" s="62"/>
      <c r="I18" s="82"/>
      <c r="J18" s="82"/>
      <c r="K18" s="82"/>
      <c r="L18" s="82"/>
      <c r="M18" s="62"/>
      <c r="N18" s="62"/>
      <c r="O18" s="82"/>
      <c r="P18" s="62"/>
      <c r="Q18" s="62"/>
      <c r="R18" s="62"/>
      <c r="S18" s="62"/>
      <c r="T18" s="62"/>
      <c r="U18" s="62"/>
    </row>
    <row r="19" customFormat="false" ht="15" hidden="false" customHeight="false" outlineLevel="0" collapsed="false">
      <c r="A19" s="62"/>
      <c r="B19" s="29"/>
      <c r="C19" s="82"/>
      <c r="D19" s="62"/>
      <c r="E19" s="62"/>
      <c r="F19" s="62"/>
      <c r="G19" s="62"/>
      <c r="H19" s="62"/>
      <c r="I19" s="82"/>
      <c r="J19" s="82"/>
      <c r="K19" s="82"/>
      <c r="L19" s="86"/>
      <c r="M19" s="62"/>
      <c r="N19" s="87"/>
      <c r="O19" s="82"/>
      <c r="P19" s="62"/>
      <c r="Q19" s="62"/>
      <c r="R19" s="62"/>
      <c r="S19" s="62"/>
      <c r="T19" s="62"/>
      <c r="U19" s="62"/>
    </row>
    <row r="20" customFormat="false" ht="15" hidden="false" customHeight="false" outlineLevel="0" collapsed="false">
      <c r="A20" s="62"/>
      <c r="B20" s="29"/>
      <c r="C20" s="82"/>
      <c r="D20" s="62"/>
      <c r="E20" s="62"/>
      <c r="F20" s="62"/>
      <c r="G20" s="62"/>
      <c r="H20" s="62"/>
      <c r="I20" s="82"/>
      <c r="J20" s="82"/>
      <c r="K20" s="82"/>
      <c r="L20" s="82"/>
      <c r="M20" s="62"/>
      <c r="N20" s="62"/>
      <c r="O20" s="82"/>
      <c r="P20" s="62"/>
      <c r="Q20" s="62"/>
      <c r="R20" s="62"/>
      <c r="S20" s="62"/>
      <c r="T20" s="62"/>
      <c r="U20" s="62"/>
    </row>
    <row r="21" customFormat="false" ht="15" hidden="false" customHeight="false" outlineLevel="0" collapsed="false">
      <c r="A21" s="62"/>
      <c r="B21" s="29"/>
      <c r="C21" s="82"/>
      <c r="D21" s="62"/>
      <c r="E21" s="62"/>
      <c r="F21" s="62"/>
      <c r="G21" s="62"/>
      <c r="H21" s="62"/>
      <c r="I21" s="82"/>
      <c r="J21" s="82"/>
      <c r="K21" s="82"/>
      <c r="L21" s="82"/>
      <c r="M21" s="62"/>
      <c r="N21" s="62"/>
      <c r="O21" s="82"/>
      <c r="P21" s="88"/>
      <c r="Q21" s="74"/>
      <c r="R21" s="62"/>
      <c r="S21" s="82"/>
      <c r="T21" s="62"/>
      <c r="U21" s="89"/>
      <c r="V21" s="82"/>
      <c r="W21" s="90"/>
      <c r="X21" s="91"/>
      <c r="Y21" s="70"/>
      <c r="Z21" s="70"/>
      <c r="AA21" s="70"/>
      <c r="AB21" s="70"/>
      <c r="AC21" s="92"/>
      <c r="AD21" s="62"/>
      <c r="AE21" s="62"/>
      <c r="AF21" s="62"/>
      <c r="AG21" s="62"/>
    </row>
    <row r="22" customFormat="false" ht="15" hidden="false" customHeight="false" outlineLevel="0" collapsed="false">
      <c r="A22" s="62"/>
      <c r="B22" s="29"/>
      <c r="C22" s="82"/>
      <c r="D22" s="62"/>
      <c r="E22" s="62"/>
      <c r="F22" s="62"/>
      <c r="G22" s="62"/>
      <c r="H22" s="62"/>
      <c r="I22" s="82"/>
      <c r="J22" s="82"/>
      <c r="K22" s="82"/>
      <c r="L22" s="82"/>
      <c r="M22" s="62"/>
      <c r="N22" s="62"/>
      <c r="O22" s="82"/>
      <c r="P22" s="93"/>
      <c r="Q22" s="74"/>
      <c r="R22" s="62"/>
      <c r="S22" s="82"/>
      <c r="T22" s="62"/>
      <c r="U22" s="89"/>
      <c r="V22" s="82"/>
      <c r="W22" s="94"/>
      <c r="X22" s="91"/>
      <c r="Y22" s="95"/>
      <c r="Z22" s="70"/>
      <c r="AA22" s="96"/>
      <c r="AB22" s="70"/>
      <c r="AC22" s="97"/>
      <c r="AD22" s="87"/>
      <c r="AE22" s="62"/>
      <c r="AF22" s="62"/>
      <c r="AG22" s="62"/>
    </row>
    <row r="23" customFormat="false" ht="15" hidden="false" customHeight="false" outlineLevel="0" collapsed="false">
      <c r="A23" s="62"/>
      <c r="B23" s="29"/>
      <c r="C23" s="64"/>
      <c r="D23" s="62"/>
      <c r="E23" s="62"/>
      <c r="F23" s="62"/>
      <c r="G23" s="62"/>
      <c r="H23" s="62"/>
      <c r="I23" s="82"/>
      <c r="J23" s="82"/>
      <c r="K23" s="82"/>
      <c r="L23" s="82"/>
      <c r="M23" s="62"/>
      <c r="N23" s="62"/>
      <c r="O23" s="82"/>
      <c r="P23" s="88"/>
      <c r="Q23" s="74"/>
      <c r="R23" s="62"/>
      <c r="S23" s="82"/>
      <c r="T23" s="62"/>
      <c r="U23" s="89"/>
      <c r="V23" s="82"/>
      <c r="W23" s="90"/>
      <c r="X23" s="91"/>
      <c r="Y23" s="95"/>
      <c r="Z23" s="96"/>
      <c r="AA23" s="96"/>
      <c r="AB23" s="70"/>
      <c r="AC23" s="92"/>
      <c r="AD23" s="62"/>
      <c r="AE23" s="62"/>
      <c r="AF23" s="62"/>
      <c r="AG23" s="62"/>
    </row>
    <row r="24" customFormat="false" ht="15" hidden="false" customHeight="false" outlineLevel="0" collapsed="false">
      <c r="A24" s="62"/>
      <c r="B24" s="29"/>
      <c r="C24" s="64"/>
      <c r="D24" s="62"/>
      <c r="E24" s="62"/>
      <c r="F24" s="62"/>
      <c r="G24" s="62"/>
      <c r="H24" s="62"/>
      <c r="I24" s="82"/>
      <c r="J24" s="82"/>
      <c r="K24" s="82"/>
      <c r="L24" s="82"/>
      <c r="M24" s="62"/>
      <c r="N24" s="62"/>
      <c r="O24" s="82"/>
      <c r="P24" s="93"/>
      <c r="Q24" s="74"/>
      <c r="R24" s="62"/>
      <c r="S24" s="82"/>
      <c r="T24" s="62"/>
      <c r="U24" s="89"/>
      <c r="V24" s="82"/>
      <c r="W24" s="90"/>
      <c r="X24" s="91"/>
      <c r="Y24" s="95"/>
      <c r="Z24" s="96"/>
      <c r="AA24" s="96"/>
      <c r="AB24" s="96"/>
      <c r="AC24" s="92"/>
      <c r="AD24" s="62"/>
      <c r="AE24" s="62"/>
      <c r="AF24" s="62"/>
      <c r="AG24" s="62"/>
    </row>
    <row r="25" customFormat="false" ht="15" hidden="false" customHeight="false" outlineLevel="0" collapsed="false">
      <c r="A25" s="62"/>
      <c r="B25" s="29"/>
      <c r="C25" s="64"/>
      <c r="D25" s="62"/>
      <c r="E25" s="62"/>
      <c r="F25" s="82"/>
      <c r="G25" s="62"/>
      <c r="H25" s="82"/>
      <c r="I25" s="82"/>
      <c r="J25" s="82"/>
      <c r="K25" s="82"/>
      <c r="L25" s="82"/>
      <c r="M25" s="62"/>
      <c r="N25" s="62"/>
      <c r="O25" s="82"/>
      <c r="P25" s="88"/>
      <c r="Q25" s="74"/>
      <c r="R25" s="62"/>
      <c r="S25" s="82"/>
      <c r="T25" s="62"/>
      <c r="U25" s="89"/>
      <c r="V25" s="82"/>
      <c r="W25" s="90"/>
      <c r="X25" s="91"/>
      <c r="Y25" s="95"/>
      <c r="Z25" s="70"/>
      <c r="AA25" s="96"/>
      <c r="AB25" s="96"/>
      <c r="AC25" s="92"/>
      <c r="AD25" s="62"/>
      <c r="AE25" s="62"/>
      <c r="AF25" s="62"/>
      <c r="AG25" s="62"/>
    </row>
    <row r="26" customFormat="false" ht="15" hidden="false" customHeight="false" outlineLevel="0" collapsed="false">
      <c r="A26" s="62"/>
      <c r="B26" s="29"/>
      <c r="C26" s="64"/>
      <c r="D26" s="62"/>
      <c r="E26" s="62"/>
      <c r="F26" s="62"/>
      <c r="G26" s="62"/>
      <c r="H26" s="62"/>
      <c r="I26" s="82"/>
      <c r="J26" s="82"/>
      <c r="K26" s="82"/>
      <c r="L26" s="82"/>
      <c r="M26" s="62"/>
      <c r="N26" s="62"/>
      <c r="O26" s="82"/>
      <c r="P26" s="93"/>
      <c r="Q26" s="74"/>
      <c r="R26" s="62"/>
      <c r="S26" s="82"/>
      <c r="T26" s="62"/>
      <c r="U26" s="89"/>
      <c r="V26" s="82"/>
      <c r="W26" s="90"/>
      <c r="X26" s="91"/>
      <c r="Y26" s="95"/>
      <c r="Z26" s="70"/>
      <c r="AA26" s="96"/>
      <c r="AB26" s="96"/>
      <c r="AC26" s="92"/>
      <c r="AD26" s="62"/>
      <c r="AE26" s="62"/>
      <c r="AF26" s="62"/>
      <c r="AG26" s="62"/>
    </row>
    <row r="27" customFormat="false" ht="15" hidden="false" customHeight="false" outlineLevel="0" collapsed="false">
      <c r="A27" s="62"/>
      <c r="B27" s="29"/>
      <c r="C27" s="64"/>
      <c r="D27" s="62"/>
      <c r="E27" s="62"/>
      <c r="F27" s="82"/>
      <c r="G27" s="62"/>
      <c r="H27" s="82"/>
      <c r="I27" s="82"/>
      <c r="J27" s="82"/>
      <c r="K27" s="82"/>
      <c r="L27" s="62"/>
      <c r="M27" s="62"/>
      <c r="N27" s="62"/>
      <c r="O27" s="82"/>
      <c r="P27" s="88"/>
      <c r="Q27" s="74"/>
      <c r="R27" s="62"/>
      <c r="S27" s="82"/>
      <c r="T27" s="62"/>
      <c r="U27" s="89"/>
      <c r="V27" s="82"/>
      <c r="W27" s="90"/>
      <c r="X27" s="91"/>
      <c r="Y27" s="95"/>
      <c r="Z27" s="70"/>
      <c r="AA27" s="62"/>
      <c r="AB27" s="70"/>
      <c r="AC27" s="98"/>
      <c r="AD27" s="62"/>
      <c r="AE27" s="62"/>
      <c r="AF27" s="62"/>
      <c r="AG27" s="62"/>
    </row>
    <row r="28" customFormat="false" ht="15" hidden="false" customHeight="false" outlineLevel="0" collapsed="false">
      <c r="A28" s="62"/>
      <c r="B28" s="29"/>
      <c r="C28" s="64"/>
      <c r="D28" s="62"/>
      <c r="E28" s="62"/>
      <c r="F28" s="82"/>
      <c r="G28" s="62"/>
      <c r="H28" s="62"/>
      <c r="I28" s="82"/>
      <c r="J28" s="82"/>
      <c r="K28" s="82"/>
      <c r="L28" s="62"/>
      <c r="M28" s="62"/>
      <c r="N28" s="62"/>
      <c r="O28" s="82"/>
      <c r="P28" s="99"/>
      <c r="Q28" s="74"/>
      <c r="R28" s="62"/>
      <c r="S28" s="82"/>
      <c r="T28" s="62"/>
      <c r="U28" s="89"/>
      <c r="V28" s="82"/>
      <c r="W28" s="90"/>
      <c r="X28" s="91"/>
      <c r="Y28" s="95"/>
      <c r="Z28" s="96"/>
      <c r="AA28" s="96"/>
      <c r="AB28" s="70"/>
      <c r="AC28" s="98"/>
      <c r="AD28" s="62"/>
      <c r="AE28" s="62"/>
      <c r="AF28" s="62"/>
      <c r="AG28" s="62"/>
    </row>
    <row r="29" customFormat="false" ht="15" hidden="false" customHeight="false" outlineLevel="0" collapsed="false">
      <c r="A29" s="62"/>
      <c r="B29" s="29"/>
      <c r="C29" s="64"/>
      <c r="D29" s="62"/>
      <c r="E29" s="62"/>
      <c r="F29" s="62"/>
      <c r="G29" s="62"/>
      <c r="H29" s="62"/>
      <c r="I29" s="82"/>
      <c r="J29" s="82"/>
      <c r="K29" s="82"/>
      <c r="L29" s="62"/>
      <c r="M29" s="62"/>
      <c r="N29" s="62"/>
      <c r="O29" s="82"/>
      <c r="P29" s="99"/>
      <c r="Q29" s="74"/>
      <c r="R29" s="62"/>
      <c r="S29" s="82"/>
      <c r="T29" s="62"/>
      <c r="U29" s="89"/>
      <c r="V29" s="82"/>
      <c r="W29" s="97"/>
      <c r="X29" s="91"/>
      <c r="Y29" s="100"/>
      <c r="Z29" s="62"/>
      <c r="AA29" s="62"/>
      <c r="AB29" s="96"/>
      <c r="AC29" s="98"/>
      <c r="AD29" s="62"/>
      <c r="AE29" s="62"/>
      <c r="AF29" s="62"/>
      <c r="AG29" s="62"/>
    </row>
    <row r="30" customFormat="false" ht="15" hidden="false" customHeight="false" outlineLevel="0" collapsed="false">
      <c r="A30" s="62"/>
      <c r="B30" s="29"/>
      <c r="C30" s="64"/>
      <c r="D30" s="62"/>
      <c r="E30" s="62"/>
      <c r="F30" s="62"/>
      <c r="G30" s="62"/>
      <c r="H30" s="62"/>
      <c r="I30" s="82"/>
      <c r="J30" s="82"/>
      <c r="K30" s="82"/>
      <c r="L30" s="62"/>
      <c r="M30" s="62"/>
      <c r="N30" s="62"/>
      <c r="O30" s="82"/>
      <c r="P30" s="88"/>
      <c r="Q30" s="74"/>
      <c r="R30" s="62"/>
      <c r="S30" s="82"/>
      <c r="T30" s="62"/>
      <c r="U30" s="89"/>
      <c r="V30" s="82"/>
      <c r="W30" s="97"/>
      <c r="X30" s="91"/>
      <c r="Y30" s="95"/>
      <c r="Z30" s="62"/>
      <c r="AA30" s="62"/>
      <c r="AB30" s="70"/>
      <c r="AC30" s="98"/>
      <c r="AD30" s="62"/>
      <c r="AE30" s="62"/>
      <c r="AF30" s="62"/>
      <c r="AG30" s="62"/>
    </row>
    <row r="31" customFormat="false" ht="15" hidden="false" customHeight="false" outlineLevel="0" collapsed="false">
      <c r="A31" s="62"/>
      <c r="B31" s="29"/>
      <c r="C31" s="101"/>
      <c r="D31" s="62"/>
      <c r="E31" s="62"/>
      <c r="F31" s="62"/>
      <c r="G31" s="62"/>
      <c r="H31" s="62"/>
      <c r="I31" s="82"/>
      <c r="J31" s="82"/>
      <c r="K31" s="82"/>
      <c r="L31" s="82"/>
      <c r="M31" s="62"/>
      <c r="N31" s="62"/>
      <c r="O31" s="82"/>
      <c r="P31" s="93"/>
      <c r="Q31" s="74"/>
      <c r="R31" s="62"/>
      <c r="S31" s="82"/>
      <c r="T31" s="62"/>
      <c r="U31" s="89"/>
      <c r="V31" s="82"/>
      <c r="W31" s="90"/>
      <c r="X31" s="91"/>
      <c r="Y31" s="95"/>
      <c r="Z31" s="70"/>
      <c r="AA31" s="96"/>
      <c r="AB31" s="70"/>
      <c r="AC31" s="98"/>
      <c r="AD31" s="62"/>
      <c r="AE31" s="62"/>
      <c r="AF31" s="62"/>
      <c r="AG31" s="62"/>
    </row>
    <row r="32" customFormat="false" ht="15" hidden="false" customHeight="false" outlineLevel="0" collapsed="false">
      <c r="A32" s="62"/>
      <c r="B32" s="29"/>
      <c r="C32" s="64"/>
      <c r="D32" s="82"/>
      <c r="E32" s="62"/>
      <c r="F32" s="62"/>
      <c r="G32" s="62"/>
      <c r="H32" s="62"/>
      <c r="I32" s="82"/>
      <c r="J32" s="82"/>
      <c r="K32" s="82"/>
      <c r="L32" s="82"/>
      <c r="M32" s="62"/>
      <c r="N32" s="82"/>
      <c r="O32" s="82"/>
      <c r="P32" s="93"/>
      <c r="Q32" s="74"/>
      <c r="R32" s="62"/>
      <c r="S32" s="82"/>
      <c r="T32" s="62"/>
      <c r="U32" s="89"/>
      <c r="V32" s="82"/>
      <c r="W32" s="97"/>
      <c r="X32" s="91"/>
      <c r="Y32" s="95"/>
      <c r="Z32" s="70"/>
      <c r="AA32" s="96"/>
      <c r="AB32" s="96"/>
      <c r="AC32" s="98"/>
      <c r="AD32" s="62"/>
      <c r="AE32" s="62"/>
      <c r="AF32" s="62"/>
      <c r="AG32" s="62"/>
    </row>
    <row r="33" customFormat="false" ht="15" hidden="false" customHeight="false" outlineLevel="0" collapsed="false">
      <c r="A33" s="62"/>
      <c r="B33" s="29"/>
      <c r="C33" s="82"/>
      <c r="D33" s="62"/>
      <c r="E33" s="62"/>
      <c r="F33" s="62"/>
      <c r="G33" s="62"/>
      <c r="H33" s="62"/>
      <c r="I33" s="82"/>
      <c r="J33" s="82"/>
      <c r="K33" s="82"/>
      <c r="L33" s="82"/>
      <c r="M33" s="62"/>
      <c r="N33" s="82"/>
      <c r="O33" s="82"/>
      <c r="P33" s="102"/>
      <c r="Q33" s="74"/>
      <c r="R33" s="62"/>
      <c r="S33" s="82"/>
      <c r="T33" s="62"/>
      <c r="U33" s="89"/>
      <c r="V33" s="82"/>
      <c r="W33" s="97"/>
      <c r="X33" s="91"/>
      <c r="Y33" s="103"/>
      <c r="Z33" s="70"/>
      <c r="AA33" s="62"/>
      <c r="AB33" s="70"/>
      <c r="AC33" s="98"/>
      <c r="AD33" s="62"/>
      <c r="AE33" s="62"/>
      <c r="AF33" s="62"/>
      <c r="AG33" s="62"/>
    </row>
    <row r="34" customFormat="false" ht="15" hidden="false" customHeight="false" outlineLevel="0" collapsed="false">
      <c r="A34" s="62"/>
      <c r="B34" s="29"/>
      <c r="C34" s="82"/>
      <c r="D34" s="62"/>
      <c r="E34" s="62"/>
      <c r="F34" s="62"/>
      <c r="G34" s="62"/>
      <c r="H34" s="62"/>
      <c r="I34" s="82"/>
      <c r="J34" s="82"/>
      <c r="K34" s="82"/>
      <c r="L34" s="82"/>
      <c r="M34" s="62"/>
      <c r="N34" s="62"/>
      <c r="O34" s="82"/>
      <c r="P34" s="104"/>
      <c r="Q34" s="74"/>
      <c r="R34" s="62"/>
      <c r="S34" s="82"/>
      <c r="T34" s="62"/>
      <c r="U34" s="89"/>
      <c r="V34" s="82"/>
      <c r="W34" s="90"/>
      <c r="X34" s="91"/>
      <c r="Y34" s="95"/>
      <c r="Z34" s="70"/>
      <c r="AA34" s="96"/>
      <c r="AB34" s="96"/>
      <c r="AC34" s="92"/>
      <c r="AD34" s="62"/>
      <c r="AE34" s="62"/>
      <c r="AF34" s="62"/>
      <c r="AG34" s="62"/>
    </row>
    <row r="35" customFormat="false" ht="15" hidden="false" customHeight="false" outlineLevel="0" collapsed="false">
      <c r="A35" s="62"/>
      <c r="B35" s="29"/>
      <c r="C35" s="64"/>
      <c r="D35" s="62"/>
      <c r="E35" s="62"/>
      <c r="F35" s="62"/>
      <c r="G35" s="62"/>
      <c r="H35" s="62"/>
      <c r="I35" s="82"/>
      <c r="J35" s="82"/>
      <c r="K35" s="82"/>
      <c r="L35" s="62"/>
      <c r="M35" s="62"/>
      <c r="N35" s="62"/>
      <c r="O35" s="8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</row>
    <row r="36" customFormat="false" ht="15" hidden="false" customHeight="false" outlineLevel="0" collapsed="false">
      <c r="A36" s="62"/>
      <c r="B36" s="29"/>
      <c r="C36" s="64"/>
      <c r="D36" s="62"/>
      <c r="E36" s="62"/>
      <c r="F36" s="62"/>
      <c r="G36" s="62"/>
      <c r="H36" s="62"/>
      <c r="I36" s="82"/>
      <c r="J36" s="82"/>
      <c r="K36" s="82"/>
      <c r="L36" s="82"/>
      <c r="M36" s="62"/>
      <c r="N36" s="62"/>
      <c r="O36" s="82"/>
      <c r="P36" s="62"/>
      <c r="Q36" s="62"/>
      <c r="R36" s="62"/>
      <c r="S36" s="62"/>
      <c r="T36" s="62"/>
      <c r="U36" s="62"/>
    </row>
    <row r="37" customFormat="false" ht="15" hidden="false" customHeight="false" outlineLevel="0" collapsed="false">
      <c r="A37" s="62"/>
      <c r="B37" s="29"/>
      <c r="C37" s="64"/>
      <c r="D37" s="62"/>
      <c r="E37" s="62"/>
      <c r="F37" s="62"/>
      <c r="G37" s="62"/>
      <c r="H37" s="62"/>
      <c r="I37" s="82"/>
      <c r="J37" s="82"/>
      <c r="K37" s="82"/>
      <c r="L37" s="82"/>
      <c r="M37" s="62"/>
      <c r="N37" s="62"/>
      <c r="O37" s="82"/>
      <c r="P37" s="62"/>
      <c r="Q37" s="62"/>
      <c r="R37" s="62"/>
      <c r="S37" s="62"/>
      <c r="T37" s="62"/>
      <c r="U37" s="62"/>
    </row>
    <row r="38" customFormat="false" ht="15" hidden="false" customHeight="false" outlineLevel="0" collapsed="false">
      <c r="A38" s="62"/>
      <c r="B38" s="29"/>
      <c r="C38" s="64"/>
      <c r="D38" s="62"/>
      <c r="E38" s="62"/>
      <c r="F38" s="62"/>
      <c r="G38" s="62"/>
      <c r="H38" s="62"/>
      <c r="I38" s="82"/>
      <c r="J38" s="82"/>
      <c r="K38" s="82"/>
      <c r="L38" s="82"/>
      <c r="M38" s="62"/>
      <c r="N38" s="62"/>
      <c r="O38" s="82"/>
      <c r="P38" s="62"/>
      <c r="Q38" s="62"/>
      <c r="R38" s="62"/>
      <c r="S38" s="62"/>
      <c r="T38" s="62"/>
      <c r="U38" s="62"/>
    </row>
    <row r="39" customFormat="false" ht="15" hidden="false" customHeight="false" outlineLevel="0" collapsed="false">
      <c r="A39" s="62"/>
      <c r="B39" s="29"/>
      <c r="C39" s="64"/>
      <c r="D39" s="62"/>
      <c r="E39" s="62"/>
      <c r="F39" s="62"/>
      <c r="G39" s="62"/>
      <c r="H39" s="62"/>
      <c r="I39" s="82"/>
      <c r="J39" s="82"/>
      <c r="K39" s="82"/>
      <c r="L39" s="82"/>
      <c r="M39" s="62"/>
      <c r="N39" s="62"/>
      <c r="O39" s="82"/>
      <c r="P39" s="62"/>
      <c r="Q39" s="62"/>
      <c r="R39" s="62"/>
      <c r="S39" s="62"/>
      <c r="T39" s="62"/>
      <c r="U39" s="62"/>
    </row>
    <row r="40" customFormat="false" ht="15" hidden="false" customHeight="false" outlineLevel="0" collapsed="false">
      <c r="A40" s="62"/>
      <c r="B40" s="29"/>
      <c r="C40" s="64"/>
      <c r="D40" s="62"/>
      <c r="E40" s="62"/>
      <c r="F40" s="62"/>
      <c r="G40" s="62"/>
      <c r="H40" s="62"/>
      <c r="I40" s="82"/>
      <c r="J40" s="82"/>
      <c r="K40" s="82"/>
      <c r="L40" s="82"/>
      <c r="M40" s="62"/>
      <c r="N40" s="62"/>
      <c r="O40" s="82"/>
      <c r="P40" s="62"/>
      <c r="Q40" s="62"/>
      <c r="R40" s="62"/>
      <c r="S40" s="62"/>
      <c r="T40" s="62"/>
      <c r="U40" s="62"/>
    </row>
    <row r="41" customFormat="false" ht="15" hidden="false" customHeight="false" outlineLevel="0" collapsed="false">
      <c r="A41" s="62"/>
      <c r="B41" s="29"/>
      <c r="C41" s="64"/>
      <c r="D41" s="82"/>
      <c r="E41" s="62"/>
      <c r="F41" s="62"/>
      <c r="G41" s="62"/>
      <c r="H41" s="62"/>
      <c r="I41" s="82"/>
      <c r="J41" s="82"/>
      <c r="K41" s="82"/>
      <c r="L41" s="62"/>
      <c r="M41" s="62"/>
      <c r="N41" s="62"/>
      <c r="O41" s="82"/>
      <c r="P41" s="62"/>
      <c r="Q41" s="62"/>
      <c r="R41" s="62"/>
      <c r="S41" s="62"/>
      <c r="T41" s="62"/>
      <c r="U41" s="62"/>
    </row>
    <row r="42" customFormat="false" ht="15" hidden="false" customHeight="false" outlineLevel="0" collapsed="false">
      <c r="A42" s="62"/>
      <c r="B42" s="29"/>
      <c r="C42" s="64"/>
      <c r="D42" s="62"/>
      <c r="E42" s="62"/>
      <c r="F42" s="62"/>
      <c r="G42" s="62"/>
      <c r="H42" s="62"/>
      <c r="I42" s="82"/>
      <c r="J42" s="82"/>
      <c r="K42" s="82"/>
      <c r="L42" s="82"/>
      <c r="M42" s="62"/>
      <c r="N42" s="62"/>
      <c r="O42" s="82"/>
      <c r="P42" s="62"/>
      <c r="Q42" s="62"/>
      <c r="R42" s="62"/>
      <c r="S42" s="62"/>
      <c r="T42" s="62"/>
      <c r="U42" s="62"/>
    </row>
    <row r="43" customFormat="false" ht="15" hidden="false" customHeight="false" outlineLevel="0" collapsed="false">
      <c r="A43" s="62"/>
      <c r="B43" s="29"/>
      <c r="C43" s="64"/>
      <c r="D43" s="62"/>
      <c r="E43" s="62"/>
      <c r="F43" s="62"/>
      <c r="G43" s="62"/>
      <c r="H43" s="62"/>
      <c r="I43" s="105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</row>
    <row r="44" customFormat="false" ht="15" hidden="false" customHeight="false" outlineLevel="0" collapsed="false">
      <c r="A44" s="62"/>
      <c r="B44" s="29"/>
      <c r="C44" s="64"/>
      <c r="D44" s="62"/>
      <c r="E44" s="62"/>
      <c r="F44" s="62"/>
      <c r="G44" s="62"/>
      <c r="H44" s="62"/>
      <c r="I44" s="105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customFormat="false" ht="15" hidden="false" customHeight="false" outlineLevel="0" collapsed="false">
      <c r="A45" s="62"/>
      <c r="B45" s="29"/>
      <c r="C45" s="64"/>
      <c r="D45" s="62"/>
      <c r="E45" s="62"/>
      <c r="F45" s="62"/>
      <c r="G45" s="62"/>
      <c r="H45" s="62"/>
      <c r="I45" s="105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customFormat="false" ht="15" hidden="false" customHeight="false" outlineLevel="0" collapsed="false">
      <c r="B46" s="29"/>
      <c r="C46" s="82"/>
      <c r="D46" s="62"/>
      <c r="E46" s="62"/>
      <c r="F46" s="62"/>
      <c r="G46" s="62"/>
      <c r="H46" s="62"/>
      <c r="I46" s="62"/>
    </row>
    <row r="47" customFormat="false" ht="15" hidden="false" customHeight="false" outlineLevel="0" collapsed="false">
      <c r="B47" s="29"/>
      <c r="C47" s="82"/>
      <c r="D47" s="62"/>
      <c r="E47" s="62"/>
      <c r="F47" s="62"/>
      <c r="G47" s="62"/>
      <c r="H47" s="62"/>
      <c r="I47" s="62"/>
    </row>
    <row r="48" customFormat="false" ht="15" hidden="false" customHeight="false" outlineLevel="0" collapsed="false">
      <c r="B48" s="29"/>
      <c r="C48" s="82"/>
      <c r="D48" s="62"/>
      <c r="E48" s="62"/>
      <c r="F48" s="62"/>
      <c r="G48" s="62"/>
      <c r="H48" s="62"/>
      <c r="I48" s="62"/>
    </row>
    <row r="49" customFormat="false" ht="15" hidden="false" customHeight="false" outlineLevel="0" collapsed="false">
      <c r="B49" s="29"/>
      <c r="C49" s="82"/>
      <c r="D49" s="62"/>
      <c r="E49" s="62"/>
      <c r="F49" s="62"/>
      <c r="G49" s="62"/>
      <c r="H49" s="62"/>
      <c r="I49" s="62"/>
    </row>
    <row r="50" customFormat="false" ht="15" hidden="false" customHeight="false" outlineLevel="0" collapsed="false">
      <c r="B50" s="29"/>
      <c r="C50" s="82"/>
      <c r="D50" s="62"/>
      <c r="E50" s="62"/>
      <c r="F50" s="62"/>
      <c r="G50" s="62"/>
      <c r="H50" s="62"/>
      <c r="I50" s="62"/>
    </row>
    <row r="51" customFormat="false" ht="15" hidden="false" customHeight="false" outlineLevel="0" collapsed="false">
      <c r="B51" s="29"/>
      <c r="C51" s="82"/>
      <c r="D51" s="62"/>
      <c r="E51" s="62"/>
      <c r="F51" s="62"/>
      <c r="G51" s="62"/>
      <c r="H51" s="62"/>
      <c r="I51" s="62"/>
    </row>
    <row r="52" customFormat="false" ht="15" hidden="false" customHeight="false" outlineLevel="0" collapsed="false">
      <c r="B52" s="29"/>
      <c r="C52" s="82"/>
      <c r="D52" s="62"/>
      <c r="E52" s="62"/>
      <c r="F52" s="62"/>
      <c r="G52" s="62"/>
      <c r="H52" s="62"/>
      <c r="I52" s="62"/>
    </row>
    <row r="53" customFormat="false" ht="15" hidden="false" customHeight="false" outlineLevel="0" collapsed="false">
      <c r="B53" s="29"/>
      <c r="C53" s="64"/>
      <c r="D53" s="62"/>
      <c r="E53" s="62"/>
      <c r="F53" s="62"/>
      <c r="G53" s="62"/>
      <c r="H53" s="62"/>
      <c r="I53" s="62"/>
    </row>
    <row r="54" customFormat="false" ht="15" hidden="false" customHeight="false" outlineLevel="0" collapsed="false">
      <c r="B54" s="29"/>
      <c r="C54" s="64"/>
      <c r="D54" s="62"/>
      <c r="E54" s="62"/>
      <c r="F54" s="62"/>
      <c r="G54" s="62"/>
      <c r="H54" s="62"/>
      <c r="I54" s="62"/>
    </row>
    <row r="55" customFormat="false" ht="15" hidden="false" customHeight="false" outlineLevel="0" collapsed="false">
      <c r="B55" s="29"/>
      <c r="C55" s="64"/>
      <c r="D55" s="62"/>
      <c r="E55" s="62"/>
      <c r="F55" s="62"/>
      <c r="G55" s="62"/>
      <c r="H55" s="62"/>
      <c r="I55" s="62"/>
    </row>
    <row r="56" customFormat="false" ht="15" hidden="false" customHeight="false" outlineLevel="0" collapsed="false">
      <c r="B56" s="29"/>
      <c r="C56" s="64"/>
      <c r="D56" s="62"/>
      <c r="E56" s="62"/>
      <c r="F56" s="62"/>
      <c r="G56" s="62"/>
      <c r="H56" s="62"/>
      <c r="I56" s="62"/>
    </row>
    <row r="57" customFormat="false" ht="15" hidden="false" customHeight="false" outlineLevel="0" collapsed="false">
      <c r="B57" s="62"/>
      <c r="C57" s="62"/>
      <c r="D57" s="63"/>
      <c r="E57" s="63"/>
      <c r="F57" s="63"/>
      <c r="G57" s="63"/>
      <c r="H57" s="63"/>
      <c r="I57" s="62"/>
    </row>
    <row r="58" customFormat="false" ht="15" hidden="false" customHeight="false" outlineLevel="0" collapsed="false">
      <c r="B58" s="13"/>
      <c r="C58" s="64"/>
      <c r="D58" s="62"/>
      <c r="E58" s="62"/>
      <c r="F58" s="62"/>
      <c r="G58" s="62"/>
      <c r="H58" s="62"/>
      <c r="I58" s="62"/>
    </row>
    <row r="59" customFormat="false" ht="15" hidden="false" customHeight="false" outlineLevel="0" collapsed="false">
      <c r="B59" s="13"/>
      <c r="C59" s="64"/>
      <c r="D59" s="82"/>
      <c r="E59" s="62"/>
      <c r="F59" s="62"/>
      <c r="G59" s="62"/>
      <c r="H59" s="62"/>
      <c r="I59" s="62"/>
    </row>
    <row r="60" customFormat="false" ht="15" hidden="false" customHeight="false" outlineLevel="0" collapsed="false">
      <c r="B60" s="29"/>
      <c r="C60" s="82"/>
      <c r="D60" s="62"/>
      <c r="E60" s="62"/>
      <c r="F60" s="62"/>
      <c r="G60" s="62"/>
      <c r="H60" s="62"/>
      <c r="I60" s="62"/>
    </row>
    <row r="61" customFormat="false" ht="15" hidden="false" customHeight="false" outlineLevel="0" collapsed="false">
      <c r="B61" s="29"/>
      <c r="C61" s="82"/>
      <c r="D61" s="62"/>
      <c r="E61" s="62"/>
      <c r="F61" s="62"/>
      <c r="G61" s="62"/>
      <c r="H61" s="62"/>
      <c r="I61" s="62"/>
    </row>
    <row r="62" customFormat="false" ht="15" hidden="false" customHeight="false" outlineLevel="0" collapsed="false">
      <c r="B62" s="29"/>
      <c r="C62" s="82"/>
      <c r="D62" s="62"/>
      <c r="E62" s="62"/>
      <c r="F62" s="62"/>
      <c r="G62" s="62"/>
      <c r="H62" s="62"/>
      <c r="I62" s="62"/>
    </row>
    <row r="63" customFormat="false" ht="15" hidden="false" customHeight="false" outlineLevel="0" collapsed="false">
      <c r="B63" s="29"/>
      <c r="C63" s="82"/>
      <c r="D63" s="62"/>
      <c r="E63" s="62"/>
      <c r="F63" s="62"/>
      <c r="G63" s="62"/>
      <c r="H63" s="62"/>
      <c r="I63" s="62"/>
    </row>
    <row r="64" customFormat="false" ht="15" hidden="false" customHeight="false" outlineLevel="0" collapsed="false">
      <c r="B64" s="29"/>
      <c r="C64" s="82"/>
      <c r="D64" s="62"/>
      <c r="E64" s="62"/>
      <c r="F64" s="62"/>
      <c r="G64" s="62"/>
      <c r="H64" s="62"/>
      <c r="I64" s="62"/>
    </row>
    <row r="65" customFormat="false" ht="15" hidden="false" customHeight="false" outlineLevel="0" collapsed="false">
      <c r="B65" s="29"/>
      <c r="C65" s="82"/>
      <c r="D65" s="62"/>
      <c r="E65" s="62"/>
      <c r="F65" s="62"/>
      <c r="G65" s="62"/>
      <c r="H65" s="62"/>
      <c r="I65" s="62"/>
    </row>
    <row r="66" customFormat="false" ht="15" hidden="false" customHeight="false" outlineLevel="0" collapsed="false">
      <c r="B66" s="29"/>
      <c r="C66" s="64"/>
      <c r="D66" s="82"/>
      <c r="E66" s="62"/>
      <c r="F66" s="62"/>
      <c r="G66" s="62"/>
      <c r="H66" s="62"/>
      <c r="I66" s="62"/>
    </row>
    <row r="67" customFormat="false" ht="15" hidden="false" customHeight="false" outlineLevel="0" collapsed="false">
      <c r="B67" s="29"/>
      <c r="C67" s="82"/>
      <c r="D67" s="62"/>
      <c r="E67" s="62"/>
      <c r="F67" s="62"/>
      <c r="G67" s="62"/>
      <c r="H67" s="62"/>
      <c r="I67" s="62"/>
    </row>
    <row r="68" customFormat="false" ht="15" hidden="false" customHeight="false" outlineLevel="0" collapsed="false">
      <c r="B68" s="29"/>
      <c r="C68" s="82"/>
      <c r="D68" s="62"/>
      <c r="E68" s="62"/>
      <c r="F68" s="62"/>
      <c r="G68" s="62"/>
      <c r="H68" s="62"/>
      <c r="I68" s="62"/>
    </row>
    <row r="69" customFormat="false" ht="15" hidden="false" customHeight="false" outlineLevel="0" collapsed="false">
      <c r="B69" s="62"/>
      <c r="C69" s="62"/>
      <c r="D69" s="62"/>
      <c r="E69" s="62"/>
      <c r="F69" s="62"/>
      <c r="G69" s="62"/>
      <c r="H69" s="62"/>
      <c r="I69" s="6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  <Company>MSKCC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2016-06-06T17:22:45Z</dcterms:created>
  <dc:creator>catalanf</dc:creator>
  <dc:description/>
  <dc:language>fr-FR</dc:language>
  <cp:lastModifiedBy>catalanf</cp:lastModifiedBy>
  <dcterms:modified xsi:type="dcterms:W3CDTF">2017-03-06T18:53:41Z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