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heme/themeOverride13.xml" ContentType="application/vnd.openxmlformats-officedocument.themeOverride+xml"/>
  <Override PartName="/xl/charts/chart18.xml" ContentType="application/vnd.openxmlformats-officedocument.drawingml.chart+xml"/>
  <Override PartName="/xl/theme/themeOverride14.xml" ContentType="application/vnd.openxmlformats-officedocument.themeOverride+xml"/>
  <Override PartName="/xl/charts/chart19.xml" ContentType="application/vnd.openxmlformats-officedocument.drawingml.chart+xml"/>
  <Override PartName="/xl/theme/themeOverride15.xml" ContentType="application/vnd.openxmlformats-officedocument.themeOverride+xml"/>
  <Override PartName="/xl/charts/chart20.xml" ContentType="application/vnd.openxmlformats-officedocument.drawingml.chart+xml"/>
  <Override PartName="/xl/theme/themeOverride16.xml" ContentType="application/vnd.openxmlformats-officedocument.themeOverride+xml"/>
  <Override PartName="/xl/charts/chart21.xml" ContentType="application/vnd.openxmlformats-officedocument.drawingml.chart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theme/themeOverride2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Repos\mbed-Components-Crawler\"/>
    </mc:Choice>
  </mc:AlternateContent>
  <bookViews>
    <workbookView xWindow="480" yWindow="90" windowWidth="16335" windowHeight="10830"/>
  </bookViews>
  <sheets>
    <sheet name="Components" sheetId="1" r:id="rId1"/>
    <sheet name="Data" sheetId="2" r:id="rId2"/>
    <sheet name="mbed Team" sheetId="10" state="hidden" r:id="rId3"/>
    <sheet name="Partners" sheetId="11" state="hidden" r:id="rId4"/>
    <sheet name="Community" sheetId="12" state="hidden" r:id="rId5"/>
    <sheet name="K64F Charts" sheetId="3" state="hidden" r:id="rId6"/>
    <sheet name="LPC1768 Charts" sheetId="6" state="hidden" r:id="rId7"/>
  </sheets>
  <definedNames>
    <definedName name="_xlnm._FilterDatabase" localSheetId="0" hidden="1">Components!$A$1:$J$531</definedName>
  </definedNames>
  <calcPr calcId="171027" calcOnSave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2" i="1"/>
  <c r="K1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2" i="1"/>
  <c r="M14" i="2"/>
  <c r="M13" i="2"/>
  <c r="M12" i="2"/>
  <c r="M11" i="2"/>
  <c r="B25" i="2" l="1"/>
  <c r="M10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2" i="1"/>
  <c r="A25" i="2"/>
  <c r="M3" i="2"/>
  <c r="M4" i="2"/>
  <c r="M5" i="2"/>
  <c r="M6" i="2"/>
  <c r="M7" i="2"/>
  <c r="M8" i="2"/>
  <c r="M9" i="2"/>
  <c r="M2" i="2"/>
  <c r="K3" i="2"/>
  <c r="K4" i="2"/>
  <c r="K5" i="2"/>
  <c r="K6" i="2"/>
  <c r="K7" i="2"/>
  <c r="K8" i="2"/>
  <c r="K9" i="2"/>
  <c r="K10" i="2"/>
  <c r="K11" i="2"/>
  <c r="K12" i="2"/>
  <c r="K2" i="2"/>
  <c r="B16" i="2" l="1"/>
  <c r="A16" i="2"/>
  <c r="C16" i="2"/>
  <c r="A18" i="2"/>
  <c r="C22" i="2"/>
  <c r="A20" i="2"/>
  <c r="B22" i="2"/>
  <c r="B20" i="2"/>
  <c r="B18" i="2"/>
  <c r="A22" i="2"/>
  <c r="C20" i="2"/>
  <c r="C18" i="2"/>
  <c r="H3" i="2"/>
  <c r="H4" i="2"/>
  <c r="H5" i="2"/>
  <c r="H6" i="2"/>
  <c r="H7" i="2"/>
  <c r="H8" i="2"/>
  <c r="H9" i="2"/>
  <c r="H10" i="2"/>
  <c r="H11" i="2"/>
  <c r="H2" i="2"/>
  <c r="E3" i="2"/>
  <c r="E4" i="2"/>
  <c r="E5" i="2"/>
  <c r="E6" i="2"/>
  <c r="E7" i="2"/>
  <c r="E8" i="2"/>
  <c r="E9" i="2"/>
  <c r="E10" i="2"/>
  <c r="E11" i="2"/>
  <c r="E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D3" i="2"/>
  <c r="D4" i="2"/>
  <c r="D5" i="2"/>
  <c r="D6" i="2"/>
  <c r="D7" i="2"/>
  <c r="D8" i="2"/>
  <c r="D9" i="2"/>
  <c r="D10" i="2"/>
  <c r="D11" i="2"/>
  <c r="D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2" i="2"/>
  <c r="C12" i="2" l="1"/>
  <c r="B12" i="2"/>
  <c r="G12" i="2"/>
  <c r="H12" i="2"/>
  <c r="D12" i="2"/>
  <c r="F12" i="2"/>
  <c r="E12" i="2"/>
  <c r="H13" i="2" l="1"/>
  <c r="E13" i="2"/>
</calcChain>
</file>

<file path=xl/sharedStrings.xml><?xml version="1.0" encoding="utf-8"?>
<sst xmlns="http://schemas.openxmlformats.org/spreadsheetml/2006/main" count="2737" uniqueCount="984">
  <si>
    <t>Component Type</t>
  </si>
  <si>
    <t>Component URL</t>
  </si>
  <si>
    <t>Hello World URL</t>
  </si>
  <si>
    <t>Is a library?</t>
  </si>
  <si>
    <t>Contains mbed-os.lib?</t>
  </si>
  <si>
    <t>Compiled for K64F?</t>
  </si>
  <si>
    <t>Compiled for LPC1768?</t>
  </si>
  <si>
    <t>Actuators</t>
  </si>
  <si>
    <t>/components/AX-12/</t>
  </si>
  <si>
    <t>/users/chris/code/AX12-HelloWorld/</t>
  </si>
  <si>
    <t>FAIL</t>
  </si>
  <si>
    <t>/components/RC-Servo/</t>
  </si>
  <si>
    <t>/users/simon/code/Servo_HelloWorld/</t>
  </si>
  <si>
    <t>SUCCESS</t>
  </si>
  <si>
    <t>/components/DC-Motor/</t>
  </si>
  <si>
    <t>/users/simon/code/Motor_HelloWorld/</t>
  </si>
  <si>
    <t>/components/PCA9629-Stepper-motor-controller/</t>
  </si>
  <si>
    <t>/users/nxp_ip/code/PCA9629_Hello/</t>
  </si>
  <si>
    <t>/components/HerkuleX/</t>
  </si>
  <si>
    <t>/users/passionvirus/code/HerkuleX-HelloWorld/</t>
  </si>
  <si>
    <t>/components/PCA9629A-Stepper-motor-controller/</t>
  </si>
  <si>
    <t>/users/nxp_ip/code/PCA9629A_Hello/</t>
  </si>
  <si>
    <t>/components/Sparkuns-Monster-Moto-Shield/</t>
  </si>
  <si>
    <t>/users/donsez/code/NucleoF401_MonsterMotoShield/</t>
  </si>
  <si>
    <t>/components/TLC5940-Servo-Controller/</t>
  </si>
  <si>
    <t>/users/dudanian/code/TLC5940ServoTest/</t>
  </si>
  <si>
    <t>/components/Freescale-Brushed-DC-FRDM-Evaluation-boa/</t>
  </si>
  <si>
    <t>/teams/Freescale/code/LVHB-DC-Motor-Drive/</t>
  </si>
  <si>
    <t>/components/SparkFun-Ardumoto-Shield/</t>
  </si>
  <si>
    <t>/users/donsez/code/ArduMotoShield/</t>
  </si>
  <si>
    <t>LIBRARY</t>
  </si>
  <si>
    <t>/components/Freescale-FRDM-Evaluation-Boards-for-Ste/</t>
  </si>
  <si>
    <t>/teams/Freescale/code/LVHB-Stepper-Motor-Drive/</t>
  </si>
  <si>
    <t>/components/Stepper-motor-bipolar/</t>
  </si>
  <si>
    <t>/users/okano/code/StepperMotor_HelloWorld/</t>
  </si>
  <si>
    <t>/components/Stepper-motor-unipolar/</t>
  </si>
  <si>
    <t>/users/okano/code/StepperMotorUni_Hello/</t>
  </si>
  <si>
    <t>/components/DRV2605-Haptics-Driver/</t>
  </si>
  <si>
    <t>/users/electromotivated/code/DRV2605L_Haptic_Driver_Demo/</t>
  </si>
  <si>
    <t>/components/Small-5V-Sparkfun-Solenoid/</t>
  </si>
  <si>
    <t>/users/4180_1/code/Solenoid_HelloWorld/</t>
  </si>
  <si>
    <t>/components/Freescale-Brushed-DC-Motor-Control-Using/</t>
  </si>
  <si>
    <t>/teams/Freescale/code/Brushed_DC_Motor_Control_MC34931_MC33931/</t>
  </si>
  <si>
    <t>/components/X-NUCLEO-IHM01A1-Stepper-Motor-Driver/</t>
  </si>
  <si>
    <t>/teams/ST/code/HelloWorld_IHM01A1/</t>
  </si>
  <si>
    <t>/components/Stepper-Motor-Control-Using-MC33879A/</t>
  </si>
  <si>
    <t>/teams/Freescale/code/FRDM-33879A-EVB_Stepper_Motor_Control/</t>
  </si>
  <si>
    <t>/components/Brushed-DC-Motor-Control-Using-MC33879A/</t>
  </si>
  <si>
    <t>/teams/Freescale/code/FRDM-33879A-EVB_Brushed_DC_Motor_Control/</t>
  </si>
  <si>
    <t>/components/Brushed-DC-Motor-Control-using-X-FRDM-34/</t>
  </si>
  <si>
    <t>/teams/Freescale/code/Brushed-DC-Motor-Control-using-X-FRDM-34/</t>
  </si>
  <si>
    <t>/components/X-NUCLEO-IHM02A1/</t>
  </si>
  <si>
    <t>/teams/ST/code/HelloWorld_IHM02A1/</t>
  </si>
  <si>
    <t>/components/X-NUCLEO-IHM03A1/</t>
  </si>
  <si>
    <t>/teams/ST/code/HelloWorld_IHM03A1/</t>
  </si>
  <si>
    <t>/components/X-NUCLEO-IHM05A1/</t>
  </si>
  <si>
    <t>/teams/ST/code/HelloWorld_IHM05A1/</t>
  </si>
  <si>
    <t>/components/X-NUCLEO-IHM04A1/</t>
  </si>
  <si>
    <t>/teams/ST/code/HelloWorld_IHM04A1/</t>
  </si>
  <si>
    <t>/components/X-NUCLEO-IHM06A1/</t>
  </si>
  <si>
    <t>/teams/ST/code/HelloWorld_IHM06A1/</t>
  </si>
  <si>
    <t>/components/X-NUCLEO-IPS02A1/</t>
  </si>
  <si>
    <t>/teams/ST/code/HelloWorld_IPS02A1/</t>
  </si>
  <si>
    <t>/components/X-NUCLEO-IHM07M1/</t>
  </si>
  <si>
    <t>/teams/ST/code/HelloWorld_IHM07M1/</t>
  </si>
  <si>
    <t>/components/X-NUCLEO-IHM12A1/</t>
  </si>
  <si>
    <t>/teams/ST/code/HelloWorld_IHM12A1/</t>
  </si>
  <si>
    <t>/components/X-NUCLEO-CCA01M1/</t>
  </si>
  <si>
    <t>/teams/ST/code/HelloWorld_CCA01M1/</t>
  </si>
  <si>
    <t>-</t>
  </si>
  <si>
    <t>/components/RC-Brushless-DC-motor-ESC/</t>
  </si>
  <si>
    <t>/users/4180_1/code/ESC_DC_Brushless_motor_test/</t>
  </si>
  <si>
    <t>Communication</t>
  </si>
  <si>
    <t>/components/SimpleLink-Wi-Fi-CC3000/</t>
  </si>
  <si>
    <t>/users/Kojto/code/cc3000_hello_world_demo/</t>
  </si>
  <si>
    <t>/components/ID12-RFID-Reader/</t>
  </si>
  <si>
    <t>/users/simon/code/ID12RFID_HelloWorld/</t>
  </si>
  <si>
    <t>/components/Xbee-Pro/</t>
  </si>
  <si>
    <t>/users/tristanjph/code/Xbee_Hello_world_A/</t>
  </si>
  <si>
    <t>/components/RN-42-Bluetooth-Module/</t>
  </si>
  <si>
    <t>/users/chris/code/RN42-HelloWorld/</t>
  </si>
  <si>
    <t>/components/Vodafone-K3770-3G-Modem/</t>
  </si>
  <si>
    <t>/users/donatien/code/VodafoneUSBModemHTTPClientTest/</t>
  </si>
  <si>
    <t>/components/Infrared-Communication/</t>
  </si>
  <si>
    <t>/users/shintamainjp/code/RemoteIR_TestProgram/</t>
  </si>
  <si>
    <t>/components/GainSpan-Wi-Fi-GS1011/</t>
  </si>
  <si>
    <t>/users/gsfan/code/GSwifiInterface_TCPEchoServer/</t>
  </si>
  <si>
    <t>/components/DORJI-Data-Radio-Modem-433Mhz/</t>
  </si>
  <si>
    <t>/components/Roving-Networks-WiFly-RN-171-XV/</t>
  </si>
  <si>
    <t>/users/mbed_official/code/WiFly-xively-jumpstart-demo/</t>
  </si>
  <si>
    <t>/components/nRF2401A-Trace-Antenna/</t>
  </si>
  <si>
    <t>/users/TheChrisyd/code/nRF2401A_Hello_World/</t>
  </si>
  <si>
    <t>/components/Ciseco-XRF-wireless-RF-radio-UART-RS232/</t>
  </si>
  <si>
    <t>/users/8fromPi/code/XRF_test/</t>
  </si>
  <si>
    <t>/components/Seeed-Studios-CAN-BUS-Shield/</t>
  </si>
  <si>
    <t>/users/Just4pLeisure/code/Seeed_CAN_Hello_World/</t>
  </si>
  <si>
    <t>/components/Seeed-Wifi-Shield/</t>
  </si>
  <si>
    <t>/teams/shields/code/Seeed_WiFi_Shield/</t>
  </si>
  <si>
    <t>/components/Seeed-NFC-Shield-V20/</t>
  </si>
  <si>
    <t>/teams/shields/code/Seeed_NFC_Shield_write/</t>
  </si>
  <si>
    <t>/components/uIP-Socket-Modem/</t>
  </si>
  <si>
    <t>/components/Seeed-GPRS-Shield-V20/</t>
  </si>
  <si>
    <t>/teams/shields/code/Seeed_GPRS_Shield/</t>
  </si>
  <si>
    <t>/components/Seeed-XBee-Shield-V20/</t>
  </si>
  <si>
    <t>/teams/shields/code/Seeed_XBee_Shield/</t>
  </si>
  <si>
    <t>/components/Seeed-Ethernet-Shield-V20/</t>
  </si>
  <si>
    <t>/teams/shields/code/Seeed_Ethernet_Shield/</t>
  </si>
  <si>
    <t>/components/Seeed-Bluetooth-Shield/</t>
  </si>
  <si>
    <t>/users/yihui/code/Bluetooth_demo/</t>
  </si>
  <si>
    <t>/components/SC16IS750-I2C-or-SPI-to-UART-bridge/</t>
  </si>
  <si>
    <t>/users/wim/code/mbed_SC16IS750/</t>
  </si>
  <si>
    <t>/components/WIZ550io/</t>
  </si>
  <si>
    <t>/teams/EthernetInterfaceW5500-makers/code/Websocket_Ethernet_HelloWorld_W5500/</t>
  </si>
  <si>
    <t>/components/W5500/</t>
  </si>
  <si>
    <t>/components/Ciseco-SRF-Shield/</t>
  </si>
  <si>
    <t>/teams/shields/code/Ciseco_SRF_Shield/</t>
  </si>
  <si>
    <t>/components/Multi-Tech-SocketModem-Arduino-Shield-MT/</t>
  </si>
  <si>
    <t>/components/Greenchips-IR-Blaster/</t>
  </si>
  <si>
    <t>/users/DavidJoo/code/mbed_IRBlaster/</t>
  </si>
  <si>
    <t>/components/SX1276MB1xAS/</t>
  </si>
  <si>
    <t>/components/SNICInterface/</t>
  </si>
  <si>
    <t>/teams/KDDI-Fx0-hackathon/code/HTTPClient_WiFi_HelloWorld/</t>
  </si>
  <si>
    <t>/components/Wiznet-Wi-Fi-WizFi250/</t>
  </si>
  <si>
    <t>/users/kaizen/code/HelloWizFi250Interface/</t>
  </si>
  <si>
    <t>/components/RCSwitch/</t>
  </si>
  <si>
    <t>/users/TheChrisyd/code/RCswitch_example/</t>
  </si>
  <si>
    <t>/components/Embedded-Artist-Cellular-and-Positioning/</t>
  </si>
  <si>
    <t>/teams/ublox/code/C027_SupportTest/</t>
  </si>
  <si>
    <t>/components/RWD-RFID-Module/</t>
  </si>
  <si>
    <t>/users/donatien/code/RSEDP_DPDemo/</t>
  </si>
  <si>
    <t>/components/HC-05/</t>
  </si>
  <si>
    <t>/users/edodm85/code/HC05_AT_mode/</t>
  </si>
  <si>
    <t>/components/nRF24L01/</t>
  </si>
  <si>
    <t>/users/Owen/code/nRF24L01P_Hello_World/</t>
  </si>
  <si>
    <t>/components/SWO-viewer/</t>
  </si>
  <si>
    <t>/users/wim/code/mbed_nucleo_swo/</t>
  </si>
  <si>
    <t>/components/Abit-PHS-Shield/</t>
  </si>
  <si>
    <t>/users/phsfan/code/PHSShield_httpGET/</t>
  </si>
  <si>
    <t>/components/AMW006-A02/</t>
  </si>
  <si>
    <t>/teams/ACKme/code/wiconnect-web_setup_example/</t>
  </si>
  <si>
    <t>/components/LoRa-RF-module/</t>
  </si>
  <si>
    <t>/users/subhrajitmitra/code/hello_world_serial/</t>
  </si>
  <si>
    <t>/components/W5500-Ethernet-Kit-for-IoT/</t>
  </si>
  <si>
    <t>/teams/WIZnet/code/W5500HelloWorld/</t>
  </si>
  <si>
    <t>/components/FRDM-CR20A/</t>
  </si>
  <si>
    <t>/teams/Freescale/code/mcr20_connectivity_test/</t>
  </si>
  <si>
    <t>/components/ESP8266-01/</t>
  </si>
  <si>
    <t>/teams/mbed-os-examples/code/mbed-os-example-wifi/</t>
  </si>
  <si>
    <t>/components/Skywire-mbed-Shield/</t>
  </si>
  <si>
    <t>/teams/Nimbelink/code/Skywire_Demo/</t>
  </si>
  <si>
    <t>/components/Network-Shield-W5500/</t>
  </si>
  <si>
    <t>/components/M0-Switch-WIZnet-W7500/</t>
  </si>
  <si>
    <t>/users/mbed_official/code/mbed_blinky/</t>
  </si>
  <si>
    <t>/components/X-NUCLEO-IDB04A1/</t>
  </si>
  <si>
    <t>/teams/ST/code/BLE_HeartRate_IDB04A1/</t>
  </si>
  <si>
    <t>/components/QW-SIGFOX-Development-Kit/</t>
  </si>
  <si>
    <t>/users/quicksand/code/HelloWorld-QW-Development-kit/</t>
  </si>
  <si>
    <t>/components/X-NUCLEO-IDB05A1-Bluetooth-Low-Energy/</t>
  </si>
  <si>
    <t>/teams/ST/code/BLE_HeartRate_IDB0XA1/</t>
  </si>
  <si>
    <t>/components/BP3595-for-GR-PEACH/</t>
  </si>
  <si>
    <t>/teams/Rohm/code/GR-PEACH_WlanBP3595STA_sample/</t>
  </si>
  <si>
    <t>/components/Delta-DFCM-NNN40/</t>
  </si>
  <si>
    <t>/teams/Delta/code/NNN40_WiFi/</t>
  </si>
  <si>
    <t>/components/Adafruit-Bluefruit-LE-UART-Friend/</t>
  </si>
  <si>
    <t>/users/4180_1/code/SerialPassthrough_LPC1768/</t>
  </si>
  <si>
    <t>/components/Adafruit-Huzzah/</t>
  </si>
  <si>
    <t>/components/SX1272MB2xAS/</t>
  </si>
  <si>
    <t>/components/USB-Joystick-Device/</t>
  </si>
  <si>
    <t>/users/wim/code/USBJoystick_HelloWorld2/</t>
  </si>
  <si>
    <t>/components/X-NUCLEO-IDW01M1/</t>
  </si>
  <si>
    <t>/teams/ST/code/HelloWorld_IDW01M1v2/</t>
  </si>
  <si>
    <t>/components/X-NUCLEO-NFC02A1/</t>
  </si>
  <si>
    <t>/teams/ST/code/HelloWorld_NFC02A1/</t>
  </si>
  <si>
    <t>/components/Avnet-ATT-WNC-14A2A-Cellular-IoT-Kit/</t>
  </si>
  <si>
    <t>/teams/Avnet/code/http-example-wnc/</t>
  </si>
  <si>
    <t>/components/WizFi310-EVB/</t>
  </si>
  <si>
    <t>/teams/WIZnet/code/WizFi310_STATION_HelloWorld/</t>
  </si>
  <si>
    <t>/components/SCM-LTE-Beta/</t>
  </si>
  <si>
    <t>/teams/SAKURA-Internet/code/SakuraIO_Standard/</t>
  </si>
  <si>
    <t>/components/SX1280RF1ZHP/</t>
  </si>
  <si>
    <t>/components/SCM-LTE-01/</t>
  </si>
  <si>
    <t>/components/L-TEK-FF-LoRa/</t>
  </si>
  <si>
    <t>/teams/mbed-os-examples/code/mbed-os-example-blinky/</t>
  </si>
  <si>
    <t>Display</t>
  </si>
  <si>
    <t>/components/HY28A-LCDB-SPI-ILI9320-XPT2046/</t>
  </si>
  <si>
    <t>/users/frankvnk/code/KL25Z_ILI9320_Demo/</t>
  </si>
  <si>
    <t>/components/HD44780/</t>
  </si>
  <si>
    <t>/users/wim/code/TextLCD_HelloWorld2/</t>
  </si>
  <si>
    <t>/components/HD44780-Text-LCD/</t>
  </si>
  <si>
    <t>/users/simon/code/TextLCD_HelloWorld/</t>
  </si>
  <si>
    <t>/components/Nokia-LCD-Display/</t>
  </si>
  <si>
    <t>/users/simon/code/NokiaLCD_HelloWorld/</t>
  </si>
  <si>
    <t>/components/Adafruit-OLED-128x32/</t>
  </si>
  <si>
    <t>/users/nkhorman/code/Adafruit_GFX/</t>
  </si>
  <si>
    <t>/components/PCA9635-I2C-IO-Expander/</t>
  </si>
  <si>
    <t>/users/d_worrall/code/PCA9635/</t>
  </si>
  <si>
    <t>/components/WINSTAR-Character-OLED-display/</t>
  </si>
  <si>
    <t>/users/okini3939/code/TextOLED/</t>
  </si>
  <si>
    <t>/components/SSD1306-OLED-128x64/</t>
  </si>
  <si>
    <t>/users/wim/code/mbed_oled/</t>
  </si>
  <si>
    <t>/components/Pololu-Addressable-RGB-LED-Strip/</t>
  </si>
  <si>
    <t>/users/DavidEGrayson/code/LedStripGradient/</t>
  </si>
  <si>
    <t>/components/MAX7221/</t>
  </si>
  <si>
    <t>/users/jakowisp/code/Example_Max7221/</t>
  </si>
  <si>
    <t>/components/AQM0802A-RN-GBW/</t>
  </si>
  <si>
    <t>/users/ytsuboi/code/AQM0802_test/</t>
  </si>
  <si>
    <t>/components/SAA1064/</t>
  </si>
  <si>
    <t>/users/wim/code/812_hello/</t>
  </si>
  <si>
    <t>/components/PCA9955-16-channel-constant-current-driv/</t>
  </si>
  <si>
    <t>/users/neilt6/code/PCA9955_HelloWorld/</t>
  </si>
  <si>
    <t>/components/Seeed-Studio-28-TFT-Touch-Shield-V20/</t>
  </si>
  <si>
    <t>/teams/shields/code/Seeed_TFT_Touch_Shield/</t>
  </si>
  <si>
    <t>/components/128x32-LCD/</t>
  </si>
  <si>
    <t>/users/chris/code/app-board-LCD/</t>
  </si>
  <si>
    <t>/components/Freetronics-LCD-Shield/</t>
  </si>
  <si>
    <t>/teams/shields/code/Freetronics_16x2_LCD/</t>
  </si>
  <si>
    <t>/components/27-inch-E-paper-display/</t>
  </si>
  <si>
    <t>/users/dreschpe/code/epaper_mbed_130411_KL25Z/</t>
  </si>
  <si>
    <t>/components/4D-Systems-uLCD-144-G2/</t>
  </si>
  <si>
    <t>/users/4180_1/code/uLCD144G2_demo/</t>
  </si>
  <si>
    <t>/components/Grove-Chainable-RGB-LED/</t>
  </si>
  <si>
    <t>/teams/Seeed/code/SEEED_RGB_COLOR_LED_Example/</t>
  </si>
  <si>
    <t>/components/EVE-FT800/</t>
  </si>
  <si>
    <t>/users/dreschpe/code/FT800_RGB_demo/</t>
  </si>
  <si>
    <t>/components/Nokia-5110-3310-LCD/</t>
  </si>
  <si>
    <t>/users/Fuzball/code/Nokia5110/</t>
  </si>
  <si>
    <t>/components/RA8875-Based-Display/</t>
  </si>
  <si>
    <t>/users/WiredHome/code/RA8875_Demo/</t>
  </si>
  <si>
    <t>/components/22-QVGA-display-with-SD-card-socket/</t>
  </si>
  <si>
    <t>/users/dreschpe/code/TFT_banggood/</t>
  </si>
  <si>
    <t>/components/Grove-4-Digit-Display/</t>
  </si>
  <si>
    <t>/users/seeed/code/DigitDisplay_Clock/</t>
  </si>
  <si>
    <t>/components/HDSP-253X-Smart-Alphanumeric-Displays/</t>
  </si>
  <si>
    <t>/users/wim/code/mbed_bus/</t>
  </si>
  <si>
    <t>/components/Starburst-LED-display/</t>
  </si>
  <si>
    <t>/users/wim/code/mbed_starburst/</t>
  </si>
  <si>
    <t>/components/ACM1602NI-FLW-FBW-M01/</t>
  </si>
  <si>
    <t>/users/takuo/code/ACM1602NI_Demo/</t>
  </si>
  <si>
    <t>/components/EA-DOGS102-6-Graphic-LCD/</t>
  </si>
  <si>
    <t>/users/ban4jp/code/DOGS102_Example1/</t>
  </si>
  <si>
    <t>/components/Lumex-LCD-S401/</t>
  </si>
  <si>
    <t>/users/star297/code/FRDM-KL46Z-LCD-rtc-Demo/</t>
  </si>
  <si>
    <t>/components/FastPixel-LPD8806/</t>
  </si>
  <si>
    <t>/users/heroic/code/FastPixelDemo/</t>
  </si>
  <si>
    <t>/components/18-TFT-with-SPI-Interface/</t>
  </si>
  <si>
    <t>/users/displaymodule/code/dm_main/</t>
  </si>
  <si>
    <t>/components/22-TFT-with-8-bit-interface/</t>
  </si>
  <si>
    <t>DUPLICATE</t>
  </si>
  <si>
    <t>/components/28-Touch-TFT-with-8-bit-Interface/</t>
  </si>
  <si>
    <t>/components/24-Touch-TFT-with-8-bit-Interface/</t>
  </si>
  <si>
    <t>/components/28-Touch-TFT-with-SPI-Interface/</t>
  </si>
  <si>
    <t>/components/35-Touch-TFT-with-SPI-Interface-and-4MB-/</t>
  </si>
  <si>
    <t>/components/13-SHARP-Memory-LCD/</t>
  </si>
  <si>
    <t>/users/rgrover1/code/sharpLCD-demo/</t>
  </si>
  <si>
    <t>/components/Grove-Seeed-LED-Bar/</t>
  </si>
  <si>
    <t>/teams/shields/code/Seeed_Grove_Shield_LED_Bar/</t>
  </si>
  <si>
    <t>/components/ADAM/</t>
  </si>
  <si>
    <t>/components/SDA5708-8-digit-LED-matrix-display/</t>
  </si>
  <si>
    <t>/users/wim/code/mbed_SDA5708/</t>
  </si>
  <si>
    <t>/components/4D-SGC-TFT-Screen/</t>
  </si>
  <si>
    <t>/users/Kerpower/code/4DGLtest/</t>
  </si>
  <si>
    <t>/components/TFT-with-HX8347D-controller/</t>
  </si>
  <si>
    <t>/users/dreschpe/code/TFT_Test1/</t>
  </si>
  <si>
    <t>/components/TLC5490-Driver/</t>
  </si>
  <si>
    <t>/users/Spencer/code/TLC5940/</t>
  </si>
  <si>
    <t>/components/AR1020/</t>
  </si>
  <si>
    <t>/users/hlipka/code/ar1020/</t>
  </si>
  <si>
    <t>/components/LcdWindow/</t>
  </si>
  <si>
    <t>/users/hlipka/code/LcdWindowTest/</t>
  </si>
  <si>
    <t>/components/HCMS2975-LED-alphanumeric-display/</t>
  </si>
  <si>
    <t>/users/wim/code/mbed_HCMS2975/</t>
  </si>
  <si>
    <t>/components/SB1602E/</t>
  </si>
  <si>
    <t>/users/okano/code/SB1602E_Hello/</t>
  </si>
  <si>
    <t>/components/SmartGPU2/</t>
  </si>
  <si>
    <t>/users/emmanuelchio/code/Triangles_SG2/</t>
  </si>
  <si>
    <t>/components/httpdevelopermbedorgcookbookuVGAII/</t>
  </si>
  <si>
    <t>/users/4180_1/code/uVGAII_demo/</t>
  </si>
  <si>
    <t>/components/HY28B-28-Touch-Screen-TFT-LCD-SPI-8-16-b/</t>
  </si>
  <si>
    <t>/components/PCA9622-8x8-LED-matrix-module/</t>
  </si>
  <si>
    <t>/users/nxp_ip/code/PCA9622_LED8x8_Hello/</t>
  </si>
  <si>
    <t>/components/Adafruit-28-TFT-Touch-Shield-v2/</t>
  </si>
  <si>
    <t>/users/Rhyme/code/TS_Eyes/</t>
  </si>
  <si>
    <t>/components/Generic-WS2811WS2812/</t>
  </si>
  <si>
    <t>/users/bikeNomad/code/Multi_WS2811_test/</t>
  </si>
  <si>
    <t>/components/SeeedStudio-Grove-OLED-Display-096-96x96/</t>
  </si>
  <si>
    <t>/users/danielashercohen/code/seeed_arch_pro_oled/</t>
  </si>
  <si>
    <t>/components/PCF2119x/</t>
  </si>
  <si>
    <t>/users/okini3939/code/PCF2119_hello/</t>
  </si>
  <si>
    <t>/components/DisplayModule-43-480x272-Arduino-TFT-Shi/</t>
  </si>
  <si>
    <t>/users/displaymodule/code/dm_ra8875_demo/</t>
  </si>
  <si>
    <t>/components/DisplayModule-50-800x480-Arduino-TFT-Shi/</t>
  </si>
  <si>
    <t>/components/Generic-WS2812-Driver/</t>
  </si>
  <si>
    <t>/users/bridadan/code/WS2812_Example/</t>
  </si>
  <si>
    <t>/components/PCA9955A-PCA9956A-16-24-channel-constant/</t>
  </si>
  <si>
    <t>/users/nxp_ip/code/PCA9955A_Hello/</t>
  </si>
  <si>
    <t>/components/PCA9622-PCA962-PCA9626-8-16-24ch-LED-dri/</t>
  </si>
  <si>
    <t>/users/nxp_ip/code/PCA9626_Hello/</t>
  </si>
  <si>
    <t>/components/PCA9632-4ch-LED-driver-voltage-switch-ty/</t>
  </si>
  <si>
    <t>/users/nxp_ip/code/PCA9632_Hello/</t>
  </si>
  <si>
    <t>/components/NeoPixel-LED-chain-using-high-speed-SPI/</t>
  </si>
  <si>
    <t>/users/ben_ceron/code/NeoPixel-DemoBuffer/</t>
  </si>
  <si>
    <t>/components/4D-Systems-24-Resistive-Touchscreen-with/</t>
  </si>
  <si>
    <t>/users/admcrae/code/uLCD_4D_24PTU-Drawing-Program/</t>
  </si>
  <si>
    <t>/components/uLCD-Gauges/</t>
  </si>
  <si>
    <t>/users/Striker121/code/uLCDgaugeTest/</t>
  </si>
  <si>
    <t>/components/NeoPixel-NeoMatrix-8x8/</t>
  </si>
  <si>
    <t>/users/tpowell33/code/NeoMatrix_Demo/</t>
  </si>
  <si>
    <t>/components/ePaper-display-GDE021A1/</t>
  </si>
  <si>
    <t>/teams/ST/code/DISCO-L053C8_ePD_demo/</t>
  </si>
  <si>
    <t>/components/PCA9685/</t>
  </si>
  <si>
    <t>/users/dreamworker/code/PCA9685_Hello_World/</t>
  </si>
  <si>
    <t>/components/Adafruit-18-Color-TFT-Shield-with-microS/</t>
  </si>
  <si>
    <t>/users/justinkim/code/Adafruit_TFT_Shieldv1_graphicstest/</t>
  </si>
  <si>
    <t>/components/JUTF43/</t>
  </si>
  <si>
    <t>/users/eunkyoungkim/code/JUTF43_TFTLCD/</t>
  </si>
  <si>
    <t>/components/PT6312-VFD-driver/</t>
  </si>
  <si>
    <t>/users/wim/code/mbed_PT6312/</t>
  </si>
  <si>
    <t>/components/28-240x320-TFT-With-Capacitive-Touch/</t>
  </si>
  <si>
    <t>/users/displaymodule/code/dm_touch/</t>
  </si>
  <si>
    <t>/components/PT6961-LED-controller/</t>
  </si>
  <si>
    <t>/users/wim/code/mbed_PT6961/</t>
  </si>
  <si>
    <t>/components/PT6964-LED-controller-70-LEDs-max-Keyboa/</t>
  </si>
  <si>
    <t>/users/wim/code/mbed_PT6964/</t>
  </si>
  <si>
    <t>/components/TM1638-LED-controller-80-LEDs-max-Keyboa/</t>
  </si>
  <si>
    <t>/users/wim/code/mbed_TM1638/</t>
  </si>
  <si>
    <t>/components/PT6311-VFD-driver-192-segm-max-Keyboard-/</t>
  </si>
  <si>
    <t>/users/wim/code/mbed_PT6311/</t>
  </si>
  <si>
    <t>/components/PT6315-VFD-driver-192-segm-max-Keyboard-/</t>
  </si>
  <si>
    <t>/users/wim/code/mbed_PT6315/</t>
  </si>
  <si>
    <t>/components/TM1640-LED-controller-128-LEDs-max/</t>
  </si>
  <si>
    <t>/users/wim/code/mbed_TM1640/</t>
  </si>
  <si>
    <t>/components/Hotboards-SpiLcd/</t>
  </si>
  <si>
    <t>/users/Hotboards/code/Hotboards_SpiLcd-Hello_World/</t>
  </si>
  <si>
    <t>/components/TM1637-LED-controller-48-LEDs-max-Keyboa/</t>
  </si>
  <si>
    <t>/users/wim/code/mbed_TM1637/</t>
  </si>
  <si>
    <t>/components/Hotboards-Leds/</t>
  </si>
  <si>
    <t>/users/Hotboards/code/hotboards_led_blink/</t>
  </si>
  <si>
    <t>/components/NXP-PCF8576-Universal-LCD-driver-for-low/</t>
  </si>
  <si>
    <t>/users/MACRUM/code/PCF8576_GH08172_test/</t>
  </si>
  <si>
    <t>/components/QDSP-6040/</t>
  </si>
  <si>
    <t>/users/MACRUM/code/QDSP-6064-hello/</t>
  </si>
  <si>
    <t>/components/Display-Module-95-96x64-Oled-with-SPI-in/</t>
  </si>
  <si>
    <t>/users/star297/code/Oled-SSD1331/</t>
  </si>
  <si>
    <t>/components/PT6318-VFD-driver-192-segm-max-Keyboard-/</t>
  </si>
  <si>
    <t>/users/wim/code/mbed_PT6318/</t>
  </si>
  <si>
    <t>/components/JDI-Color-Memory-LCD/</t>
  </si>
  <si>
    <t>/users/KURETA90/code/Test_ColorMemLCD/</t>
  </si>
  <si>
    <t>/components/STLED316S/</t>
  </si>
  <si>
    <t>/users/wim/code/mbed_STLED316S/</t>
  </si>
  <si>
    <t>/components/FeatherWing-OLED/</t>
  </si>
  <si>
    <t>/users/switches/code/FTHR_OLED/</t>
  </si>
  <si>
    <t>Expansion Boards</t>
  </si>
  <si>
    <t>/components/Gameduino-Shield/</t>
  </si>
  <si>
    <t>/users/TheChrisyd/code/Gameduino_Manic_Miner_game/</t>
  </si>
  <si>
    <t>/components/mbed-Application-Board/</t>
  </si>
  <si>
    <t>/components/Seeed-Motor-Shield-V20/</t>
  </si>
  <si>
    <t>/teams/shields/code/Seeed_Motor_Shield/</t>
  </si>
  <si>
    <t>/components/Seeed-Relay-Shield-V20/</t>
  </si>
  <si>
    <t>/teams/shields/code/Seeed_Relay_Shield/</t>
  </si>
  <si>
    <t>/components/Arduino-Motor-Shield-V3/</t>
  </si>
  <si>
    <t>/users/johnb/code/MUTTv1/</t>
  </si>
  <si>
    <t>/components/Seeed-Energy-Shield/</t>
  </si>
  <si>
    <t>/users/lawliet/code/Template_HelloWorld/</t>
  </si>
  <si>
    <t>/components/mbed-Application-Shield/</t>
  </si>
  <si>
    <t>/users/chris/code/app-shield-LCD/</t>
  </si>
  <si>
    <t>/components/Avnet-Wi-Go-System/</t>
  </si>
  <si>
    <t>/users/frankvnk/code/Wi-Go_IOT_Demo_MKII/</t>
  </si>
  <si>
    <t>/components/Freescale-Multi-Sensor-Shield/</t>
  </si>
  <si>
    <t>/teams/shields/code/Freescale_Multi-Sensor_Shield/</t>
  </si>
  <si>
    <t>/components/Jksoft-Expansion-Board/</t>
  </si>
  <si>
    <t>/users/jksoft/code/JBB_Motor_test/</t>
  </si>
  <si>
    <t>/components/mbd2pmd/</t>
  </si>
  <si>
    <t>/users/gsteiert/code/MBD2PMD_WebServer/</t>
  </si>
  <si>
    <t>/components/Seeed-Solar-Shield/</t>
  </si>
  <si>
    <t>/components/Seeed-EL-Shield/</t>
  </si>
  <si>
    <t>/teams/shields/code/Seeed_EL_Shield/</t>
  </si>
  <si>
    <t>/components/Seeed-Grove-Shield-V2/</t>
  </si>
  <si>
    <t>/teams/shields/code/Seeed_Grove_Shield_Example/</t>
  </si>
  <si>
    <t>/components/mbed-Rail-24-V/</t>
  </si>
  <si>
    <t>/teams/ELZET80/code/mbedRail24v/</t>
  </si>
  <si>
    <t>/components/uVGAII/</t>
  </si>
  <si>
    <t>/components/uVGA-III/</t>
  </si>
  <si>
    <t>/users/ivygatech/code/uVGAIII_demo/</t>
  </si>
  <si>
    <t>/components/MAXREFDES72-Ard2Pmod-Shield/</t>
  </si>
  <si>
    <t>/teams/Maxim-Integrated/code/ard2pmod_demo/</t>
  </si>
  <si>
    <t>/components/FRBM-STBC-AGM01/</t>
  </si>
  <si>
    <t>/users/ajtag/code/FRDM-STBC-AGM01/</t>
  </si>
  <si>
    <t>/components/ARD-AUDIO-DA7212/</t>
  </si>
  <si>
    <t>/users/k4zuki/code/DA7212/</t>
  </si>
  <si>
    <t>/components/LPC-General-Purpose-Shield-OM13082/</t>
  </si>
  <si>
    <t>/users/MACRUM/code/OM13082-LM75B/</t>
  </si>
  <si>
    <t>/components/Simple-IoT-Board/</t>
  </si>
  <si>
    <t>/users/jksoft/code/SITB_HttpGetSample/</t>
  </si>
  <si>
    <t>/components/X-NUCLEO-IKS01A1/</t>
  </si>
  <si>
    <t>/teams/ST/code/HelloWorld_IKS01A1/</t>
  </si>
  <si>
    <t>/components/Seeed-Studio-Music-Shield-v20/</t>
  </si>
  <si>
    <t>/users/justinkim/code/FTP_Streaming_Music_Player_WIZwiki-W7500/</t>
  </si>
  <si>
    <t>/components/MAXREFDES89-MAX14871-FULL-BRIDGE-DC-MOTO/</t>
  </si>
  <si>
    <t>/teams/Maxim-Integrated/code/MAXREFDES89_MAX14871_Shield_Demo/</t>
  </si>
  <si>
    <t>/components/X-NUCLEO-6180XA1-Proximity-and-ambient-l/</t>
  </si>
  <si>
    <t>/teams/ST/code/HelloWorld_6180XA1/</t>
  </si>
  <si>
    <t>/components/FRDM-STBC-AGM01-9-Axis-Inertial-Measurem/</t>
  </si>
  <si>
    <t>/teams/NXP/code/Accel_Mag_Gyro_SensorStream_K64F_AGM01_M/</t>
  </si>
  <si>
    <t>/components/FRDM-FXS-MULTI2-B/</t>
  </si>
  <si>
    <t>/teams/NXP/code/MAG3110/</t>
  </si>
  <si>
    <t>/components/X-NUCLEO-NFC01A1/</t>
  </si>
  <si>
    <t>/teams/ST/code/HelloWorld_NFC01A1/</t>
  </si>
  <si>
    <t>/components/X-NUCLEO-LED61A1/</t>
  </si>
  <si>
    <t>/teams/ST/code/HelloWorld_LED61A1/</t>
  </si>
  <si>
    <t>/components/X-NUCLEO-PLC01A1-Programmable-Logic-Cont/</t>
  </si>
  <si>
    <t>/teams/ST/code/HelloWorld_PLC01A1/</t>
  </si>
  <si>
    <t>/components/Uzuki-sensor-shield/</t>
  </si>
  <si>
    <t>/users/MACRUM/code/Hello-Uzuki-sensor-shield/</t>
  </si>
  <si>
    <t>/components/FRDMSTBC-A8471/</t>
  </si>
  <si>
    <t>/teams/NXP/code/FRDMSTBC-A8471_SensorShield_HelloWorld/</t>
  </si>
  <si>
    <t>/components/FRDMSTBC-A8491/</t>
  </si>
  <si>
    <t>/teams/NXP/code/FRDMSTBC-A8491_SensorShield/</t>
  </si>
  <si>
    <t>/components/X-NUCLEO-IKA01A1/</t>
  </si>
  <si>
    <t>/teams/ST/code/HelloWorld_IKA01A1/</t>
  </si>
  <si>
    <t>/components/AS-289R2-Thermal-Printer-Shield/</t>
  </si>
  <si>
    <t>/users/MACRUM/code/AS-289R2_Hello-mbed-OS-World/</t>
  </si>
  <si>
    <t>/components/X-NUCLEO-53L0A1/</t>
  </si>
  <si>
    <t>/teams/ST/code/HelloWorld_53L0A1/</t>
  </si>
  <si>
    <t>/components/X-NUCLEO-IKS01A2/</t>
  </si>
  <si>
    <t>/teams/ST/code/HelloWorld_IKS01A2/</t>
  </si>
  <si>
    <t>/components/X-NUCLEO-CCA02M1/</t>
  </si>
  <si>
    <t>/teams/ST/code/HelloWorld_CCA02M1/</t>
  </si>
  <si>
    <t>/components/CI-Test-Shield-Minewtech/</t>
  </si>
  <si>
    <t>Internet Of Things</t>
  </si>
  <si>
    <t>/components/Xively/</t>
  </si>
  <si>
    <t>/users/xively/code/xively-jumpstart-demo/</t>
  </si>
  <si>
    <t>/components/Nanoservice/</t>
  </si>
  <si>
    <t>/teams/Sensinode/code/NSDL_HelloWorld/</t>
  </si>
  <si>
    <t>/components/HTML5-Websockets/</t>
  </si>
  <si>
    <t>/teams/mbed_example/code/Websocket_Ethernet_HelloWorld/</t>
  </si>
  <si>
    <t>/components/MiMic-Webservice-library/</t>
  </si>
  <si>
    <t>/users/nyatla/code/mbedJS/</t>
  </si>
  <si>
    <t>/components/Axeda-GO-Kit-for-ARM-mbed/</t>
  </si>
  <si>
    <t>/users/AxedaCorp/code/AxedaGo-mbedNXP/</t>
  </si>
  <si>
    <t>/components/ATT-M2X/</t>
  </si>
  <si>
    <t>/teams/ATT-M2X-team/code/m2x-demo-all/</t>
  </si>
  <si>
    <t>/components/Cumulocity/</t>
  </si>
  <si>
    <t>/users/Cumulocity/code/MbedSmartRestMain/</t>
  </si>
  <si>
    <t>/components/mbed-6LoWPAN-Border-Router-HAT/</t>
  </si>
  <si>
    <t>/components/MAXREFDES143-DeepCover-Embedded-Security/</t>
  </si>
  <si>
    <t>/teams/Maxim-Integrated/code/DeepCover-Embedded-Security-in-IoT/</t>
  </si>
  <si>
    <t>Online Services</t>
  </si>
  <si>
    <t>/components/MySQL/</t>
  </si>
  <si>
    <t>/users/donatien/code/MySQLClientExample/</t>
  </si>
  <si>
    <t>/components/Twitter/</t>
  </si>
  <si>
    <t>/users/donatien/code/TwitterExample/</t>
  </si>
  <si>
    <t>/components/POP3/</t>
  </si>
  <si>
    <t>/users/hlipka/code/pop3demo/</t>
  </si>
  <si>
    <t>/components/If-This-Then-That-IFTTT/</t>
  </si>
  <si>
    <t>/users/mbedAustin/code/IFTTT_ESP8266_Example/</t>
  </si>
  <si>
    <t>/components/Ambient/</t>
  </si>
  <si>
    <t>/users/AmbientData/code/AmbientExampleLPC1768/</t>
  </si>
  <si>
    <t>/components/Milkcocoa/</t>
  </si>
  <si>
    <t>/users/jksoft/code/MilkcocoaSampleESP8266/</t>
  </si>
  <si>
    <t>Robotics</t>
  </si>
  <si>
    <t>/components/Seeed-Studio-Shield-Robot/</t>
  </si>
  <si>
    <t>/teams/shields/code/Seeed_Bot_Shield/</t>
  </si>
  <si>
    <t>/components/Pololu-m3pi-Robot/</t>
  </si>
  <si>
    <t>/users/chris/code/m3pi_HelloWorld/</t>
  </si>
  <si>
    <t>/components/Wallbot/</t>
  </si>
  <si>
    <t>/users/jksoft/code/wallbot_test/</t>
  </si>
  <si>
    <t>/components/Freescale-Cup-with-FRDM-KL25Z/</t>
  </si>
  <si>
    <t>/users/emh203/code/FRDM-TFC/</t>
  </si>
  <si>
    <t>/components/DAISEN-eDES-2WD/</t>
  </si>
  <si>
    <t>/users/okini3939/code/eDES2WD_test/</t>
  </si>
  <si>
    <t>/components/Wallbot-mini/</t>
  </si>
  <si>
    <t>/users/jksoft/code/wallbotmini_test/</t>
  </si>
  <si>
    <t>/components/Xbox-360-Wireless-Controller-for-Windows/</t>
  </si>
  <si>
    <t>/users/okini3939/code/USBHostXpad_HelloWorld/</t>
  </si>
  <si>
    <t>/components/Sparkfun-Magician-Robot-Base-Kit/</t>
  </si>
  <si>
    <t>/users/4180_1/code/Magician_Motor_Test/</t>
  </si>
  <si>
    <t>/components/iRobot-Create-Robot-or-a-Roomba/</t>
  </si>
  <si>
    <t>/users/4180_1/code/create_hack/</t>
  </si>
  <si>
    <t>/components/Custom-Explorer-Robot/</t>
  </si>
  <si>
    <t>/users/Usuke/code/CustomExplorerRobot_test/</t>
  </si>
  <si>
    <t>/components/Sparkfun-Shadow-Robot-Base-Kit/</t>
  </si>
  <si>
    <t>/users/4180_1/code/Shadow_Motor_Test/</t>
  </si>
  <si>
    <t>Sensors</t>
  </si>
  <si>
    <t>/components/MMA7660/</t>
  </si>
  <si>
    <t>/users/Sissors/code/MMA7660_HelloWorld/</t>
  </si>
  <si>
    <t>/components/TEMT6200/</t>
  </si>
  <si>
    <t>/users/frankvnk/code/TEMT6200_demo/</t>
  </si>
  <si>
    <t>/components/Barometric-Pressure-Sensor-BMP085/</t>
  </si>
  <si>
    <t>/teams/Seeed/code/Seeed_Barometer_Sensor_Example/</t>
  </si>
  <si>
    <t>/components/EM406-GPS-Module/</t>
  </si>
  <si>
    <t>/users/simon/code/GPS_HelloWorld/</t>
  </si>
  <si>
    <t>/components/SRF08-Ultrasonic-Range-Finder/</t>
  </si>
  <si>
    <t>/users/melse/code/SRF08HelloWorld/</t>
  </si>
  <si>
    <t>/components/FRDM-KL25Z-onboard-Capacitive-Touch-Sens/</t>
  </si>
  <si>
    <t>/users/mbed_official/code/FRDM_TSI/</t>
  </si>
  <si>
    <t>/components/CMPS03-Digital-Compass/</t>
  </si>
  <si>
    <t>/users/aberk/code/CMPS03_HelloWorld/</t>
  </si>
  <si>
    <t>/components/LIS302-Accelerometer/</t>
  </si>
  <si>
    <t>/users/simon/code/LIS302_HelloWorld/</t>
  </si>
  <si>
    <t>/components/ITG-3200-Gyroscope/</t>
  </si>
  <si>
    <t>/users/aberk/code/ITG3200_HelloWorld/</t>
  </si>
  <si>
    <t>/components/Flex-Sensor/</t>
  </si>
  <si>
    <t>/components/TMP102-Temperature-Sensor/</t>
  </si>
  <si>
    <t>/users/chris/code/TMP102HelloWorld/</t>
  </si>
  <si>
    <t>/components/LM75B-Temperature-Sensor/</t>
  </si>
  <si>
    <t>/users/neilt6/code/LM75B_HelloWorld/</t>
  </si>
  <si>
    <t>/components/SRF05-Ultrasonic-Range-Finder/</t>
  </si>
  <si>
    <t>/users/simon/code/SRF05_HelloWorld/</t>
  </si>
  <si>
    <t>/components/SCA61T-Inclinometer/</t>
  </si>
  <si>
    <t>/users/Veino/code/SCA61T_example/</t>
  </si>
  <si>
    <t>/components/LM61-and-TMP36-Analog-Temperature-Sensor/</t>
  </si>
  <si>
    <t>/users/4180_1/code/LM61/</t>
  </si>
  <si>
    <t>/components/RHT03/</t>
  </si>
  <si>
    <t>/users/tristanjph/code/RHT03_HelloWorld/</t>
  </si>
  <si>
    <t>/components/Si1143-GestureProximityAmbient-Light-inf/</t>
  </si>
  <si>
    <t>/users/GAT27/code/Gesture_Sensor/</t>
  </si>
  <si>
    <t>/components/DS1721/</t>
  </si>
  <si>
    <t>/users/chaegle/code/DS1721/</t>
  </si>
  <si>
    <t>/components/Touch-Sensor-using-an-analog-input-port/</t>
  </si>
  <si>
    <t>/users/shintamainjp/code/TouchSenseTestProgram/</t>
  </si>
  <si>
    <t>/components/MPR121/</t>
  </si>
  <si>
    <t>/users/sam_grove/code/MPR121_HelloWorld/</t>
  </si>
  <si>
    <t>/components/FRDM-KL25Z-on-board-Accelerometer/</t>
  </si>
  <si>
    <t>/teams/Freescale/code/FRDM_MMA8451Q/</t>
  </si>
  <si>
    <t>/components/Adafruit-Ultimate-GPS-Breakout-v3/</t>
  </si>
  <si>
    <t>/users/8fromPi/code/GPS_HelloWorld/</t>
  </si>
  <si>
    <t>/components/Sparkfun-GPS-Shield/</t>
  </si>
  <si>
    <t>/teams/shields/code/Sparkfun_GPS_Shield/</t>
  </si>
  <si>
    <t>/components/Embedded-Artists-GPS-Receiver-Board/</t>
  </si>
  <si>
    <t>/users/embeddedartists/code/app_gps/</t>
  </si>
  <si>
    <t>/components/SCIboard-mbed-base-board/</t>
  </si>
  <si>
    <t>/users/AstrodyneSystems/code/SCIboard/</t>
  </si>
  <si>
    <t>/components/GT-511C3-GT-511C31/</t>
  </si>
  <si>
    <t>/users/tosihisa/code/GT511C3test/</t>
  </si>
  <si>
    <t>/components/INA226/</t>
  </si>
  <si>
    <t>/users/tosihisa/code/INA226TEST/</t>
  </si>
  <si>
    <t>/components/LPS331-Pressure-sensor/</t>
  </si>
  <si>
    <t>/users/nyamfg/code/LPS331_HelloWorld/</t>
  </si>
  <si>
    <t>/components/STTS751-Temperature-Sensor/</t>
  </si>
  <si>
    <t>/users/takuo/code/STTS751_Demo/</t>
  </si>
  <si>
    <t>/components/DS1820/</t>
  </si>
  <si>
    <t>/users/Sissors/code/DS1820_HelloWorld/</t>
  </si>
  <si>
    <t>/components/MPL3115A2/</t>
  </si>
  <si>
    <t>/users/clemente/code/WIGO_MPL3115A2/</t>
  </si>
  <si>
    <t>/components/MAG3110/</t>
  </si>
  <si>
    <t>/users/SomeRandomBloke/code/Wi-Go-MagnetometerTest/</t>
  </si>
  <si>
    <t>/components/FXOS8700Q/</t>
  </si>
  <si>
    <t>/teams/Freescale/code/Hello_FXOS8700Q/</t>
  </si>
  <si>
    <t>/components/Tilt-Compensated-eCompass-no-FPU/</t>
  </si>
  <si>
    <t>/users/JimCarver/code/KL46_eCompass/</t>
  </si>
  <si>
    <t>/components/Tilt-Compensated-eCompass-FPU-Optimized/</t>
  </si>
  <si>
    <t>/users/JimCarver/code/K64F_eCompass/</t>
  </si>
  <si>
    <t>/components/FXAS21000/</t>
  </si>
  <si>
    <t>/users/JimCarver/code/Hello_FXAS21000/</t>
  </si>
  <si>
    <t>/components/FXLS8471Q-Accelerometer/</t>
  </si>
  <si>
    <t>/users/JimCarver/code/Hello_FXLS8471Q/</t>
  </si>
  <si>
    <t>/components/MMA8652-Accelerometer/</t>
  </si>
  <si>
    <t>/users/JimCarver/code/Hello_MMA8652/</t>
  </si>
  <si>
    <t>/components/AM2321/</t>
  </si>
  <si>
    <t>/users/tomozh/code/AM2321_Example/</t>
  </si>
  <si>
    <t>/components/ISL29125/</t>
  </si>
  <si>
    <t>/users/frankvnk/code/ISL29125_demo/</t>
  </si>
  <si>
    <t>/components/MARMEX-VB-MARY-VB-Camera-module/</t>
  </si>
  <si>
    <t>/teams/CQ-Publishing/code/MARMEX_VB_Hello/</t>
  </si>
  <si>
    <t>/components/Grove-Colour-Sensor/</t>
  </si>
  <si>
    <t>/teams/Bluetooth-Low-Energy/code/BLE_GroveColourSensor/</t>
  </si>
  <si>
    <t>/components/MPU-6050/</t>
  </si>
  <si>
    <t>/users/onehorse/code/MPU6050IMU/</t>
  </si>
  <si>
    <t>/components/MPU-9150/</t>
  </si>
  <si>
    <t>/users/onehorse/code/MPU9150AHRS/</t>
  </si>
  <si>
    <t>/components/MPU-9250/</t>
  </si>
  <si>
    <t>/users/onehorse/code/MPU9250AHRS/</t>
  </si>
  <si>
    <t>/components/BMP-180-Pressure-Sensor-and-Altimeter/</t>
  </si>
  <si>
    <t>/users/onehorse/code/BMP180/</t>
  </si>
  <si>
    <t>/components/Grove-Seeed-Light-Sensor/</t>
  </si>
  <si>
    <t>/teams/Seeed/code/Seeed_Grove_Shield_Light_Sensor/</t>
  </si>
  <si>
    <t>/components/Grove-Slide-Potentiometer/</t>
  </si>
  <si>
    <t>/teams/Seeed/code/Seeed_Grove_Slider_Potentiometer_Example/</t>
  </si>
  <si>
    <t>/components/Grove-TempHumi-Sensor/</t>
  </si>
  <si>
    <t>/teams/Seeed/code/Seeed_Grove_Temp_Humidity_Example/</t>
  </si>
  <si>
    <t>/components/Grove-Alcohol-Sensor/</t>
  </si>
  <si>
    <t>/teams/Seeed/code/Seeed_Grove_Alcohol_Sensor_Example/</t>
  </si>
  <si>
    <t>/components/Grove-3-Axis-Digital-Compass/</t>
  </si>
  <si>
    <t>/teams/Seeed/code/Seeed_Grove_Digital_Compass_Example/</t>
  </si>
  <si>
    <t>/components/Grove-I2C-Touch-Sensor/</t>
  </si>
  <si>
    <t>/teams/Seeed/code/Seeed_Grove_I2C_Touch_Example/</t>
  </si>
  <si>
    <t>/components/Grove-PIR-Motion-Sensor/</t>
  </si>
  <si>
    <t>/teams/Seeed/code/Seeed_Grove_PIR_Motion_Sensor_Example/</t>
  </si>
  <si>
    <t>/components/Grove-3-Axis-Digital-Gyro/</t>
  </si>
  <si>
    <t>/teams/Seeed/code/Seeed_Grove_Digital_Gyro/</t>
  </si>
  <si>
    <t>/components/Grove-Moisture-Sensor/</t>
  </si>
  <si>
    <t>/teams/Seeed/code/Seeed_Grove_Moisture_Sensor_Example/</t>
  </si>
  <si>
    <t>/components/Grove-Electricity-Sensor/</t>
  </si>
  <si>
    <t>/teams/Seeed/code/Seeed_Grove_Electricity_Sensor_Example/</t>
  </si>
  <si>
    <t>/components/Grove-Barometer-Sensor/</t>
  </si>
  <si>
    <t>/components/Grove-Touch-Sensor/</t>
  </si>
  <si>
    <t>/teams/Seeed/code/Seeed_Grove_Single_Touch_Sensor_Example/</t>
  </si>
  <si>
    <t>/components/INA219/</t>
  </si>
  <si>
    <t>/teams/components/code/INA219-HelloWorld/</t>
  </si>
  <si>
    <t>/components/MPU-9150-DMP/</t>
  </si>
  <si>
    <t>/users/p3p/code/MPU9150_Example/</t>
  </si>
  <si>
    <t>/components/Grove-Collision-Sensor/</t>
  </si>
  <si>
    <t>/teams/Seeed/code/Seeed_Grove_Collision_Sensor_Example/</t>
  </si>
  <si>
    <t>/components/Grove-Buzzer/</t>
  </si>
  <si>
    <t>/teams/Seeed/code/Seeed_Grove_Buzzer/</t>
  </si>
  <si>
    <t>/components/Grove-Button/</t>
  </si>
  <si>
    <t>/teams/Seeed/code/Seeed_Grove_Button_Example/</t>
  </si>
  <si>
    <t>/components/Grove-Vibration-Motor/</t>
  </si>
  <si>
    <t>/teams/Seeed/code/Seeed_Grove_Vibration_Motor_Example/</t>
  </si>
  <si>
    <t>/components/Grove-HCHO-Sensor/</t>
  </si>
  <si>
    <t>/teams/Seeed/code/Seeed_Grove_HCHO_Sensor_Example/</t>
  </si>
  <si>
    <t>/components/Grove-Relay-module/</t>
  </si>
  <si>
    <t>/teams/Seeed/code/Seeed_Grove_Relay_Example/</t>
  </si>
  <si>
    <t>/components/Grove-UV-Sensor/</t>
  </si>
  <si>
    <t>/teams/Seeed/code/Seeed_Grove_UV_Sensor_Example/</t>
  </si>
  <si>
    <t>/components/Grove-Air-Quality-Sensor/</t>
  </si>
  <si>
    <t>/teams/Seeed/code/Seeed_Grove_Air_Quality_Sensor_Example/</t>
  </si>
  <si>
    <t>/components/Grove-Thumb-Joystick/</t>
  </si>
  <si>
    <t>/teams/Seeed/code/Seeed_Grove_Thumb_Joystick_Example/</t>
  </si>
  <si>
    <t>/components/Grove-3Axis-Digital-Accelerometer/</t>
  </si>
  <si>
    <t>/teams/Seeed/code/Seeed_Grove_3-Axis_Digital_Accelorometer/</t>
  </si>
  <si>
    <t>/components/Grove-Digital-Light-Sensor/</t>
  </si>
  <si>
    <t>/users/anhnt2407/code/TSL2561_Light_sensor/</t>
  </si>
  <si>
    <t>/components/Seeed-Grove-GSR-Sensor/</t>
  </si>
  <si>
    <t>/teams/Seeed/code/Seeed_Grove_GSR_Example/</t>
  </si>
  <si>
    <t>/components/Grove-Ear-clip-Heart-Rate-Sensor/</t>
  </si>
  <si>
    <t>/users/ansond/code/grove-earbud-sensor-sample/</t>
  </si>
  <si>
    <t>/components/CameraC328/</t>
  </si>
  <si>
    <t>/users/shintamainjp/code/CameraC328_TestProgram/</t>
  </si>
  <si>
    <t>/components/LSM303DLM/</t>
  </si>
  <si>
    <t>/users/fin4478/code/LSM303DM/</t>
  </si>
  <si>
    <t>/components/HTU21D-Temperature-and-Humidity-Sensor/</t>
  </si>
  <si>
    <t>/users/alipford3/code/HTU21D_HELLOWORLD/</t>
  </si>
  <si>
    <t>/components/HMC6352-Digital-Compass/</t>
  </si>
  <si>
    <t>/users/aberk/code/HMC6352_HelloWorld/</t>
  </si>
  <si>
    <t>/components/Camera-LS-Y201/</t>
  </si>
  <si>
    <t>/users/shintamainjp/code/Camera_LS_Y201_TestProgram_2014/</t>
  </si>
  <si>
    <t>/components/Parallax-Laser-Range-Finder/</t>
  </si>
  <si>
    <t>/users/4180_1/code/Laser_Rangefinder/</t>
  </si>
  <si>
    <t>/components/EasyVR-Voice-Recognition/</t>
  </si>
  <si>
    <t>/users/4180_1/code/EasyVR_Bridge/</t>
  </si>
  <si>
    <t>/components/MMA8452Q-Triple-Axis-Accelerometer/</t>
  </si>
  <si>
    <t>/users/Ivannrush/code/MMA8452_Demo/</t>
  </si>
  <si>
    <t>/components/SHT15-temperature-and-humidity/</t>
  </si>
  <si>
    <t>/users/NegativeBlack/code/SHT15_Example/</t>
  </si>
  <si>
    <t>/components/SHT21-temperature-and-humidity-sensor/</t>
  </si>
  <si>
    <t>/users/ssozonoff/code/sht21_test/</t>
  </si>
  <si>
    <t>/components/MLX90614-I2C-Infrared-Thermometer/</t>
  </si>
  <si>
    <t>/users/4180_1/code/IR_temperature/</t>
  </si>
  <si>
    <t>/components/PowerSwitch-Tail-AC-control-module/</t>
  </si>
  <si>
    <t>/users/4180_1/code/PowerSwitchTail/</t>
  </si>
  <si>
    <t>/components/PowerSSR-Tail-and-ZeroCross-Tail-AC-dimm/</t>
  </si>
  <si>
    <t>/users/4180_1/code/PowerSSRTail/</t>
  </si>
  <si>
    <t>/components/DMU02/</t>
  </si>
  <si>
    <t>/users/ramwilliford/code/DMUTest/</t>
  </si>
  <si>
    <t>/components/RPG-Rotary-Pulse-Generator/</t>
  </si>
  <si>
    <t>/users/canderson199/code/RPG/</t>
  </si>
  <si>
    <t>/components/ADJD-S311-I2C-Color-Sensor/</t>
  </si>
  <si>
    <t>/users/CheeseW/code/ADJD-S311_HelloWorld/</t>
  </si>
  <si>
    <t>/components/CruizCore-XG1300L-IMU/</t>
  </si>
  <si>
    <t>/users/mjenkins11/code/LG1300L_Hello_World/</t>
  </si>
  <si>
    <t>/components/TMP006-IR-Temperature-Sensor/</t>
  </si>
  <si>
    <t>/users/sammacjunkie/code/TMP006_lib/</t>
  </si>
  <si>
    <t>/components/AT42QT1010-Capacitive-Touch-Sensor/</t>
  </si>
  <si>
    <t>/users/jnagendran3/code/AT42QT1010_Hello_world/</t>
  </si>
  <si>
    <t>/components/BR-355-GPS/</t>
  </si>
  <si>
    <t>/users/snavare3/code/BR-355_GPS/</t>
  </si>
  <si>
    <t>/components/SCP1000-Pressure-Sensor/</t>
  </si>
  <si>
    <t>/users/sdhingra/code/SCP1000_Hello/</t>
  </si>
  <si>
    <t>/components/MPL115A2/</t>
  </si>
  <si>
    <t>/users/joeh/code/mpl115a2_example/</t>
  </si>
  <si>
    <t>/components/Color-Detector/</t>
  </si>
  <si>
    <t>/users/chenjian221/code/mini/</t>
  </si>
  <si>
    <t>/components/MAX31855/</t>
  </si>
  <si>
    <t>/users/ericspatterson/code/Thermo_MAX31855/</t>
  </si>
  <si>
    <t>/components/Electret-Microphone-Amplifier-MAX9814/</t>
  </si>
  <si>
    <t>/users/andcor02/code/MAX9814_LED_Sound_Indicator/</t>
  </si>
  <si>
    <t>/components/OV7670-Camera/</t>
  </si>
  <si>
    <t>/users/edodm85/code/OV7670_Test_Code/</t>
  </si>
  <si>
    <t>/components/ADXL345-Accelerometer/</t>
  </si>
  <si>
    <t>/users/aberk/code/ADXL345_HelloWorld/</t>
  </si>
  <si>
    <t>/components/SCA3000-Digital-Accelerometer/</t>
  </si>
  <si>
    <t>/users/aberk/code/SCA3000_HelloWorld/</t>
  </si>
  <si>
    <t>/components/ADXL362-3-Axis-Digital-Accelerometer-8g/</t>
  </si>
  <si>
    <t>/users/tkreyche/code/ADXL362_buffer/</t>
  </si>
  <si>
    <t>/components/ID-Tech-4439-Barcode-Scanner/</t>
  </si>
  <si>
    <t>/users/4180_1/code/Serial_Bridge/</t>
  </si>
  <si>
    <t>/components/HMC5843-Digital-Compass/</t>
  </si>
  <si>
    <t>/users/elrafapadron/code/Hello_World_HMC5843/</t>
  </si>
  <si>
    <t>/components/MAX6675-Thermocouple/</t>
  </si>
  <si>
    <t>/users/tecnosys/code/max6675/</t>
  </si>
  <si>
    <t>/components/TMP175-TMP75-Temperature-Sensor/</t>
  </si>
  <si>
    <t>/users/Suky/code/TMP175_Example/</t>
  </si>
  <si>
    <t>/components/MPR121-I2C-Capacitive-Touch-Keypad/</t>
  </si>
  <si>
    <t>/users/4180_1/code/MPR121_Demo/</t>
  </si>
  <si>
    <t>/components/MCP41xxx-MCP42xxx-Digital-Poteniometer/</t>
  </si>
  <si>
    <t>/users/Yann/code/MCP41xxxApp/</t>
  </si>
  <si>
    <t>/components/ADS7843-Touch-Screen-Controller/</t>
  </si>
  <si>
    <t>/users/Suky/code/Touch_Example/</t>
  </si>
  <si>
    <t>/components/HC-SR04/</t>
  </si>
  <si>
    <t>/users/ejteb/code/Nucleo_UltrasonicHelloWorld/</t>
  </si>
  <si>
    <t>/components/CSR-GPS-mbed-Shield/</t>
  </si>
  <si>
    <t>/teams/CSR/code/CsrLocationDemo/</t>
  </si>
  <si>
    <t>/components/HP03SA/</t>
  </si>
  <si>
    <t>/users/wim/code/mbed_HP03SA_LM77/</t>
  </si>
  <si>
    <t>/components/LM77/</t>
  </si>
  <si>
    <t>/components/Atmel-AT42QT2100-Capacitive-Touch-Contro/</t>
  </si>
  <si>
    <t>/users/armed/code/QT2100_Example/</t>
  </si>
  <si>
    <t>/components/HTS221-Capacitive-digital-sensor-for-rel/</t>
  </si>
  <si>
    <t>/components/PCT2075-LM75B-I2C-temp-sensor-with-1-deg/</t>
  </si>
  <si>
    <t>/users/okano/code/PCT2075_Hello/</t>
  </si>
  <si>
    <t>/components/PIR-Motion-Sensor/</t>
  </si>
  <si>
    <t>/users/awood37/code/PIR_motion_HelloWorld/</t>
  </si>
  <si>
    <t>/components/Parallax-X-Band-Motion-Detector/</t>
  </si>
  <si>
    <t>/users/ottaviano3/code/Parallax_XBAND_Demo/</t>
  </si>
  <si>
    <t>/components/RGB-and-Gesture-Sensor-APDS9960/</t>
  </si>
  <si>
    <t>/users/aashlock/code/SparkFun_APDS9960_Example/</t>
  </si>
  <si>
    <t>/components/Sparkfun-RGB-and-Gesture-Sensor-APDS-996/</t>
  </si>
  <si>
    <t>/users/kbhagat6/code/GestureSensor_Test/</t>
  </si>
  <si>
    <t>/components/BME280-Combined-humidity-and-pressure-se/</t>
  </si>
  <si>
    <t>/users/MACRUM/code/BME280_Hello/</t>
  </si>
  <si>
    <t>/components/BMP180/</t>
  </si>
  <si>
    <t>/users/kgills/code/BMP180_example/</t>
  </si>
  <si>
    <t>/components/Si7020-Humidity-and-Temperature-Sensor/</t>
  </si>
  <si>
    <t>/users/kgills/code/Si7020_example/</t>
  </si>
  <si>
    <t>/components/Grove-Recorder/</t>
  </si>
  <si>
    <t>/users/bridadan/code/Seeed_Grove_Recorder_Example/</t>
  </si>
  <si>
    <t>/components/Grove-Luminance-Sensor/</t>
  </si>
  <si>
    <t>/users/bridadan/code/Seeed_Grove_Luminance_Sensor/</t>
  </si>
  <si>
    <t>/components/Grove-Loudness-Sensor/</t>
  </si>
  <si>
    <t>/users/bridadan/code/Seeed_Grove_Loudness_sensor/</t>
  </si>
  <si>
    <t>/components/Grove-GPS/</t>
  </si>
  <si>
    <t>/users/shintamainjp/code/SerialGPS_TestProgram/</t>
  </si>
  <si>
    <t>/components/Bosch-Sensortech-BNO055/</t>
  </si>
  <si>
    <t>/users/StressedDave/code/BNO055_HelloWorld/</t>
  </si>
  <si>
    <t>/components/Piezo-Buzzer/</t>
  </si>
  <si>
    <t>/users/justinkim/code/PiezoBuzzer_HelloWorld_WIZwiki-W7500/</t>
  </si>
  <si>
    <t>/components/LDC1000/</t>
  </si>
  <si>
    <t>/users/vsluiter/code/LDC1000_test/</t>
  </si>
  <si>
    <t>/components/Si114x/</t>
  </si>
  <si>
    <t>/users/Sissors/code/Si114x_HelloWorld/</t>
  </si>
  <si>
    <t>/components/Grove-Ultrasonic-Ranger/</t>
  </si>
  <si>
    <t>/users/mbedAustin/code/Grove-UltrasonicRanger_Example/</t>
  </si>
  <si>
    <t>/components/SHT30-ARP-Analog-Humidity-Temperature-Se/</t>
  </si>
  <si>
    <t>/teams/ClosedCube/code/SHT30A_EASY/</t>
  </si>
  <si>
    <t>/components/SHT31-Analog-Humidity-Temperature-Sensor/</t>
  </si>
  <si>
    <t>/teams/ClosedCube/code/SHT31A_PRO/</t>
  </si>
  <si>
    <t>/components/Force-Sensing-Linear-Potentiometer/</t>
  </si>
  <si>
    <t>/users/sethnuon/code/FSLP_Serial_Output/</t>
  </si>
  <si>
    <t>/components/Force-Sensitive-Resistors-FSR/</t>
  </si>
  <si>
    <t>/users/cshao06/code/FSR_hello_world/</t>
  </si>
  <si>
    <t>/components/LIDAR-Lite-v2/</t>
  </si>
  <si>
    <t>/users/sventura3/code/Lidar_Distance/</t>
  </si>
  <si>
    <t>/components/Electret-Microphone-MAX4466-Amplifier/</t>
  </si>
  <si>
    <t>/users/mgolino/code/MAX4466_Hello_World/</t>
  </si>
  <si>
    <t>/components/LSM9DS1-IMU/</t>
  </si>
  <si>
    <t>/users/4180_1/code/LSM9DS1_Library/</t>
  </si>
  <si>
    <t>/components/TPA2005D1-Class-D-Audio-Amp/</t>
  </si>
  <si>
    <t>/users/4180_1/code/song_demo_PWM/</t>
  </si>
  <si>
    <t>/components/EMIC-2-Text-to-Speech-Engine/</t>
  </si>
  <si>
    <t>/users/4180_1/code/text_to_speech_hello_world/</t>
  </si>
  <si>
    <t>/components/Adafruit-MEMS-Microphone-Breakout-SPW243/</t>
  </si>
  <si>
    <t>/users/4180_1/code/SPW2430_Microphone_Hello_World/</t>
  </si>
  <si>
    <t>/components/Adafruit-Mono-25W-Class-D-Audio-Amplifie/</t>
  </si>
  <si>
    <t>/components/10-Axis-Sensor-Data-Logger-with-microSD-/</t>
  </si>
  <si>
    <t>/teams/NXP/code/RD-KL25Z-AGMP01_SensorStream/</t>
  </si>
  <si>
    <t>/components/KX022-1020-I2CSPI-3-axis-accelerometer/</t>
  </si>
  <si>
    <t>/teams/Rohm/code/KX022_Hello/</t>
  </si>
  <si>
    <t>/components//</t>
  </si>
  <si>
    <t>/components/Xsens-MTi-1-series/</t>
  </si>
  <si>
    <t>/teams/Xsens/code/MTi-1_example/</t>
  </si>
  <si>
    <t>/components/Fairchild-FMT1000-series/</t>
  </si>
  <si>
    <t>/teams/Fairchild-Semiconductor/code/FMT1000_example/</t>
  </si>
  <si>
    <t>/components/Hotboards-Temp/</t>
  </si>
  <si>
    <t>/users/Hotboards/code/Hotboards_temp_reading_temperature/</t>
  </si>
  <si>
    <t>/components/CN0357-Toxic-gas-measurement/</t>
  </si>
  <si>
    <t>/teams/AnalogDevices/code/CN0357-helloworld/</t>
  </si>
  <si>
    <t>/components/CN0216-Weigh-Scale/</t>
  </si>
  <si>
    <t>/teams/AnalogDevices/code/CN0216-helloworld/</t>
  </si>
  <si>
    <t>/components/Adafruit-TCS34725-RGB-Color-Sensor/</t>
  </si>
  <si>
    <t>/users/HannesTschofenig/code/TCS34725/</t>
  </si>
  <si>
    <t>/components/MAX44000/</t>
  </si>
  <si>
    <t>/teams/MaximIntegrated/code/MAX44000PMB1_Demo/</t>
  </si>
  <si>
    <t>/components/ADXL362/</t>
  </si>
  <si>
    <t>/teams/AnalogDevices/code/ADXL362/</t>
  </si>
  <si>
    <t>/components/EVAL-ADXL362-ARDZ/</t>
  </si>
  <si>
    <t>/teams/AnalogDevices/code/EVAL_ADXL362_ARDZ-helloworld/</t>
  </si>
  <si>
    <t>/components/PAH8005-Optical-Heart-Rate-Detection-PPG/</t>
  </si>
  <si>
    <t>/users/pixus_mbed/code/PixArt_HR_Nordic_nRF51/</t>
  </si>
  <si>
    <t>/components/PAJ7620-Integrated-Gesture-Recognition-S/</t>
  </si>
  <si>
    <t>/users/pixus_mbed/code/PAJ7620_Gesture/</t>
  </si>
  <si>
    <t>/components/HYT-271-HYT-221-HYT-939-Humidity-Tempera/</t>
  </si>
  <si>
    <t>/users/Ksenia/code/HYT_example/</t>
  </si>
  <si>
    <t>/components/CN0398/</t>
  </si>
  <si>
    <t>/teams/AnalogDevices/code/cn0398-helloworld/</t>
  </si>
  <si>
    <t>/components/Low-Power-Right-Angle-Optical-Track-Sens/</t>
  </si>
  <si>
    <t>/users/pixus_mbed/code/PMT9123_OTS_NUCLEO_Program/</t>
  </si>
  <si>
    <t>/components/MiCS6814-MultiChannel-GasSensor/</t>
  </si>
  <si>
    <t>/users/MACRUM/code/MiCS6814_GasSensor_Hello/</t>
  </si>
  <si>
    <t>Storage</t>
  </si>
  <si>
    <t>/components/SD-Card/</t>
  </si>
  <si>
    <t>/users/mbed_official/code/SDFileSystem_HelloWorld/</t>
  </si>
  <si>
    <t>/components/USB-Mass-Storage-Device/</t>
  </si>
  <si>
    <t>/users/igorsk/code/MSCUsbHost/</t>
  </si>
  <si>
    <t>/components/Apollo-Magnetic-Card-Reader/</t>
  </si>
  <si>
    <t>/components/S25FL216K/</t>
  </si>
  <si>
    <t>/users/Sissors/code/S25FL216K_HelloWorld/</t>
  </si>
  <si>
    <t>/components/Seeed-Studio-SD-Card-shield-V40/</t>
  </si>
  <si>
    <t>/teams/shields/code/Seeed_SDCard_Shield/</t>
  </si>
  <si>
    <t>/components/SPI2SD/</t>
  </si>
  <si>
    <t>/users/gsteiert/code/HTTP_SD_Server/</t>
  </si>
  <si>
    <t>/components/25LCxxx-SPI/</t>
  </si>
  <si>
    <t>/users/hlipka/code/Ser25LCxxx_test/</t>
  </si>
  <si>
    <t>/components/24LCxx-Serial-EEPROM-library/</t>
  </si>
  <si>
    <t>/users/Yann/code/24LCxx_I2CApp/</t>
  </si>
  <si>
    <t>/components/Microchip-23K256-SRAM/</t>
  </si>
  <si>
    <t>/users/romilly/code/Ser23K256Example/</t>
  </si>
  <si>
    <t>/components/Macronix-MX25Rxx35F-Serial-NOR-Flash/</t>
  </si>
  <si>
    <t>/users/alec1/code/MX25Rxx35F_Serial_NOR_Flash_Testbench/</t>
  </si>
  <si>
    <t>/components/Hotboards-eeprom/</t>
  </si>
  <si>
    <t>/users/Hotboards/code/Hotboards_eeprom_write_byte/</t>
  </si>
  <si>
    <t>/components/Cypress-FM25W256-256Kb-Wide-Voltage-SPI-/</t>
  </si>
  <si>
    <t>/users/MACRUM/code/Hello-FM25W256/</t>
  </si>
  <si>
    <t>/components/Fujitsu-I2C-FRAM-MB85RCxx/</t>
  </si>
  <si>
    <t>/users/MACRUM/code/MB85RCxx_hello/</t>
  </si>
  <si>
    <t>/components/Fujitsu-SPI-FRAM-MB85RSxx/</t>
  </si>
  <si>
    <t>/users/MACRUM/code/MB85RSxx_Hello/</t>
  </si>
  <si>
    <t>Other</t>
  </si>
  <si>
    <t>/components/MAX17048-Fuel-Gauge/</t>
  </si>
  <si>
    <t>/users/neilt6/code/MAX17048_HelloWorld/</t>
  </si>
  <si>
    <t>/components/ADC128D818/</t>
  </si>
  <si>
    <t>/users/fblanc/code/ADC128D818_HelloWorld/</t>
  </si>
  <si>
    <t>/components/ISL1208-Real-Time-Clock/</t>
  </si>
  <si>
    <t>/users/neilt6/code/ISL1208_HelloWorld/</t>
  </si>
  <si>
    <t>/components/AD8556/</t>
  </si>
  <si>
    <t>/users/fblanc/code/AD8556_HelloWolrd/</t>
  </si>
  <si>
    <t>/components/PCF8591/</t>
  </si>
  <si>
    <t>/components/MCP4725-12-Bit-Digital-to-Analog-Convert/</t>
  </si>
  <si>
    <t>/users/donalm/code/MCP4725_Library_Test/</t>
  </si>
  <si>
    <t>/components/GT20L16J16Y-Japanese-font-ROM/</t>
  </si>
  <si>
    <t>/users/MACRUM/code/hello_GT20L16J1Y_FONT/</t>
  </si>
  <si>
    <t>/components/DS1302-Timekeeping-Chip/</t>
  </si>
  <si>
    <t>/users/Sissors/code/DS1302_HelloWorld/</t>
  </si>
  <si>
    <t>/components/ADAU1701/</t>
  </si>
  <si>
    <t>/users/twidget/code/ADAU1701/</t>
  </si>
  <si>
    <t>/components/MAX14661-Beyond-the-Rails-162-Multiplexe/</t>
  </si>
  <si>
    <t>/teams/Maxim-Integrated/code/MAX14661_Demo/</t>
  </si>
  <si>
    <t>/components/PCA9547/</t>
  </si>
  <si>
    <t>/users/okano/code/pca9547_Hello/</t>
  </si>
  <si>
    <t>/components/ADS1015/</t>
  </si>
  <si>
    <t>/users/arve0/code/ADS1015-hello_world/</t>
  </si>
  <si>
    <t>/components/ADS1115/</t>
  </si>
  <si>
    <t>/users/arve0/code/ADS1115-hello_world/</t>
  </si>
  <si>
    <t>/components/Timezone-handling/</t>
  </si>
  <si>
    <t>/users/hlipka/code/TimeZoneDemo/</t>
  </si>
  <si>
    <t>/components/DS1307-RTC/</t>
  </si>
  <si>
    <t>/users/nkhorman/code/Adafruit_RTCLib/</t>
  </si>
  <si>
    <t>/components/SX1590/</t>
  </si>
  <si>
    <t>/users/jjones646/code/SX1509_HelloWorld/</t>
  </si>
  <si>
    <t>/components/MSGEQ7/</t>
  </si>
  <si>
    <t>/users/chrisisthefish/code/MSGEQ7_Hello_World/</t>
  </si>
  <si>
    <t>/components/ArduIMU/</t>
  </si>
  <si>
    <t>/users/ifwui/code/ArduIMUHelloWorld/</t>
  </si>
  <si>
    <t>/components/WTV020SD-Sound-Breakout-Board/</t>
  </si>
  <si>
    <t>/users/ejteb/code/Nucleo_SoundBoardTest/</t>
  </si>
  <si>
    <t>/components/ShiftBrite/</t>
  </si>
  <si>
    <t>/users/jwaters9/code/ShiftBrite_HelloWorld/</t>
  </si>
  <si>
    <t>/components/MCP23S17/</t>
  </si>
  <si>
    <t>/users/4180_1/code/MCP23S17_Basic_IO_Demo/</t>
  </si>
  <si>
    <t>/components/SI570/</t>
  </si>
  <si>
    <t>/users/soldeerridder/code/SI570/</t>
  </si>
  <si>
    <t>/components/MCP3221-ADC/</t>
  </si>
  <si>
    <t>/users/DaveStyles/code/MCP3221_TEST/</t>
  </si>
  <si>
    <t>/components/PAW-Snesor/</t>
  </si>
  <si>
    <t>/users/matsu/code/PAW_Sensor_HelloWorld/</t>
  </si>
  <si>
    <t>/components/Ramtron-FM24Vxx-F-RAM/</t>
  </si>
  <si>
    <t>/users/Yann/code/FM24Vxx_I2CApp/</t>
  </si>
  <si>
    <t>/components/IAP-In-Application-Programming/</t>
  </si>
  <si>
    <t>/users/okano/code/IAP_internal_flash_write/</t>
  </si>
  <si>
    <t>/components/PCF2127-High-accuracy-RTC-module/</t>
  </si>
  <si>
    <t>/users/nxp_ip/code/PCF2127_Hello/</t>
  </si>
  <si>
    <t>/components/ADC-DIFF-K64F/</t>
  </si>
  <si>
    <t>/users/fblanc/code/AnalogIn_Diff_helloworld/</t>
  </si>
  <si>
    <t>/components/MCP2317-I2C-16-bit-IO-expander/</t>
  </si>
  <si>
    <t>/users/wim/code/MCP_test/</t>
  </si>
  <si>
    <t>/components/IEC60601-1-8-Audible-Alert-Generator/</t>
  </si>
  <si>
    <t>/users/wim/code/mbed_audio_alert/</t>
  </si>
  <si>
    <t>/components/PCA9546A/</t>
  </si>
  <si>
    <t>/users/okano/code/PCA9546A_Hello/</t>
  </si>
  <si>
    <t>/components/PCAL9555-PCAL9554-16-8-bit-GPIO-expander/</t>
  </si>
  <si>
    <t>/users/nxp_ip/code/PCAL9555_Hello/</t>
  </si>
  <si>
    <t>/components/Parallax-Optical-Finger-Navigation-OFN-M/</t>
  </si>
  <si>
    <t>/users/nkadam/code/OFN_Hello_World_Demo/</t>
  </si>
  <si>
    <t>/components/Potentiometer/</t>
  </si>
  <si>
    <t>/users/jderiso2/code/ECE4180L4_Pot/</t>
  </si>
  <si>
    <t>/components/Keypad-12-Button-COM-08653-ROHS/</t>
  </si>
  <si>
    <t>/users/anevil14/code/Input_Keypad/</t>
  </si>
  <si>
    <t>/components/DS3231/</t>
  </si>
  <si>
    <t>/teams/Maxim-Integrated/code/DS3231demo/</t>
  </si>
  <si>
    <t>/components/Blackberry-Trackerball-Breakout/</t>
  </si>
  <si>
    <t>/users/jkerickson/code/BlackberryTrackerballBreakout_HelloWorld/</t>
  </si>
  <si>
    <t>/components/5-Pin-DIN-MIDI-Connector/</t>
  </si>
  <si>
    <t>/users/mpetrut/code/5-PinMIDIDemo/</t>
  </si>
  <si>
    <t>/components/AM1805-Real-Time-Clock-with-Power-Manage/</t>
  </si>
  <si>
    <t>/teams/Delta/code/AM1805_DEMO/</t>
  </si>
  <si>
    <t>/components/Hotboards-rtcc/</t>
  </si>
  <si>
    <t>/users/Hotboards/code/Hotboards_rtcc_manual_timedate/</t>
  </si>
  <si>
    <t>/components/Hotboards-KeyPad/</t>
  </si>
  <si>
    <t>/users/Hotboards/code/Hotboards_HelloKeypad/</t>
  </si>
  <si>
    <t>/components/Hotboards-Buttons/</t>
  </si>
  <si>
    <t>/users/Hotboards/code/Hotboards_button_status/</t>
  </si>
  <si>
    <t>/components/Adafruit-Thermal-Printer/</t>
  </si>
  <si>
    <t>/users/aross34/code/Thermal_HelloWorld/</t>
  </si>
  <si>
    <t>/components/Hotboards-switch/</t>
  </si>
  <si>
    <t>/users/Hotboards/code/Hotboards_Switches_Read_single/</t>
  </si>
  <si>
    <t>/components/AD7790/</t>
  </si>
  <si>
    <t>/teams/AnalogDevices/code/ad7790-helloworld/</t>
  </si>
  <si>
    <t>/components/AD7791/</t>
  </si>
  <si>
    <t>/teams/AnalogDevices/code/ad7791-helloworld/</t>
  </si>
  <si>
    <t>/components/AD5270/</t>
  </si>
  <si>
    <t>/teams/AnalogDevices/code/ad5270-helloworld/</t>
  </si>
  <si>
    <t>/components/AD7124/</t>
  </si>
  <si>
    <t>/teams/AnalogDevices/code/AD7124/</t>
  </si>
  <si>
    <t>/components/MAX14720/</t>
  </si>
  <si>
    <t>/teams/MaximIntegrated/code/HSP_PMIC_Demo/</t>
  </si>
  <si>
    <t>/components/IQS624/</t>
  </si>
  <si>
    <t>/teams/Azoteq/code/IQS624_HelloWorld/</t>
  </si>
  <si>
    <t>/components/IQS620/</t>
  </si>
  <si>
    <t>/teams/Azoteq/code/IQS620_HelloWorld/</t>
  </si>
  <si>
    <t>/components/IQS620-EVAL-1/</t>
  </si>
  <si>
    <t>/components/IQS621/</t>
  </si>
  <si>
    <t>/teams/Azoteq/code/IQS621_HelloWorld/</t>
  </si>
  <si>
    <t>/components/IQS621-EVAL-1/</t>
  </si>
  <si>
    <t>/components/IQS622/</t>
  </si>
  <si>
    <t>/teams/Azoteq/code/IQS622_HelloWorld/</t>
  </si>
  <si>
    <t>/components/IQS622-EVAL-1/</t>
  </si>
  <si>
    <t>/components/IQS624-EVAL-1/</t>
  </si>
  <si>
    <t>/components/DIPDAP-Minewtech/</t>
  </si>
  <si>
    <t>Number of Components</t>
  </si>
  <si>
    <t>Success (K64F)</t>
  </si>
  <si>
    <t>Fail (K64F)</t>
  </si>
  <si>
    <t>Skip (K64F)</t>
  </si>
  <si>
    <t>Success (LPC1768)</t>
  </si>
  <si>
    <t>Fail (LPC1768)</t>
  </si>
  <si>
    <t>Skip (LPC1768)</t>
  </si>
  <si>
    <t>/teams/mbed-os-examples</t>
  </si>
  <si>
    <t>Totals</t>
  </si>
  <si>
    <t>partners</t>
  </si>
  <si>
    <t>/teams/ST</t>
  </si>
  <si>
    <t>/teams/ublox</t>
  </si>
  <si>
    <t>/teams/Maxim-Integrated</t>
  </si>
  <si>
    <t>/teams/AnalogDevices</t>
  </si>
  <si>
    <t>/teams/Freescale</t>
  </si>
  <si>
    <t>/users/nxp_ip</t>
  </si>
  <si>
    <t>/teams/NXP</t>
  </si>
  <si>
    <t>/users/chris</t>
  </si>
  <si>
    <t>/users/simon</t>
  </si>
  <si>
    <t>/users/bridadan</t>
  </si>
  <si>
    <t>/users/mbed_official</t>
  </si>
  <si>
    <t>/users/Kojto</t>
  </si>
  <si>
    <t>/users/sam_grove</t>
  </si>
  <si>
    <t>/users/mbedAustin</t>
  </si>
  <si>
    <t>/users/JimCarver</t>
  </si>
  <si>
    <t>/users/andcor02</t>
  </si>
  <si>
    <t>/teams/WIZnet</t>
  </si>
  <si>
    <t>/teams/Avnet</t>
  </si>
  <si>
    <t>/users/MACRUM</t>
  </si>
  <si>
    <t>mbed team</t>
  </si>
  <si>
    <t>mbed Team</t>
  </si>
  <si>
    <t>Community</t>
  </si>
  <si>
    <t>Partners</t>
  </si>
  <si>
    <t>Contained old mbed?</t>
  </si>
  <si>
    <t>Success on one platform?</t>
  </si>
  <si>
    <t>Is not a library?</t>
  </si>
  <si>
    <t>mbed Team Member?</t>
  </si>
  <si>
    <t>mbed Partner?</t>
  </si>
  <si>
    <t>/users/ytsuboi</t>
  </si>
  <si>
    <t>/users/Sissors</t>
  </si>
  <si>
    <t>/users/Kaizen</t>
  </si>
  <si>
    <t>/users/Jksoft</t>
  </si>
  <si>
    <t>/users/Donatien</t>
  </si>
  <si>
    <t>Skipped</t>
  </si>
  <si>
    <t>Compile Failed</t>
  </si>
  <si>
    <t>Compile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</si>
</sst>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  <charset val="1"/>
    </font>
    <font>
      <sz val="10"/>
      <name val="Arial"/>
      <charset val="1"/>
    </font>
    <font>
      <sz val="11"/>
      <color rgb="FF9C0006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57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1"/>
      <name val="Gill Sans MT"/>
      <family val="2"/>
      <scheme val="major"/>
    </font>
    <font>
      <sz val="10"/>
      <name val="Arial"/>
      <family val="2"/>
    </font>
    <font>
      <b/>
      <sz val="11"/>
      <color rgb="FF00C3DC"/>
      <name val="Gill Sans MT"/>
      <family val="2"/>
      <scheme val="major"/>
    </font>
    <font>
      <b/>
      <sz val="11"/>
      <color rgb="FF8A6EAF"/>
      <name val="Gill Sans MT"/>
      <family val="2"/>
      <scheme val="major"/>
    </font>
    <font>
      <b/>
      <sz val="11"/>
      <color rgb="FF00C473"/>
      <name val="Gill Sans MT"/>
      <family val="2"/>
      <scheme val="major"/>
    </font>
    <font>
      <b/>
      <sz val="11"/>
      <color theme="0"/>
      <name val="Gill Sans MT"/>
      <family val="2"/>
      <scheme val="maj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C3DC"/>
        <bgColor indexed="64"/>
      </patternFill>
    </fill>
    <fill>
      <patternFill patternType="solid">
        <fgColor rgb="FF8A6EAF"/>
        <bgColor indexed="64"/>
      </patternFill>
    </fill>
    <fill>
      <patternFill patternType="solid">
        <fgColor rgb="FF00C47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NumberFormat="1"/>
    <xf numFmtId="0" fontId="5" fillId="3" borderId="0" xfId="2" applyFont="1"/>
    <xf numFmtId="0" fontId="5" fillId="2" borderId="0" xfId="1" applyFont="1"/>
    <xf numFmtId="0" fontId="5" fillId="4" borderId="0" xfId="3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11" fillId="6" borderId="0" xfId="0" applyFont="1" applyFill="1"/>
    <xf numFmtId="0" fontId="11" fillId="7" borderId="0" xfId="0" applyFont="1" applyFill="1"/>
    <xf numFmtId="0" fontId="12" fillId="8" borderId="0" xfId="0" applyFont="1" applyFill="1" applyBorder="1" applyAlignment="1" applyProtection="1"/>
    <xf numFmtId="0" fontId="0" fillId="8" borderId="0" xfId="0" applyFill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4">
    <dxf>
      <font>
        <color theme="0"/>
      </font>
      <fill>
        <patternFill>
          <bgColor rgb="FF8A6EAF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rgb="FF00C3DC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3C52"/>
      <color rgb="FFF9BD31"/>
      <color rgb="FF00C3DC"/>
      <color rgb="FF8A6EAF"/>
      <color rgb="FF00C4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Components Repo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8A6E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Data!$A$15:$C$15</c:f>
              <c:strCache>
                <c:ptCount val="3"/>
                <c:pt idx="0">
                  <c:v>mbed Team</c:v>
                </c:pt>
                <c:pt idx="1">
                  <c:v>Partners</c:v>
                </c:pt>
                <c:pt idx="2">
                  <c:v>Community</c:v>
                </c:pt>
              </c:strCache>
            </c:strRef>
          </c:cat>
          <c:val>
            <c:numRef>
              <c:f>Data!$A$16:$C$16</c:f>
              <c:numCache>
                <c:formatCode>General</c:formatCode>
                <c:ptCount val="3"/>
                <c:pt idx="0">
                  <c:v>46</c:v>
                </c:pt>
                <c:pt idx="1">
                  <c:v>109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2A0-45D1-88C2-C977A521EF4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0-45D1-88C2-C977A521EF4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A0-45D1-88C2-C977A521EF4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A0-45D1-88C2-C977A521EF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Data!$C$7:$E$7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0-45D1-88C2-C977A521E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CDB5-44B5-9CAA-200C15875EFB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5-44B5-9CAA-200C15875EFB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B5-44B5-9CAA-200C15875E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Data!$C$8:$E$8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5-44B5-9CAA-200C1587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C21-45E8-9D11-6EA617B56EF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21-45E8-9D11-6EA617B56EF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C21-45E8-9D11-6EA617B56E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Data!$C$9:$E$9</c:f>
              <c:numCache>
                <c:formatCode>General</c:formatCode>
                <c:ptCount val="3"/>
                <c:pt idx="0">
                  <c:v>57</c:v>
                </c:pt>
                <c:pt idx="1">
                  <c:v>100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1-45E8-9D11-6EA617B5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5E8-4A6B-92CC-749185362AA0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8-4A6B-92CC-749185362AA0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8-4A6B-92CC-749185362AA0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E8-4A6B-92CC-749185362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Data!$C$10:$E$10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8-4A6B-92CC-74918536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DA3E-4AB2-90D4-03C69BB7E9B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E-4AB2-90D4-03C69BB7E9B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A3E-4AB2-90D4-03C69BB7E9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Data!$C$11:$E$11</c:f>
              <c:numCache>
                <c:formatCode>General</c:formatCode>
                <c:ptCount val="3"/>
                <c:pt idx="0">
                  <c:v>11</c:v>
                </c:pt>
                <c:pt idx="1">
                  <c:v>41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E-4AB2-90D4-03C69BB7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10D-4F4C-B72B-717232E5724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0D-4F4C-B72B-717232E5724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0D-4F4C-B72B-717232E57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Data!$F$2:$H$2</c:f>
              <c:numCache>
                <c:formatCode>General</c:formatCode>
                <c:ptCount val="3"/>
                <c:pt idx="0">
                  <c:v>17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D-4F4C-B72B-717232E5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B37-416E-A001-86481EA74BF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37-416E-A001-86481EA74BF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37-416E-A001-86481EA74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Data!$F$3:$H$3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7-416E-A001-86481EA74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(LPC1768)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7A4-45F1-AB39-1519EA79685C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A4-45F1-AB39-1519EA79685C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4-45F1-AB39-1519EA79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Data!$F$4:$H$4</c:f>
              <c:numCache>
                <c:formatCode>General</c:formatCode>
                <c:ptCount val="3"/>
                <c:pt idx="0">
                  <c:v>43</c:v>
                </c:pt>
                <c:pt idx="1">
                  <c:v>32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4-45F1-AB39-1519EA79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744-4697-BBCD-E4EECE74EE1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4-4697-BBCD-E4EECE74EE1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44-4697-BBCD-E4EECE74EE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Data!$F$5:$H$5</c:f>
              <c:numCache>
                <c:formatCode>General</c:formatCode>
                <c:ptCount val="3"/>
                <c:pt idx="0">
                  <c:v>32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4-4697-BBCD-E4EECE74E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093-40DB-83D5-594A1F8CB15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3-40DB-83D5-594A1F8CB15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3-40DB-83D5-594A1F8CB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Data!$F$6:$H$6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3-40DB-83D5-594A1F8CB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mbed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Data!$A$15</c:f>
              <c:strCache>
                <c:ptCount val="1"/>
                <c:pt idx="0">
                  <c:v>mbed Team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59-4675-8446-0FF139C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(Data!$A$17,Data!$A$19,Data!$A$21)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(Data!$A$18,Data!$A$20,Data!$A$22)</c:f>
              <c:numCache>
                <c:formatCode>General</c:formatCode>
                <c:ptCount val="3"/>
                <c:pt idx="0">
                  <c:v>36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Services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Data!$A$7</c:f>
              <c:strCache>
                <c:ptCount val="1"/>
                <c:pt idx="0">
                  <c:v>Online Services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CEF-419D-B47B-AA104D55F526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EF-419D-B47B-AA104D55F526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EF-419D-B47B-AA104D55F52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EF-419D-B47B-AA104D55F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Data!$F$7:$H$7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F-419D-B47B-AA104D55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Robotics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Data!$A$8</c:f>
              <c:strCache>
                <c:ptCount val="1"/>
                <c:pt idx="0">
                  <c:v>Robotics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839-4B12-95FD-70462A6073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39-4B12-95FD-70462A6073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39-4B12-95FD-70462A6073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Data!$F$8:$H$8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9-4B12-95FD-70462A607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Sensors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Data!$A$9</c:f>
              <c:strCache>
                <c:ptCount val="1"/>
                <c:pt idx="0">
                  <c:v>Sensors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FC2-43C1-80ED-09109B3FFDD8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2-43C1-80ED-09109B3FFDD8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C2-43C1-80ED-09109B3FF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Data!$F$9:$H$9</c:f>
              <c:numCache>
                <c:formatCode>General</c:formatCode>
                <c:ptCount val="3"/>
                <c:pt idx="0">
                  <c:v>110</c:v>
                </c:pt>
                <c:pt idx="1">
                  <c:v>47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C2-43C1-80ED-09109B3F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Data!$A$10</c:f>
              <c:strCache>
                <c:ptCount val="1"/>
                <c:pt idx="0">
                  <c:v>Storage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E50-47F3-A286-364E91C865B2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0-47F3-A286-364E91C865B2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50-47F3-A286-364E91C865B2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50-47F3-A286-364E91C86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Data!$F$10:$H$10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0-47F3-A286-364E91C8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(LPC1768)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Data!$A$11</c:f>
              <c:strCache>
                <c:ptCount val="1"/>
                <c:pt idx="0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F4A-41F1-BFB7-35D36E01380A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4A-41F1-BFB7-35D36E01380A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F4A-41F1-BFB7-35D36E0138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Data!$F$1:$H$1</c:f>
              <c:strCache>
                <c:ptCount val="3"/>
                <c:pt idx="0">
                  <c:v>Success (LPC1768)</c:v>
                </c:pt>
                <c:pt idx="1">
                  <c:v>Fail (LPC1768)</c:v>
                </c:pt>
                <c:pt idx="2">
                  <c:v>Skip (LPC1768)</c:v>
                </c:pt>
              </c:strCache>
            </c:strRef>
          </c:cat>
          <c:val>
            <c:numRef>
              <c:f>Data!$F$11:$H$11</c:f>
              <c:numCache>
                <c:formatCode>General</c:formatCode>
                <c:ptCount val="3"/>
                <c:pt idx="0">
                  <c:v>33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A-41F1-BFB7-35D36E01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Data!$B$15</c:f>
              <c:strCache>
                <c:ptCount val="1"/>
                <c:pt idx="0">
                  <c:v>Partners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solidFill>
                          <a:schemeClr val="tx1">
                            <a:alpha val="73000"/>
                          </a:schemeClr>
                        </a:solidFill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759-4675-8446-0FF139C91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(Data!$B$17,Data!$B$19,Data!$B$21)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(Data!$B$18,Data!$B$20,Data!$B$22)</c:f>
              <c:numCache>
                <c:formatCode>General</c:formatCode>
                <c:ptCount val="3"/>
                <c:pt idx="0">
                  <c:v>68</c:v>
                </c:pt>
                <c:pt idx="1">
                  <c:v>1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Data!$C$15</c:f>
              <c:strCache>
                <c:ptCount val="1"/>
                <c:pt idx="0">
                  <c:v>Community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59-4675-8446-0FF139C91E2E}"/>
              </c:ext>
            </c:extLst>
          </c:dPt>
          <c:dPt>
            <c:idx val="1"/>
            <c:bubble3D val="0"/>
            <c:spPr>
              <a:solidFill>
                <a:srgbClr val="F9BD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59-4675-8446-0FF139C91E2E}"/>
              </c:ext>
            </c:extLst>
          </c:dPt>
          <c:dPt>
            <c:idx val="2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59-4675-8446-0FF139C91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(Data!$C$17,Data!$C$19,Data!$C$21)</c:f>
              <c:strCache>
                <c:ptCount val="3"/>
                <c:pt idx="0">
                  <c:v>Compile Successful</c:v>
                </c:pt>
                <c:pt idx="1">
                  <c:v>Skipped</c:v>
                </c:pt>
                <c:pt idx="2">
                  <c:v>Compile Failed</c:v>
                </c:pt>
              </c:strCache>
            </c:strRef>
          </c:cat>
          <c:val>
            <c:numRef>
              <c:f>(Data!$C$18,Data!$C$20,Data!$C$22)</c:f>
              <c:numCache>
                <c:formatCode>General</c:formatCode>
                <c:ptCount val="3"/>
                <c:pt idx="0">
                  <c:v>200</c:v>
                </c:pt>
                <c:pt idx="1">
                  <c:v>12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9-4675-8446-0FF139C91E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Actuators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Data!$A$2</c:f>
              <c:strCache>
                <c:ptCount val="1"/>
                <c:pt idx="0">
                  <c:v>Actuators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02C4-4AF5-B807-C163F6C50784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4-4AF5-B807-C163F6C50784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2C4-4AF5-B807-C163F6C50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Data!$C$2:$E$2</c:f>
              <c:numCache>
                <c:formatCode>General</c:formatCode>
                <c:ptCount val="3"/>
                <c:pt idx="0">
                  <c:v>6</c:v>
                </c:pt>
                <c:pt idx="1">
                  <c:v>22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4-4AF5-B807-C163F6C5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Communication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Data!$A$3</c:f>
              <c:strCache>
                <c:ptCount val="1"/>
                <c:pt idx="0">
                  <c:v>Communication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6E7-4415-894D-C58415BE1013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7-4415-894D-C58415BE1013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7-4415-894D-C58415BE10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Data!$C$3:$E$3</c:f>
              <c:numCache>
                <c:formatCode>General</c:formatCode>
                <c:ptCount val="3"/>
                <c:pt idx="0">
                  <c:v>8</c:v>
                </c:pt>
                <c:pt idx="1">
                  <c:v>39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7-4415-894D-C58415BE1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Display</a:t>
            </a:r>
            <a:r>
              <a:rPr lang="en-US" baseline="0"/>
              <a:t> (K64F)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Display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D6B-4558-B387-699F316AC439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6B-4558-B387-699F316AC439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6B-4558-B387-699F316AC4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Data!$C$4:$E$4</c:f>
              <c:numCache>
                <c:formatCode>General</c:formatCode>
                <c:ptCount val="3"/>
                <c:pt idx="0">
                  <c:v>13</c:v>
                </c:pt>
                <c:pt idx="1">
                  <c:v>62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6B-4558-B387-699F316A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Expansion Boards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Data!$A$5</c:f>
              <c:strCache>
                <c:ptCount val="1"/>
                <c:pt idx="0">
                  <c:v>Expansion Boards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EAC-4E00-AE5F-9D6E9D383ADE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AC-4E00-AE5F-9D6E9D383ADE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AC-4E00-AE5F-9D6E9D383A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Data!$C$5:$E$5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AC-4E00-AE5F-9D6E9D38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Of</a:t>
            </a:r>
            <a:r>
              <a:rPr lang="en-US" baseline="0"/>
              <a:t> </a:t>
            </a:r>
            <a:r>
              <a:rPr lang="en-US"/>
              <a:t>Things (K64F)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Data!$A$6</c:f>
              <c:strCache>
                <c:ptCount val="1"/>
                <c:pt idx="0">
                  <c:v>Internet Of Things</c:v>
                </c:pt>
              </c:strCache>
            </c:strRef>
          </c:tx>
          <c:dPt>
            <c:idx val="0"/>
            <c:bubble3D val="0"/>
            <c:spPr>
              <a:solidFill>
                <a:srgbClr val="00C4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4AC3-4CBA-8DAF-9C41617D651F}"/>
              </c:ext>
            </c:extLst>
          </c:dPt>
          <c:dPt>
            <c:idx val="1"/>
            <c:bubble3D val="0"/>
            <c:spPr>
              <a:solidFill>
                <a:srgbClr val="FF3C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C3-4CBA-8DAF-9C41617D651F}"/>
              </c:ext>
            </c:extLst>
          </c:dPt>
          <c:dPt>
            <c:idx val="2"/>
            <c:bubble3D val="0"/>
            <c:spPr>
              <a:solidFill>
                <a:srgbClr val="00C3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C3-4CBA-8DAF-9C41617D65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Data!$C$1:$E$1</c:f>
              <c:strCache>
                <c:ptCount val="3"/>
                <c:pt idx="0">
                  <c:v>Success (K64F)</c:v>
                </c:pt>
                <c:pt idx="1">
                  <c:v>Fail (K64F)</c:v>
                </c:pt>
                <c:pt idx="2">
                  <c:v>Skip (K64F)</c:v>
                </c:pt>
              </c:strCache>
            </c:strRef>
          </c:cat>
          <c:val>
            <c:numRef>
              <c:f>Data!$C$6:$E$6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3-4CBA-8DAF-9C41617D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1238249</xdr:colOff>
      <xdr:row>13</xdr:row>
      <xdr:rowOff>152400</xdr:rowOff>
    </xdr:from>
    <xdr:to>
      <xdr:col>7</xdr:col>
      <xdr:colOff>733424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80E50-0848-4FD4-B1E0-0C9185126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3</xdr:col>
      <xdr:colOff>400050</xdr:colOff>
      <xdr:row>51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0F0DD-B93B-4FED-B5FB-1E545714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51</xdr:row>
      <xdr:rowOff>152400</xdr:rowOff>
    </xdr:from>
    <xdr:to>
      <xdr:col>3</xdr:col>
      <xdr:colOff>404812</xdr:colOff>
      <xdr:row>77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BD47B-A338-492D-8AF8-707E87C7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39</xdr:row>
      <xdr:rowOff>0</xdr:rowOff>
    </xdr:from>
    <xdr:to>
      <xdr:col>7</xdr:col>
      <xdr:colOff>742950</xdr:colOff>
      <xdr:row>64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B31EF-14EA-4D0A-B4B3-0FDC95E4C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7281" name="Chart 1">
          <a:extLst>
            <a:ext uri="{FF2B5EF4-FFF2-40B4-BE49-F238E27FC236}">
              <a16:creationId xmlns:a16="http://schemas.microsoft.com/office/drawing/2014/main" id="{AA3670FA-AF4C-4AD3-8705-C20D37FF5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7282" name="Chart 2">
          <a:extLst>
            <a:ext uri="{FF2B5EF4-FFF2-40B4-BE49-F238E27FC236}">
              <a16:creationId xmlns:a16="http://schemas.microsoft.com/office/drawing/2014/main" id="{2299AF2E-21BA-4FE2-9AB6-12493FF9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7283" name="Chart 3">
          <a:extLst>
            <a:ext uri="{FF2B5EF4-FFF2-40B4-BE49-F238E27FC236}">
              <a16:creationId xmlns:a16="http://schemas.microsoft.com/office/drawing/2014/main" id="{BE1EA87F-6827-476A-8748-DDD90EC1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7284" name="Chart 4">
          <a:extLst>
            <a:ext uri="{FF2B5EF4-FFF2-40B4-BE49-F238E27FC236}">
              <a16:creationId xmlns:a16="http://schemas.microsoft.com/office/drawing/2014/main" id="{C2283FBE-BB30-4228-9404-1D0894F8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7285" name="Chart 5">
          <a:extLst>
            <a:ext uri="{FF2B5EF4-FFF2-40B4-BE49-F238E27FC236}">
              <a16:creationId xmlns:a16="http://schemas.microsoft.com/office/drawing/2014/main" id="{BAE51A3D-3F7D-4A24-807F-84E46B9A2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7286" name="Chart 6">
          <a:extLst>
            <a:ext uri="{FF2B5EF4-FFF2-40B4-BE49-F238E27FC236}">
              <a16:creationId xmlns:a16="http://schemas.microsoft.com/office/drawing/2014/main" id="{58FEB874-2EBE-4800-9ABF-C7E5002E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7287" name="Chart 7">
          <a:extLst>
            <a:ext uri="{FF2B5EF4-FFF2-40B4-BE49-F238E27FC236}">
              <a16:creationId xmlns:a16="http://schemas.microsoft.com/office/drawing/2014/main" id="{3B8A4CC9-C8F5-4E89-A898-DC8BD1BE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7288" name="Chart 8">
          <a:extLst>
            <a:ext uri="{FF2B5EF4-FFF2-40B4-BE49-F238E27FC236}">
              <a16:creationId xmlns:a16="http://schemas.microsoft.com/office/drawing/2014/main" id="{2126A4E0-A35D-4B13-8B90-078970196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7289" name="Chart 9">
          <a:extLst>
            <a:ext uri="{FF2B5EF4-FFF2-40B4-BE49-F238E27FC236}">
              <a16:creationId xmlns:a16="http://schemas.microsoft.com/office/drawing/2014/main" id="{56ECDE5C-C59B-4E69-A3DE-4B9BD7CA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7290" name="Chart 10">
          <a:extLst>
            <a:ext uri="{FF2B5EF4-FFF2-40B4-BE49-F238E27FC236}">
              <a16:creationId xmlns:a16="http://schemas.microsoft.com/office/drawing/2014/main" id="{5560C613-8AD5-4340-AF3E-F09A07C04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8</xdr:col>
      <xdr:colOff>304800</xdr:colOff>
      <xdr:row>26</xdr:row>
      <xdr:rowOff>76200</xdr:rowOff>
    </xdr:to>
    <xdr:graphicFrame macro="">
      <xdr:nvGraphicFramePr>
        <xdr:cNvPr id="81961" name="Chart 1">
          <a:extLst>
            <a:ext uri="{FF2B5EF4-FFF2-40B4-BE49-F238E27FC236}">
              <a16:creationId xmlns:a16="http://schemas.microsoft.com/office/drawing/2014/main" id="{0FC6D42E-05E3-476F-8AF8-DB36BBF7B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152400</xdr:rowOff>
    </xdr:from>
    <xdr:to>
      <xdr:col>16</xdr:col>
      <xdr:colOff>304800</xdr:colOff>
      <xdr:row>26</xdr:row>
      <xdr:rowOff>57150</xdr:rowOff>
    </xdr:to>
    <xdr:graphicFrame macro="">
      <xdr:nvGraphicFramePr>
        <xdr:cNvPr id="81962" name="Chart 2">
          <a:extLst>
            <a:ext uri="{FF2B5EF4-FFF2-40B4-BE49-F238E27FC236}">
              <a16:creationId xmlns:a16="http://schemas.microsoft.com/office/drawing/2014/main" id="{6962C50C-36EF-4911-B339-21FB4B35F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0</xdr:rowOff>
    </xdr:from>
    <xdr:to>
      <xdr:col>8</xdr:col>
      <xdr:colOff>295275</xdr:colOff>
      <xdr:row>53</xdr:row>
      <xdr:rowOff>66675</xdr:rowOff>
    </xdr:to>
    <xdr:graphicFrame macro="">
      <xdr:nvGraphicFramePr>
        <xdr:cNvPr id="81963" name="Chart 3">
          <a:extLst>
            <a:ext uri="{FF2B5EF4-FFF2-40B4-BE49-F238E27FC236}">
              <a16:creationId xmlns:a16="http://schemas.microsoft.com/office/drawing/2014/main" id="{672F3E7C-A558-43D4-93D6-AB7B2B37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28</xdr:row>
      <xdr:rowOff>0</xdr:rowOff>
    </xdr:from>
    <xdr:to>
      <xdr:col>16</xdr:col>
      <xdr:colOff>314325</xdr:colOff>
      <xdr:row>53</xdr:row>
      <xdr:rowOff>66675</xdr:rowOff>
    </xdr:to>
    <xdr:graphicFrame macro="">
      <xdr:nvGraphicFramePr>
        <xdr:cNvPr id="81964" name="Chart 4">
          <a:extLst>
            <a:ext uri="{FF2B5EF4-FFF2-40B4-BE49-F238E27FC236}">
              <a16:creationId xmlns:a16="http://schemas.microsoft.com/office/drawing/2014/main" id="{32F75143-43D4-41EA-AEE3-E3AE1ACB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304800</xdr:colOff>
      <xdr:row>80</xdr:row>
      <xdr:rowOff>66675</xdr:rowOff>
    </xdr:to>
    <xdr:graphicFrame macro="">
      <xdr:nvGraphicFramePr>
        <xdr:cNvPr id="81965" name="Chart 5">
          <a:extLst>
            <a:ext uri="{FF2B5EF4-FFF2-40B4-BE49-F238E27FC236}">
              <a16:creationId xmlns:a16="http://schemas.microsoft.com/office/drawing/2014/main" id="{55B9813E-AD71-48B7-A2D5-A37B82FEF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80</xdr:row>
      <xdr:rowOff>66675</xdr:rowOff>
    </xdr:to>
    <xdr:graphicFrame macro="">
      <xdr:nvGraphicFramePr>
        <xdr:cNvPr id="81966" name="Chart 6">
          <a:extLst>
            <a:ext uri="{FF2B5EF4-FFF2-40B4-BE49-F238E27FC236}">
              <a16:creationId xmlns:a16="http://schemas.microsoft.com/office/drawing/2014/main" id="{41F4CE78-ED28-4C2E-847D-686B6CBC4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107</xdr:row>
      <xdr:rowOff>66675</xdr:rowOff>
    </xdr:to>
    <xdr:graphicFrame macro="">
      <xdr:nvGraphicFramePr>
        <xdr:cNvPr id="81967" name="Chart 7">
          <a:extLst>
            <a:ext uri="{FF2B5EF4-FFF2-40B4-BE49-F238E27FC236}">
              <a16:creationId xmlns:a16="http://schemas.microsoft.com/office/drawing/2014/main" id="{246F0571-288E-4F30-B618-DF10A250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82</xdr:row>
      <xdr:rowOff>0</xdr:rowOff>
    </xdr:from>
    <xdr:to>
      <xdr:col>16</xdr:col>
      <xdr:colOff>314325</xdr:colOff>
      <xdr:row>107</xdr:row>
      <xdr:rowOff>66675</xdr:rowOff>
    </xdr:to>
    <xdr:graphicFrame macro="">
      <xdr:nvGraphicFramePr>
        <xdr:cNvPr id="81968" name="Chart 8">
          <a:extLst>
            <a:ext uri="{FF2B5EF4-FFF2-40B4-BE49-F238E27FC236}">
              <a16:creationId xmlns:a16="http://schemas.microsoft.com/office/drawing/2014/main" id="{A579C08B-7A17-4CD4-8C77-B5744E30F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9525</xdr:colOff>
      <xdr:row>109</xdr:row>
      <xdr:rowOff>0</xdr:rowOff>
    </xdr:from>
    <xdr:to>
      <xdr:col>8</xdr:col>
      <xdr:colOff>314325</xdr:colOff>
      <xdr:row>134</xdr:row>
      <xdr:rowOff>66675</xdr:rowOff>
    </xdr:to>
    <xdr:graphicFrame macro="">
      <xdr:nvGraphicFramePr>
        <xdr:cNvPr id="81969" name="Chart 9">
          <a:extLst>
            <a:ext uri="{FF2B5EF4-FFF2-40B4-BE49-F238E27FC236}">
              <a16:creationId xmlns:a16="http://schemas.microsoft.com/office/drawing/2014/main" id="{1CB20926-0BA5-4E7B-A3F9-30C818ADE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109</xdr:row>
      <xdr:rowOff>0</xdr:rowOff>
    </xdr:from>
    <xdr:to>
      <xdr:col>16</xdr:col>
      <xdr:colOff>304800</xdr:colOff>
      <xdr:row>134</xdr:row>
      <xdr:rowOff>66675</xdr:rowOff>
    </xdr:to>
    <xdr:graphicFrame macro="">
      <xdr:nvGraphicFramePr>
        <xdr:cNvPr id="81970" name="Chart 10">
          <a:extLst>
            <a:ext uri="{FF2B5EF4-FFF2-40B4-BE49-F238E27FC236}">
              <a16:creationId xmlns:a16="http://schemas.microsoft.com/office/drawing/2014/main" id="{91C09B73-24DC-4B3B-8921-23B4D568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Custom 3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theme/themeOverride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Quotable">
    <a:dk1>
      <a:sysClr val="windowText" lastClr="000000"/>
    </a:dk1>
    <a:lt1>
      <a:sysClr val="window" lastClr="FFFFFF"/>
    </a:lt1>
    <a:dk2>
      <a:srgbClr val="212121"/>
    </a:dk2>
    <a:lt2>
      <a:srgbClr val="636363"/>
    </a:lt2>
    <a:accent1>
      <a:srgbClr val="00C6BB"/>
    </a:accent1>
    <a:accent2>
      <a:srgbClr val="6FEBA0"/>
    </a:accent2>
    <a:accent3>
      <a:srgbClr val="B6DF5E"/>
    </a:accent3>
    <a:accent4>
      <a:srgbClr val="EFB251"/>
    </a:accent4>
    <a:accent5>
      <a:srgbClr val="EF755F"/>
    </a:accent5>
    <a:accent6>
      <a:srgbClr val="ED515C"/>
    </a:accent6>
    <a:hlink>
      <a:srgbClr val="8F8F8F"/>
    </a:hlink>
    <a:folHlink>
      <a:srgbClr val="A5A5A5"/>
    </a:folHlink>
  </a:clrScheme>
  <a:fontScheme name="Custom 3">
    <a:majorFont>
      <a:latin typeface="Gill Sans MT"/>
      <a:ea typeface=""/>
      <a:cs typeface=""/>
    </a:majorFont>
    <a:minorFont>
      <a:latin typeface="Gill Sans MT"/>
      <a:ea typeface=""/>
      <a:cs typeface=""/>
    </a:minorFont>
  </a:fontScheme>
  <a:fmtScheme name="Quotable">
    <a:fillStyleLst>
      <a:solidFill>
        <a:schemeClr val="phClr"/>
      </a:solidFill>
      <a:gradFill rotWithShape="1">
        <a:gsLst>
          <a:gs pos="0">
            <a:schemeClr val="phClr">
              <a:tint val="80000"/>
              <a:lumMod val="105000"/>
            </a:schemeClr>
          </a:gs>
          <a:gs pos="100000">
            <a:schemeClr val="phClr">
              <a:tint val="90000"/>
            </a:schemeClr>
          </a:gs>
        </a:gsLst>
        <a:lin ang="5400000" scaled="0"/>
      </a:gradFill>
      <a:blipFill rotWithShape="1">
        <a:blip xmlns:r="http://schemas.openxmlformats.org/officeDocument/2006/relationships" r:embed="rId1">
          <a:duotone>
            <a:schemeClr val="phClr">
              <a:tint val="98000"/>
              <a:lumMod val="102000"/>
            </a:schemeClr>
            <a:schemeClr val="phClr">
              <a:shade val="98000"/>
              <a:lumMod val="98000"/>
            </a:schemeClr>
          </a:duotone>
        </a:blip>
        <a:tile tx="0" ty="0" sx="100000" sy="100000" flip="none" algn="tl"/>
      </a:blipFill>
    </a:fillStyleLst>
    <a:lnStyleLst>
      <a:ln w="9525" cap="rnd" cmpd="sng" algn="ctr">
        <a:solidFill>
          <a:schemeClr val="phClr"/>
        </a:solidFill>
        <a:prstDash val="solid"/>
      </a:ln>
      <a:ln w="15875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/>
      </a:effectStyle>
      <a:effectStyle>
        <a:effectLst>
          <a:innerShdw blurRad="63500" dist="25400" dir="13500000">
            <a:srgbClr val="000000">
              <a:alpha val="75000"/>
            </a:srgbClr>
          </a:innerShdw>
        </a:effectLst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100000"/>
            </a:schemeClr>
          </a:gs>
          <a:gs pos="100000">
            <a:schemeClr val="phClr">
              <a:tint val="84000"/>
              <a:shade val="84000"/>
              <a:lumMod val="90000"/>
            </a:schemeClr>
          </a:gs>
        </a:gsLst>
        <a:lin ang="5400000" scaled="0"/>
      </a:gradFill>
      <a:gradFill rotWithShape="1">
        <a:gsLst>
          <a:gs pos="0">
            <a:schemeClr val="phClr">
              <a:tint val="84000"/>
              <a:shade val="90000"/>
              <a:satMod val="120000"/>
              <a:lumMod val="90000"/>
            </a:schemeClr>
          </a:gs>
          <a:gs pos="100000">
            <a:schemeClr val="phClr"/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31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2.75" x14ac:dyDescent="0.2"/>
  <cols>
    <col min="1" max="1" width="18.85546875" bestFit="1" customWidth="1"/>
    <col min="2" max="2" width="18.7109375" customWidth="1"/>
    <col min="3" max="3" width="18.5703125" customWidth="1"/>
    <col min="4" max="4" width="14" bestFit="1" customWidth="1"/>
    <col min="5" max="5" width="23.85546875" bestFit="1" customWidth="1"/>
    <col min="6" max="6" width="21.42578125" bestFit="1" customWidth="1"/>
    <col min="7" max="7" width="24.85546875" bestFit="1" customWidth="1"/>
    <col min="8" max="8" width="27.140625" bestFit="1" customWidth="1"/>
    <col min="9" max="9" width="23.7109375" bestFit="1" customWidth="1"/>
    <col min="10" max="10" width="17" bestFit="1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  <row r="2" spans="1:10" x14ac:dyDescent="0.2">
      <c r="A2" s="1" t="s">
        <v>7</v>
      </c>
      <c r="B2" s="1" t="s">
        <v>8</v>
      </c>
      <c r="C2" s="1" t="s">
        <v>9</v>
      </c>
      <c r="D2" s="1" t="b">
        <v>0</v>
      </c>
      <c r="E2" s="1" t="b">
        <v>0</v>
      </c>
      <c r="F2" s="1" t="s">
        <v>10</v>
      </c>
      <c r="G2" s="1" t="s">
        <v>10</v>
      </c>
      <c r="H2" t="b">
        <f>IF(OR(F2="SUCCESS",G2="SUCCESS"), TRUE, IF(OR(F2="LIBRARY",G2="LIBRARY",F2="DUPLICATE",G2="DUPLICATE",F2="-",G2="-"),"-",FALSE))</f>
        <v>0</v>
      </c>
      <c r="I2" t="b">
        <f>SUMPRODUCT(COUNTIF(C2,{"*/users/chris*","*/users/simon*","*/users/bridadan*","*/users/mbed_official*","*/users/Kojto*","*/users/sam_grove*","*/users/mbedAustin*","*/users/JimCarver*","*/users/andcor02*","*/teams/mbed-os-examples*","*/users/MACRUM*","*/users/Donatien*"}))&gt;0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" t="b">
        <f>SUMPRODUCT(COUNTIF(C2,{"*/teams/ST*","*/users/nxp_ip*","*/teams/NXP*","*/teams/Freescale*","*/teams/AnalogDevices*","*/teams/Maxim-Integrated*","*/teams/ublox*","*/teams/WIZnet*","*/teams/Avnet*","*/users/ytsuboi*","*/users/Sissors*","*/users/Kaizen*","*/users/Jksoft*"}))&gt;0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" spans="1:10" x14ac:dyDescent="0.2">
      <c r="A3" s="1" t="s">
        <v>7</v>
      </c>
      <c r="B3" s="1" t="s">
        <v>11</v>
      </c>
      <c r="C3" s="1" t="s">
        <v>12</v>
      </c>
      <c r="D3" s="1" t="b">
        <v>0</v>
      </c>
      <c r="E3" s="1" t="b">
        <v>0</v>
      </c>
      <c r="F3" s="1" t="s">
        <v>10</v>
      </c>
      <c r="G3" s="1" t="s">
        <v>13</v>
      </c>
      <c r="H3" t="b">
        <f t="shared" ref="H3:H66" si="0">IF(OR(F3="SUCCESS",G3="SUCCESS"), TRUE, IF(OR(F3="LIBRARY",G3="LIBRARY",F3="DUPLICATE",G3="DUPLICATE",F3="-",G3="-"),"-",FALSE))</f>
        <v>1</v>
      </c>
      <c r="I3" t="b">
        <f>SUMPRODUCT(COUNTIF(C3,{"*/users/chris*","*/users/simon*","*/users/bridadan*","*/users/mbed_official*","*/users/Kojto*","*/users/sam_grove*","*/users/mbedAustin*","*/users/JimCarver*","*/users/andcor02*","*/teams/mbed-os-examples*","*/users/MACRUM*","*/users/Donatien*"}))&gt;0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" t="b">
        <f>SUMPRODUCT(COUNTIF(C3,{"*/teams/ST*","*/users/nxp_ip*","*/teams/NXP*","*/teams/Freescale*","*/teams/AnalogDevices*","*/teams/Maxim-Integrated*","*/teams/ublox*","*/teams/WIZnet*","*/teams/Avnet*","*/users/ytsuboi*","*/users/Sissors*","*/users/Kaizen*","*/users/Jksoft*"}))&gt;0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" spans="1:10" x14ac:dyDescent="0.2">
      <c r="A4" s="1" t="s">
        <v>7</v>
      </c>
      <c r="B4" s="1" t="s">
        <v>14</v>
      </c>
      <c r="C4" s="1" t="s">
        <v>15</v>
      </c>
      <c r="D4" s="1" t="b">
        <v>0</v>
      </c>
      <c r="E4" s="1" t="b">
        <v>0</v>
      </c>
      <c r="F4" s="1" t="s">
        <v>10</v>
      </c>
      <c r="G4" s="1" t="s">
        <v>13</v>
      </c>
      <c r="H4" t="b">
        <f t="shared" si="0"/>
        <v>1</v>
      </c>
      <c r="I4" t="b">
        <f>SUMPRODUCT(COUNTIF(C4,{"*/users/chris*","*/users/simon*","*/users/bridadan*","*/users/mbed_official*","*/users/Kojto*","*/users/sam_grove*","*/users/mbedAustin*","*/users/JimCarver*","*/users/andcor02*","*/teams/mbed-os-examples*","*/users/MACRUM*","*/users/Donatien*"}))&gt;0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" t="b">
        <f>SUMPRODUCT(COUNTIF(C4,{"*/teams/ST*","*/users/nxp_ip*","*/teams/NXP*","*/teams/Freescale*","*/teams/AnalogDevices*","*/teams/Maxim-Integrated*","*/teams/ublox*","*/teams/WIZnet*","*/teams/Avnet*","*/users/ytsuboi*","*/users/Sissors*","*/users/Kaizen*","*/users/Jksoft*"}))&gt;0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" spans="1:10" x14ac:dyDescent="0.2">
      <c r="A5" s="1" t="s">
        <v>7</v>
      </c>
      <c r="B5" s="1" t="s">
        <v>16</v>
      </c>
      <c r="C5" s="1" t="s">
        <v>17</v>
      </c>
      <c r="D5" s="1" t="b">
        <v>0</v>
      </c>
      <c r="E5" s="1" t="b">
        <v>0</v>
      </c>
      <c r="F5" s="1" t="s">
        <v>10</v>
      </c>
      <c r="G5" s="1" t="s">
        <v>13</v>
      </c>
      <c r="H5" t="b">
        <f t="shared" si="0"/>
        <v>1</v>
      </c>
      <c r="I5" t="b">
        <f>SUMPRODUCT(COUNTIF(C5,{"*/users/chris*","*/users/simon*","*/users/bridadan*","*/users/mbed_official*","*/users/Kojto*","*/users/sam_grove*","*/users/mbedAustin*","*/users/JimCarver*","*/users/andcor02*","*/teams/mbed-os-examples*","*/users/MACRUM*","*/users/Donatien*"}))&gt;0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" t="b">
        <f>SUMPRODUCT(COUNTIF(C5,{"*/teams/ST*","*/users/nxp_ip*","*/teams/NXP*","*/teams/Freescale*","*/teams/AnalogDevices*","*/teams/Maxim-Integrated*","*/teams/ublox*","*/teams/WIZnet*","*/teams/Avnet*","*/users/ytsuboi*","*/users/Sissors*","*/users/Kaizen*","*/users/Jksoft*"}))&gt;0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6" spans="1:10" x14ac:dyDescent="0.2">
      <c r="A6" s="1" t="s">
        <v>7</v>
      </c>
      <c r="B6" s="1" t="s">
        <v>18</v>
      </c>
      <c r="C6" s="1" t="s">
        <v>19</v>
      </c>
      <c r="D6" s="1" t="b">
        <v>0</v>
      </c>
      <c r="E6" s="1" t="b">
        <v>0</v>
      </c>
      <c r="F6" s="1" t="s">
        <v>10</v>
      </c>
      <c r="G6" s="1" t="s">
        <v>13</v>
      </c>
      <c r="H6" t="b">
        <f t="shared" si="0"/>
        <v>1</v>
      </c>
      <c r="I6" t="b">
        <f>SUMPRODUCT(COUNTIF(C6,{"*/users/chris*","*/users/simon*","*/users/bridadan*","*/users/mbed_official*","*/users/Kojto*","*/users/sam_grove*","*/users/mbedAustin*","*/users/JimCarver*","*/users/andcor02*","*/teams/mbed-os-examples*","*/users/MACRUM*","*/users/Donatien*"}))&gt;0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" t="b">
        <f>SUMPRODUCT(COUNTIF(C6,{"*/teams/ST*","*/users/nxp_ip*","*/teams/NXP*","*/teams/Freescale*","*/teams/AnalogDevices*","*/teams/Maxim-Integrated*","*/teams/ublox*","*/teams/WIZnet*","*/teams/Avnet*","*/users/ytsuboi*","*/users/Sissors*","*/users/Kaizen*","*/users/Jksoft*"}))&gt;0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" spans="1:10" x14ac:dyDescent="0.2">
      <c r="A7" s="1" t="s">
        <v>7</v>
      </c>
      <c r="B7" s="1" t="s">
        <v>20</v>
      </c>
      <c r="C7" s="1" t="s">
        <v>21</v>
      </c>
      <c r="D7" s="1" t="b">
        <v>0</v>
      </c>
      <c r="E7" s="1" t="b">
        <v>0</v>
      </c>
      <c r="F7" s="1" t="s">
        <v>10</v>
      </c>
      <c r="G7" s="1" t="s">
        <v>13</v>
      </c>
      <c r="H7" t="b">
        <f t="shared" si="0"/>
        <v>1</v>
      </c>
      <c r="I7" t="b">
        <f>SUMPRODUCT(COUNTIF(C7,{"*/users/chris*","*/users/simon*","*/users/bridadan*","*/users/mbed_official*","*/users/Kojto*","*/users/sam_grove*","*/users/mbedAustin*","*/users/JimCarver*","*/users/andcor02*","*/teams/mbed-os-examples*","*/users/MACRUM*","*/users/Donatien*"}))&gt;0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" t="b">
        <f>SUMPRODUCT(COUNTIF(C7,{"*/teams/ST*","*/users/nxp_ip*","*/teams/NXP*","*/teams/Freescale*","*/teams/AnalogDevices*","*/teams/Maxim-Integrated*","*/teams/ublox*","*/teams/WIZnet*","*/teams/Avnet*","*/users/ytsuboi*","*/users/Sissors*","*/users/Kaizen*","*/users/Jksoft*"}))&gt;0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" spans="1:10" x14ac:dyDescent="0.2">
      <c r="A8" s="1" t="s">
        <v>7</v>
      </c>
      <c r="B8" s="1" t="s">
        <v>22</v>
      </c>
      <c r="C8" s="1" t="s">
        <v>23</v>
      </c>
      <c r="D8" s="1" t="b">
        <v>0</v>
      </c>
      <c r="E8" s="1" t="b">
        <v>0</v>
      </c>
      <c r="F8" s="1" t="s">
        <v>10</v>
      </c>
      <c r="G8" s="1" t="s">
        <v>10</v>
      </c>
      <c r="H8" t="b">
        <f t="shared" si="0"/>
        <v>0</v>
      </c>
      <c r="I8" t="b">
        <f>SUMPRODUCT(COUNTIF(C8,{"*/users/chris*","*/users/simon*","*/users/bridadan*","*/users/mbed_official*","*/users/Kojto*","*/users/sam_grove*","*/users/mbedAustin*","*/users/JimCarver*","*/users/andcor02*","*/teams/mbed-os-examples*","*/users/MACRUM*","*/users/Donatien*"}))&gt;0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" t="b">
        <f>SUMPRODUCT(COUNTIF(C8,{"*/teams/ST*","*/users/nxp_ip*","*/teams/NXP*","*/teams/Freescale*","*/teams/AnalogDevices*","*/teams/Maxim-Integrated*","*/teams/ublox*","*/teams/WIZnet*","*/teams/Avnet*","*/users/ytsuboi*","*/users/Sissors*","*/users/Kaizen*","*/users/Jksoft*"}))&gt;0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" spans="1:10" x14ac:dyDescent="0.2">
      <c r="A9" s="1" t="s">
        <v>7</v>
      </c>
      <c r="B9" s="1" t="s">
        <v>24</v>
      </c>
      <c r="C9" s="1" t="s">
        <v>25</v>
      </c>
      <c r="D9" s="1" t="b">
        <v>0</v>
      </c>
      <c r="E9" s="1" t="b">
        <v>0</v>
      </c>
      <c r="F9" s="1" t="s">
        <v>10</v>
      </c>
      <c r="G9" s="1" t="s">
        <v>13</v>
      </c>
      <c r="H9" t="b">
        <f t="shared" si="0"/>
        <v>1</v>
      </c>
      <c r="I9" t="b">
        <f>SUMPRODUCT(COUNTIF(C9,{"*/users/chris*","*/users/simon*","*/users/bridadan*","*/users/mbed_official*","*/users/Kojto*","*/users/sam_grove*","*/users/mbedAustin*","*/users/JimCarver*","*/users/andcor02*","*/teams/mbed-os-examples*","*/users/MACRUM*","*/users/Donatien*"}))&gt;0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" t="b">
        <f>SUMPRODUCT(COUNTIF(C9,{"*/teams/ST*","*/users/nxp_ip*","*/teams/NXP*","*/teams/Freescale*","*/teams/AnalogDevices*","*/teams/Maxim-Integrated*","*/teams/ublox*","*/teams/WIZnet*","*/teams/Avnet*","*/users/ytsuboi*","*/users/Sissors*","*/users/Kaizen*","*/users/Jksoft*"}))&gt;0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" spans="1:10" x14ac:dyDescent="0.2">
      <c r="A10" s="1" t="s">
        <v>7</v>
      </c>
      <c r="B10" s="1" t="s">
        <v>26</v>
      </c>
      <c r="C10" s="1" t="s">
        <v>27</v>
      </c>
      <c r="D10" s="1" t="b">
        <v>0</v>
      </c>
      <c r="E10" s="1" t="b">
        <v>0</v>
      </c>
      <c r="F10" s="1" t="s">
        <v>13</v>
      </c>
      <c r="G10" s="1" t="s">
        <v>10</v>
      </c>
      <c r="H10" t="b">
        <f t="shared" si="0"/>
        <v>1</v>
      </c>
      <c r="I10" t="b">
        <f>SUMPRODUCT(COUNTIF(C10,{"*/users/chris*","*/users/simon*","*/users/bridadan*","*/users/mbed_official*","*/users/Kojto*","*/users/sam_grove*","*/users/mbedAustin*","*/users/JimCarver*","*/users/andcor02*","*/teams/mbed-os-examples*","*/users/MACRUM*","*/users/Donatien*"}))&gt;0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" t="b">
        <f>SUMPRODUCT(COUNTIF(C10,{"*/teams/ST*","*/users/nxp_ip*","*/teams/NXP*","*/teams/Freescale*","*/teams/AnalogDevices*","*/teams/Maxim-Integrated*","*/teams/ublox*","*/teams/WIZnet*","*/teams/Avnet*","*/users/ytsuboi*","*/users/Sissors*","*/users/Kaizen*","*/users/Jksoft*"}))&gt;0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1" spans="1:10" x14ac:dyDescent="0.2">
      <c r="A11" s="1" t="s">
        <v>7</v>
      </c>
      <c r="B11" s="1" t="s">
        <v>28</v>
      </c>
      <c r="C11" s="1" t="s">
        <v>29</v>
      </c>
      <c r="D11" s="1" t="b">
        <v>1</v>
      </c>
      <c r="E11" s="1" t="b">
        <v>0</v>
      </c>
      <c r="F11" s="1" t="s">
        <v>30</v>
      </c>
      <c r="G11" s="1" t="s">
        <v>30</v>
      </c>
      <c r="H11" t="str">
        <f t="shared" si="0"/>
        <v>-</v>
      </c>
      <c r="I11" t="b">
        <f>SUMPRODUCT(COUNTIF(C11,{"*/users/chris*","*/users/simon*","*/users/bridadan*","*/users/mbed_official*","*/users/Kojto*","*/users/sam_grove*","*/users/mbedAustin*","*/users/JimCarver*","*/users/andcor02*","*/teams/mbed-os-examples*","*/users/MACRUM*","*/users/Donatien*"}))&gt;0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" t="b">
        <f>SUMPRODUCT(COUNTIF(C11,{"*/teams/ST*","*/users/nxp_ip*","*/teams/NXP*","*/teams/Freescale*","*/teams/AnalogDevices*","*/teams/Maxim-Integrated*","*/teams/ublox*","*/teams/WIZnet*","*/teams/Avnet*","*/users/ytsuboi*","*/users/Sissors*","*/users/Kaizen*","*/users/Jksoft*"}))&gt;0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" spans="1:10" x14ac:dyDescent="0.2">
      <c r="A12" s="1" t="s">
        <v>7</v>
      </c>
      <c r="B12" s="1" t="s">
        <v>31</v>
      </c>
      <c r="C12" s="1" t="s">
        <v>32</v>
      </c>
      <c r="D12" s="1" t="b">
        <v>0</v>
      </c>
      <c r="E12" s="1" t="b">
        <v>0</v>
      </c>
      <c r="F12" s="1" t="s">
        <v>13</v>
      </c>
      <c r="G12" s="1" t="s">
        <v>10</v>
      </c>
      <c r="H12" t="b">
        <f t="shared" si="0"/>
        <v>1</v>
      </c>
      <c r="I12" t="b">
        <f>SUMPRODUCT(COUNTIF(C12,{"*/users/chris*","*/users/simon*","*/users/bridadan*","*/users/mbed_official*","*/users/Kojto*","*/users/sam_grove*","*/users/mbedAustin*","*/users/JimCarver*","*/users/andcor02*","*/teams/mbed-os-examples*","*/users/MACRUM*","*/users/Donatien*"}))&gt;0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" t="b">
        <f>SUMPRODUCT(COUNTIF(C12,{"*/teams/ST*","*/users/nxp_ip*","*/teams/NXP*","*/teams/Freescale*","*/teams/AnalogDevices*","*/teams/Maxim-Integrated*","*/teams/ublox*","*/teams/WIZnet*","*/teams/Avnet*","*/users/ytsuboi*","*/users/Sissors*","*/users/Kaizen*","*/users/Jksoft*"}))&gt;0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3" spans="1:10" x14ac:dyDescent="0.2">
      <c r="A13" s="1" t="s">
        <v>7</v>
      </c>
      <c r="B13" s="1" t="s">
        <v>33</v>
      </c>
      <c r="C13" s="1" t="s">
        <v>34</v>
      </c>
      <c r="D13" s="1" t="b">
        <v>0</v>
      </c>
      <c r="E13" s="1" t="b">
        <v>0</v>
      </c>
      <c r="F13" s="1" t="s">
        <v>10</v>
      </c>
      <c r="G13" s="1" t="s">
        <v>13</v>
      </c>
      <c r="H13" t="b">
        <f t="shared" si="0"/>
        <v>1</v>
      </c>
      <c r="I13" t="b">
        <f>SUMPRODUCT(COUNTIF(C13,{"*/users/chris*","*/users/simon*","*/users/bridadan*","*/users/mbed_official*","*/users/Kojto*","*/users/sam_grove*","*/users/mbedAustin*","*/users/JimCarver*","*/users/andcor02*","*/teams/mbed-os-examples*","*/users/MACRUM*","*/users/Donatien*"}))&gt;0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" t="b">
        <f>SUMPRODUCT(COUNTIF(C13,{"*/teams/ST*","*/users/nxp_ip*","*/teams/NXP*","*/teams/Freescale*","*/teams/AnalogDevices*","*/teams/Maxim-Integrated*","*/teams/ublox*","*/teams/WIZnet*","*/teams/Avnet*","*/users/ytsuboi*","*/users/Sissors*","*/users/Kaizen*","*/users/Jksoft*"}))&gt;0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" spans="1:10" x14ac:dyDescent="0.2">
      <c r="A14" s="1" t="s">
        <v>7</v>
      </c>
      <c r="B14" s="1" t="s">
        <v>35</v>
      </c>
      <c r="C14" s="1" t="s">
        <v>36</v>
      </c>
      <c r="D14" s="1" t="b">
        <v>0</v>
      </c>
      <c r="E14" s="1" t="b">
        <v>0</v>
      </c>
      <c r="F14" s="1" t="s">
        <v>10</v>
      </c>
      <c r="G14" s="1" t="s">
        <v>13</v>
      </c>
      <c r="H14" t="b">
        <f t="shared" si="0"/>
        <v>1</v>
      </c>
      <c r="I14" t="b">
        <f>SUMPRODUCT(COUNTIF(C14,{"*/users/chris*","*/users/simon*","*/users/bridadan*","*/users/mbed_official*","*/users/Kojto*","*/users/sam_grove*","*/users/mbedAustin*","*/users/JimCarver*","*/users/andcor02*","*/teams/mbed-os-examples*","*/users/MACRUM*","*/users/Donatien*"}))&gt;0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" t="b">
        <f>SUMPRODUCT(COUNTIF(C14,{"*/teams/ST*","*/users/nxp_ip*","*/teams/NXP*","*/teams/Freescale*","*/teams/AnalogDevices*","*/teams/Maxim-Integrated*","*/teams/ublox*","*/teams/WIZnet*","*/teams/Avnet*","*/users/ytsuboi*","*/users/Sissors*","*/users/Kaizen*","*/users/Jksoft*"}))&gt;0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" spans="1:10" x14ac:dyDescent="0.2">
      <c r="A15" s="1" t="s">
        <v>7</v>
      </c>
      <c r="B15" s="1" t="s">
        <v>37</v>
      </c>
      <c r="C15" s="1" t="s">
        <v>38</v>
      </c>
      <c r="D15" s="1" t="b">
        <v>0</v>
      </c>
      <c r="E15" s="1" t="b">
        <v>0</v>
      </c>
      <c r="F15" s="1" t="s">
        <v>10</v>
      </c>
      <c r="G15" s="1" t="s">
        <v>13</v>
      </c>
      <c r="H15" t="b">
        <f t="shared" si="0"/>
        <v>1</v>
      </c>
      <c r="I15" t="b">
        <f>SUMPRODUCT(COUNTIF(C15,{"*/users/chris*","*/users/simon*","*/users/bridadan*","*/users/mbed_official*","*/users/Kojto*","*/users/sam_grove*","*/users/mbedAustin*","*/users/JimCarver*","*/users/andcor02*","*/teams/mbed-os-examples*","*/users/MACRUM*","*/users/Donatien*"}))&gt;0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" t="b">
        <f>SUMPRODUCT(COUNTIF(C15,{"*/teams/ST*","*/users/nxp_ip*","*/teams/NXP*","*/teams/Freescale*","*/teams/AnalogDevices*","*/teams/Maxim-Integrated*","*/teams/ublox*","*/teams/WIZnet*","*/teams/Avnet*","*/users/ytsuboi*","*/users/Sissors*","*/users/Kaizen*","*/users/Jksoft*"}))&gt;0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" spans="1:10" x14ac:dyDescent="0.2">
      <c r="A16" s="1" t="s">
        <v>7</v>
      </c>
      <c r="B16" s="1" t="s">
        <v>39</v>
      </c>
      <c r="C16" s="1" t="s">
        <v>40</v>
      </c>
      <c r="D16" s="1" t="b">
        <v>0</v>
      </c>
      <c r="E16" s="1" t="b">
        <v>0</v>
      </c>
      <c r="F16" s="1" t="s">
        <v>10</v>
      </c>
      <c r="G16" s="1" t="s">
        <v>13</v>
      </c>
      <c r="H16" t="b">
        <f t="shared" si="0"/>
        <v>1</v>
      </c>
      <c r="I16" t="b">
        <f>SUMPRODUCT(COUNTIF(C16,{"*/users/chris*","*/users/simon*","*/users/bridadan*","*/users/mbed_official*","*/users/Kojto*","*/users/sam_grove*","*/users/mbedAustin*","*/users/JimCarver*","*/users/andcor02*","*/teams/mbed-os-examples*","*/users/MACRUM*","*/users/Donatien*"}))&gt;0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" t="b">
        <f>SUMPRODUCT(COUNTIF(C16,{"*/teams/ST*","*/users/nxp_ip*","*/teams/NXP*","*/teams/Freescale*","*/teams/AnalogDevices*","*/teams/Maxim-Integrated*","*/teams/ublox*","*/teams/WIZnet*","*/teams/Avnet*","*/users/ytsuboi*","*/users/Sissors*","*/users/Kaizen*","*/users/Jksoft*"}))&gt;0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" spans="1:10" x14ac:dyDescent="0.2">
      <c r="A17" s="1" t="s">
        <v>7</v>
      </c>
      <c r="B17" s="1" t="s">
        <v>41</v>
      </c>
      <c r="C17" s="1" t="s">
        <v>42</v>
      </c>
      <c r="D17" s="1" t="b">
        <v>0</v>
      </c>
      <c r="E17" s="1" t="b">
        <v>0</v>
      </c>
      <c r="F17" s="1" t="s">
        <v>13</v>
      </c>
      <c r="G17" s="1" t="s">
        <v>10</v>
      </c>
      <c r="H17" t="b">
        <f t="shared" si="0"/>
        <v>1</v>
      </c>
      <c r="I17" t="b">
        <f>SUMPRODUCT(COUNTIF(C17,{"*/users/chris*","*/users/simon*","*/users/bridadan*","*/users/mbed_official*","*/users/Kojto*","*/users/sam_grove*","*/users/mbedAustin*","*/users/JimCarver*","*/users/andcor02*","*/teams/mbed-os-examples*","*/users/MACRUM*","*/users/Donatien*"}))&gt;0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" t="b">
        <f>SUMPRODUCT(COUNTIF(C17,{"*/teams/ST*","*/users/nxp_ip*","*/teams/NXP*","*/teams/Freescale*","*/teams/AnalogDevices*","*/teams/Maxim-Integrated*","*/teams/ublox*","*/teams/WIZnet*","*/teams/Avnet*","*/users/ytsuboi*","*/users/Sissors*","*/users/Kaizen*","*/users/Jksoft*"}))&gt;0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8" spans="1:10" x14ac:dyDescent="0.2">
      <c r="A18" s="1" t="s">
        <v>7</v>
      </c>
      <c r="B18" s="1" t="s">
        <v>43</v>
      </c>
      <c r="C18" s="1" t="s">
        <v>44</v>
      </c>
      <c r="D18" s="1" t="b">
        <v>0</v>
      </c>
      <c r="E18" s="1" t="b">
        <v>0</v>
      </c>
      <c r="F18" s="1" t="s">
        <v>10</v>
      </c>
      <c r="G18" s="1" t="s">
        <v>13</v>
      </c>
      <c r="H18" t="b">
        <f t="shared" si="0"/>
        <v>1</v>
      </c>
      <c r="I18" t="b">
        <f>SUMPRODUCT(COUNTIF(C18,{"*/users/chris*","*/users/simon*","*/users/bridadan*","*/users/mbed_official*","*/users/Kojto*","*/users/sam_grove*","*/users/mbedAustin*","*/users/JimCarver*","*/users/andcor02*","*/teams/mbed-os-examples*","*/users/MACRUM*","*/users/Donatien*"}))&gt;0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" t="b">
        <f>SUMPRODUCT(COUNTIF(C18,{"*/teams/ST*","*/users/nxp_ip*","*/teams/NXP*","*/teams/Freescale*","*/teams/AnalogDevices*","*/teams/Maxim-Integrated*","*/teams/ublox*","*/teams/WIZnet*","*/teams/Avnet*","*/users/ytsuboi*","*/users/Sissors*","*/users/Kaizen*","*/users/Jksoft*"}))&gt;0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9" spans="1:10" x14ac:dyDescent="0.2">
      <c r="A19" s="1" t="s">
        <v>7</v>
      </c>
      <c r="B19" s="1" t="s">
        <v>45</v>
      </c>
      <c r="C19" s="1" t="s">
        <v>46</v>
      </c>
      <c r="D19" s="1" t="b">
        <v>0</v>
      </c>
      <c r="E19" s="1" t="b">
        <v>0</v>
      </c>
      <c r="F19" s="1" t="s">
        <v>13</v>
      </c>
      <c r="G19" s="1" t="s">
        <v>10</v>
      </c>
      <c r="H19" t="b">
        <f t="shared" si="0"/>
        <v>1</v>
      </c>
      <c r="I19" t="b">
        <f>SUMPRODUCT(COUNTIF(C19,{"*/users/chris*","*/users/simon*","*/users/bridadan*","*/users/mbed_official*","*/users/Kojto*","*/users/sam_grove*","*/users/mbedAustin*","*/users/JimCarver*","*/users/andcor02*","*/teams/mbed-os-examples*","*/users/MACRUM*","*/users/Donatien*"}))&gt;0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" t="b">
        <f>SUMPRODUCT(COUNTIF(C19,{"*/teams/ST*","*/users/nxp_ip*","*/teams/NXP*","*/teams/Freescale*","*/teams/AnalogDevices*","*/teams/Maxim-Integrated*","*/teams/ublox*","*/teams/WIZnet*","*/teams/Avnet*","*/users/ytsuboi*","*/users/Sissors*","*/users/Kaizen*","*/users/Jksoft*"}))&gt;0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" spans="1:10" x14ac:dyDescent="0.2">
      <c r="A20" s="1" t="s">
        <v>7</v>
      </c>
      <c r="B20" s="1" t="s">
        <v>47</v>
      </c>
      <c r="C20" s="1" t="s">
        <v>48</v>
      </c>
      <c r="D20" s="1" t="b">
        <v>0</v>
      </c>
      <c r="E20" s="1" t="b">
        <v>0</v>
      </c>
      <c r="F20" s="1" t="s">
        <v>13</v>
      </c>
      <c r="G20" s="1" t="s">
        <v>10</v>
      </c>
      <c r="H20" t="b">
        <f t="shared" si="0"/>
        <v>1</v>
      </c>
      <c r="I20" t="b">
        <f>SUMPRODUCT(COUNTIF(C20,{"*/users/chris*","*/users/simon*","*/users/bridadan*","*/users/mbed_official*","*/users/Kojto*","*/users/sam_grove*","*/users/mbedAustin*","*/users/JimCarver*","*/users/andcor02*","*/teams/mbed-os-examples*","*/users/MACRUM*","*/users/Donatien*"}))&gt;0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" t="b">
        <f>SUMPRODUCT(COUNTIF(C20,{"*/teams/ST*","*/users/nxp_ip*","*/teams/NXP*","*/teams/Freescale*","*/teams/AnalogDevices*","*/teams/Maxim-Integrated*","*/teams/ublox*","*/teams/WIZnet*","*/teams/Avnet*","*/users/ytsuboi*","*/users/Sissors*","*/users/Kaizen*","*/users/Jksoft*"}))&gt;0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" spans="1:10" x14ac:dyDescent="0.2">
      <c r="A21" s="1" t="s">
        <v>7</v>
      </c>
      <c r="B21" s="1" t="s">
        <v>49</v>
      </c>
      <c r="C21" s="1" t="s">
        <v>50</v>
      </c>
      <c r="D21" s="1" t="b">
        <v>0</v>
      </c>
      <c r="E21" s="1" t="b">
        <v>0</v>
      </c>
      <c r="F21" s="1" t="s">
        <v>13</v>
      </c>
      <c r="G21" s="1" t="s">
        <v>10</v>
      </c>
      <c r="H21" t="b">
        <f t="shared" si="0"/>
        <v>1</v>
      </c>
      <c r="I21" t="b">
        <f>SUMPRODUCT(COUNTIF(C21,{"*/users/chris*","*/users/simon*","*/users/bridadan*","*/users/mbed_official*","*/users/Kojto*","*/users/sam_grove*","*/users/mbedAustin*","*/users/JimCarver*","*/users/andcor02*","*/teams/mbed-os-examples*","*/users/MACRUM*","*/users/Donatien*"}))&gt;0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" t="b">
        <f>SUMPRODUCT(COUNTIF(C21,{"*/teams/ST*","*/users/nxp_ip*","*/teams/NXP*","*/teams/Freescale*","*/teams/AnalogDevices*","*/teams/Maxim-Integrated*","*/teams/ublox*","*/teams/WIZnet*","*/teams/Avnet*","*/users/ytsuboi*","*/users/Sissors*","*/users/Kaizen*","*/users/Jksoft*"}))&gt;0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" spans="1:10" x14ac:dyDescent="0.2">
      <c r="A22" s="1" t="s">
        <v>7</v>
      </c>
      <c r="B22" s="1" t="s">
        <v>51</v>
      </c>
      <c r="C22" s="1" t="s">
        <v>52</v>
      </c>
      <c r="D22" s="1" t="b">
        <v>0</v>
      </c>
      <c r="E22" s="1" t="b">
        <v>0</v>
      </c>
      <c r="F22" s="1" t="s">
        <v>10</v>
      </c>
      <c r="G22" s="1" t="s">
        <v>13</v>
      </c>
      <c r="H22" t="b">
        <f t="shared" si="0"/>
        <v>1</v>
      </c>
      <c r="I22" t="b">
        <f>SUMPRODUCT(COUNTIF(C22,{"*/users/chris*","*/users/simon*","*/users/bridadan*","*/users/mbed_official*","*/users/Kojto*","*/users/sam_grove*","*/users/mbedAustin*","*/users/JimCarver*","*/users/andcor02*","*/teams/mbed-os-examples*","*/users/MACRUM*","*/users/Donatien*"}))&gt;0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" t="b">
        <f>SUMPRODUCT(COUNTIF(C22,{"*/teams/ST*","*/users/nxp_ip*","*/teams/NXP*","*/teams/Freescale*","*/teams/AnalogDevices*","*/teams/Maxim-Integrated*","*/teams/ublox*","*/teams/WIZnet*","*/teams/Avnet*","*/users/ytsuboi*","*/users/Sissors*","*/users/Kaizen*","*/users/Jksoft*"}))&gt;0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" spans="1:10" x14ac:dyDescent="0.2">
      <c r="A23" s="1" t="s">
        <v>7</v>
      </c>
      <c r="B23" s="1" t="s">
        <v>53</v>
      </c>
      <c r="C23" s="1" t="s">
        <v>54</v>
      </c>
      <c r="D23" s="1" t="b">
        <v>0</v>
      </c>
      <c r="E23" s="1" t="b">
        <v>0</v>
      </c>
      <c r="F23" s="1" t="s">
        <v>10</v>
      </c>
      <c r="G23" s="1" t="s">
        <v>13</v>
      </c>
      <c r="H23" t="b">
        <f t="shared" si="0"/>
        <v>1</v>
      </c>
      <c r="I23" t="b">
        <f>SUMPRODUCT(COUNTIF(C23,{"*/users/chris*","*/users/simon*","*/users/bridadan*","*/users/mbed_official*","*/users/Kojto*","*/users/sam_grove*","*/users/mbedAustin*","*/users/JimCarver*","*/users/andcor02*","*/teams/mbed-os-examples*","*/users/MACRUM*","*/users/Donatien*"}))&gt;0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" t="b">
        <f>SUMPRODUCT(COUNTIF(C23,{"*/teams/ST*","*/users/nxp_ip*","*/teams/NXP*","*/teams/Freescale*","*/teams/AnalogDevices*","*/teams/Maxim-Integrated*","*/teams/ublox*","*/teams/WIZnet*","*/teams/Avnet*","*/users/ytsuboi*","*/users/Sissors*","*/users/Kaizen*","*/users/Jksoft*"}))&gt;0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" spans="1:10" x14ac:dyDescent="0.2">
      <c r="A24" s="1" t="s">
        <v>7</v>
      </c>
      <c r="B24" s="1" t="s">
        <v>55</v>
      </c>
      <c r="C24" s="1" t="s">
        <v>56</v>
      </c>
      <c r="D24" s="1" t="b">
        <v>0</v>
      </c>
      <c r="E24" s="1" t="b">
        <v>0</v>
      </c>
      <c r="F24" s="1" t="s">
        <v>10</v>
      </c>
      <c r="G24" s="1" t="s">
        <v>13</v>
      </c>
      <c r="H24" t="b">
        <f t="shared" si="0"/>
        <v>1</v>
      </c>
      <c r="I24" t="b">
        <f>SUMPRODUCT(COUNTIF(C24,{"*/users/chris*","*/users/simon*","*/users/bridadan*","*/users/mbed_official*","*/users/Kojto*","*/users/sam_grove*","*/users/mbedAustin*","*/users/JimCarver*","*/users/andcor02*","*/teams/mbed-os-examples*","*/users/MACRUM*","*/users/Donatien*"}))&gt;0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" t="b">
        <f>SUMPRODUCT(COUNTIF(C24,{"*/teams/ST*","*/users/nxp_ip*","*/teams/NXP*","*/teams/Freescale*","*/teams/AnalogDevices*","*/teams/Maxim-Integrated*","*/teams/ublox*","*/teams/WIZnet*","*/teams/Avnet*","*/users/ytsuboi*","*/users/Sissors*","*/users/Kaizen*","*/users/Jksoft*"}))&gt;0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" spans="1:10" x14ac:dyDescent="0.2">
      <c r="A25" s="1" t="s">
        <v>7</v>
      </c>
      <c r="B25" s="1" t="s">
        <v>57</v>
      </c>
      <c r="C25" s="1" t="s">
        <v>58</v>
      </c>
      <c r="D25" s="1" t="b">
        <v>0</v>
      </c>
      <c r="E25" s="1" t="b">
        <v>0</v>
      </c>
      <c r="F25" s="1" t="s">
        <v>10</v>
      </c>
      <c r="G25" s="1" t="s">
        <v>10</v>
      </c>
      <c r="H25" t="b">
        <f t="shared" si="0"/>
        <v>0</v>
      </c>
      <c r="I25" t="b">
        <f>SUMPRODUCT(COUNTIF(C25,{"*/users/chris*","*/users/simon*","*/users/bridadan*","*/users/mbed_official*","*/users/Kojto*","*/users/sam_grove*","*/users/mbedAustin*","*/users/JimCarver*","*/users/andcor02*","*/teams/mbed-os-examples*","*/users/MACRUM*","*/users/Donatien*"}))&gt;0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" t="b">
        <f>SUMPRODUCT(COUNTIF(C25,{"*/teams/ST*","*/users/nxp_ip*","*/teams/NXP*","*/teams/Freescale*","*/teams/AnalogDevices*","*/teams/Maxim-Integrated*","*/teams/ublox*","*/teams/WIZnet*","*/teams/Avnet*","*/users/ytsuboi*","*/users/Sissors*","*/users/Kaizen*","*/users/Jksoft*"}))&gt;0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" spans="1:10" x14ac:dyDescent="0.2">
      <c r="A26" s="1" t="s">
        <v>7</v>
      </c>
      <c r="B26" s="1" t="s">
        <v>59</v>
      </c>
      <c r="C26" s="1" t="s">
        <v>60</v>
      </c>
      <c r="D26" s="1" t="b">
        <v>0</v>
      </c>
      <c r="E26" s="1" t="b">
        <v>0</v>
      </c>
      <c r="F26" s="1" t="s">
        <v>10</v>
      </c>
      <c r="G26" s="1" t="s">
        <v>13</v>
      </c>
      <c r="H26" t="b">
        <f t="shared" si="0"/>
        <v>1</v>
      </c>
      <c r="I26" t="b">
        <f>SUMPRODUCT(COUNTIF(C26,{"*/users/chris*","*/users/simon*","*/users/bridadan*","*/users/mbed_official*","*/users/Kojto*","*/users/sam_grove*","*/users/mbedAustin*","*/users/JimCarver*","*/users/andcor02*","*/teams/mbed-os-examples*","*/users/MACRUM*","*/users/Donatien*"}))&gt;0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" t="b">
        <f>SUMPRODUCT(COUNTIF(C26,{"*/teams/ST*","*/users/nxp_ip*","*/teams/NXP*","*/teams/Freescale*","*/teams/AnalogDevices*","*/teams/Maxim-Integrated*","*/teams/ublox*","*/teams/WIZnet*","*/teams/Avnet*","*/users/ytsuboi*","*/users/Sissors*","*/users/Kaizen*","*/users/Jksoft*"}))&gt;0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" spans="1:10" x14ac:dyDescent="0.2">
      <c r="A27" s="1" t="s">
        <v>7</v>
      </c>
      <c r="B27" s="1" t="s">
        <v>61</v>
      </c>
      <c r="C27" s="1" t="s">
        <v>62</v>
      </c>
      <c r="D27" s="1" t="b">
        <v>0</v>
      </c>
      <c r="E27" s="1" t="b">
        <v>0</v>
      </c>
      <c r="F27" s="1" t="s">
        <v>10</v>
      </c>
      <c r="G27" s="1" t="s">
        <v>10</v>
      </c>
      <c r="H27" t="b">
        <f t="shared" si="0"/>
        <v>0</v>
      </c>
      <c r="I27" t="b">
        <f>SUMPRODUCT(COUNTIF(C27,{"*/users/chris*","*/users/simon*","*/users/bridadan*","*/users/mbed_official*","*/users/Kojto*","*/users/sam_grove*","*/users/mbedAustin*","*/users/JimCarver*","*/users/andcor02*","*/teams/mbed-os-examples*","*/users/MACRUM*","*/users/Donatien*"}))&gt;0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" t="b">
        <f>SUMPRODUCT(COUNTIF(C27,{"*/teams/ST*","*/users/nxp_ip*","*/teams/NXP*","*/teams/Freescale*","*/teams/AnalogDevices*","*/teams/Maxim-Integrated*","*/teams/ublox*","*/teams/WIZnet*","*/teams/Avnet*","*/users/ytsuboi*","*/users/Sissors*","*/users/Kaizen*","*/users/Jksoft*"}))&gt;0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" spans="1:10" x14ac:dyDescent="0.2">
      <c r="A28" s="1" t="s">
        <v>7</v>
      </c>
      <c r="B28" s="1" t="s">
        <v>63</v>
      </c>
      <c r="C28" s="1" t="s">
        <v>64</v>
      </c>
      <c r="D28" s="1" t="b">
        <v>0</v>
      </c>
      <c r="E28" s="1" t="b">
        <v>0</v>
      </c>
      <c r="F28" s="1" t="s">
        <v>10</v>
      </c>
      <c r="G28" s="1" t="s">
        <v>10</v>
      </c>
      <c r="H28" t="b">
        <f t="shared" si="0"/>
        <v>0</v>
      </c>
      <c r="I28" t="b">
        <f>SUMPRODUCT(COUNTIF(C28,{"*/users/chris*","*/users/simon*","*/users/bridadan*","*/users/mbed_official*","*/users/Kojto*","*/users/sam_grove*","*/users/mbedAustin*","*/users/JimCarver*","*/users/andcor02*","*/teams/mbed-os-examples*","*/users/MACRUM*","*/users/Donatien*"}))&gt;0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" t="b">
        <f>SUMPRODUCT(COUNTIF(C28,{"*/teams/ST*","*/users/nxp_ip*","*/teams/NXP*","*/teams/Freescale*","*/teams/AnalogDevices*","*/teams/Maxim-Integrated*","*/teams/ublox*","*/teams/WIZnet*","*/teams/Avnet*","*/users/ytsuboi*","*/users/Sissors*","*/users/Kaizen*","*/users/Jksoft*"}))&gt;0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9" spans="1:10" x14ac:dyDescent="0.2">
      <c r="A29" s="1" t="s">
        <v>7</v>
      </c>
      <c r="B29" s="1" t="s">
        <v>65</v>
      </c>
      <c r="C29" s="1" t="s">
        <v>66</v>
      </c>
      <c r="D29" s="1" t="b">
        <v>0</v>
      </c>
      <c r="E29" s="1" t="b">
        <v>0</v>
      </c>
      <c r="F29" s="1" t="s">
        <v>10</v>
      </c>
      <c r="G29" s="1" t="s">
        <v>13</v>
      </c>
      <c r="H29" t="b">
        <f t="shared" si="0"/>
        <v>1</v>
      </c>
      <c r="I29" t="b">
        <f>SUMPRODUCT(COUNTIF(C29,{"*/users/chris*","*/users/simon*","*/users/bridadan*","*/users/mbed_official*","*/users/Kojto*","*/users/sam_grove*","*/users/mbedAustin*","*/users/JimCarver*","*/users/andcor02*","*/teams/mbed-os-examples*","*/users/MACRUM*","*/users/Donatien*"}))&gt;0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" t="b">
        <f>SUMPRODUCT(COUNTIF(C29,{"*/teams/ST*","*/users/nxp_ip*","*/teams/NXP*","*/teams/Freescale*","*/teams/AnalogDevices*","*/teams/Maxim-Integrated*","*/teams/ublox*","*/teams/WIZnet*","*/teams/Avnet*","*/users/ytsuboi*","*/users/Sissors*","*/users/Kaizen*","*/users/Jksoft*"}))&gt;0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0" spans="1:10" x14ac:dyDescent="0.2">
      <c r="A30" s="1" t="s">
        <v>7</v>
      </c>
      <c r="B30" s="1" t="s">
        <v>67</v>
      </c>
      <c r="C30" s="1" t="s">
        <v>68</v>
      </c>
      <c r="D30" s="1" t="b">
        <v>0</v>
      </c>
      <c r="E30" s="1" t="b">
        <v>1</v>
      </c>
      <c r="F30" s="1" t="s">
        <v>69</v>
      </c>
      <c r="G30" s="1" t="s">
        <v>69</v>
      </c>
      <c r="H30" t="str">
        <f t="shared" si="0"/>
        <v>-</v>
      </c>
      <c r="I30" t="b">
        <f>SUMPRODUCT(COUNTIF(C30,{"*/users/chris*","*/users/simon*","*/users/bridadan*","*/users/mbed_official*","*/users/Kojto*","*/users/sam_grove*","*/users/mbedAustin*","*/users/JimCarver*","*/users/andcor02*","*/teams/mbed-os-examples*","*/users/MACRUM*","*/users/Donatien*"}))&gt;0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" t="b">
        <f>SUMPRODUCT(COUNTIF(C30,{"*/teams/ST*","*/users/nxp_ip*","*/teams/NXP*","*/teams/Freescale*","*/teams/AnalogDevices*","*/teams/Maxim-Integrated*","*/teams/ublox*","*/teams/WIZnet*","*/teams/Avnet*","*/users/ytsuboi*","*/users/Sissors*","*/users/Kaizen*","*/users/Jksoft*"}))&gt;0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1" spans="1:10" x14ac:dyDescent="0.2">
      <c r="A31" s="1" t="s">
        <v>7</v>
      </c>
      <c r="B31" s="1" t="s">
        <v>70</v>
      </c>
      <c r="C31" s="1" t="s">
        <v>71</v>
      </c>
      <c r="D31" s="1" t="b">
        <v>0</v>
      </c>
      <c r="E31" s="1" t="b">
        <v>0</v>
      </c>
      <c r="F31" s="1" t="s">
        <v>10</v>
      </c>
      <c r="G31" s="1" t="s">
        <v>13</v>
      </c>
      <c r="H31" t="b">
        <f t="shared" si="0"/>
        <v>1</v>
      </c>
      <c r="I31" t="b">
        <f>SUMPRODUCT(COUNTIF(C31,{"*/users/chris*","*/users/simon*","*/users/bridadan*","*/users/mbed_official*","*/users/Kojto*","*/users/sam_grove*","*/users/mbedAustin*","*/users/JimCarver*","*/users/andcor02*","*/teams/mbed-os-examples*","*/users/MACRUM*","*/users/Donatien*"}))&gt;0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" t="b">
        <f>SUMPRODUCT(COUNTIF(C31,{"*/teams/ST*","*/users/nxp_ip*","*/teams/NXP*","*/teams/Freescale*","*/teams/AnalogDevices*","*/teams/Maxim-Integrated*","*/teams/ublox*","*/teams/WIZnet*","*/teams/Avnet*","*/users/ytsuboi*","*/users/Sissors*","*/users/Kaizen*","*/users/Jksoft*"}))&gt;0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" spans="1:10" x14ac:dyDescent="0.2">
      <c r="A32" s="1" t="s">
        <v>72</v>
      </c>
      <c r="B32" s="1" t="s">
        <v>73</v>
      </c>
      <c r="C32" s="1" t="s">
        <v>74</v>
      </c>
      <c r="D32" s="1" t="b">
        <v>0</v>
      </c>
      <c r="E32" s="1" t="b">
        <v>0</v>
      </c>
      <c r="F32" s="1" t="s">
        <v>10</v>
      </c>
      <c r="G32" s="1" t="s">
        <v>10</v>
      </c>
      <c r="H32" t="b">
        <f t="shared" si="0"/>
        <v>0</v>
      </c>
      <c r="I32" t="b">
        <f>SUMPRODUCT(COUNTIF(C32,{"*/users/chris*","*/users/simon*","*/users/bridadan*","*/users/mbed_official*","*/users/Kojto*","*/users/sam_grove*","*/users/mbedAustin*","*/users/JimCarver*","*/users/andcor02*","*/teams/mbed-os-examples*","*/users/MACRUM*","*/users/Donatien*"}))&gt;0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" t="b">
        <f>SUMPRODUCT(COUNTIF(C32,{"*/teams/ST*","*/users/nxp_ip*","*/teams/NXP*","*/teams/Freescale*","*/teams/AnalogDevices*","*/teams/Maxim-Integrated*","*/teams/ublox*","*/teams/WIZnet*","*/teams/Avnet*","*/users/ytsuboi*","*/users/Sissors*","*/users/Kaizen*","*/users/Jksoft*"}))&gt;0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" spans="1:10" x14ac:dyDescent="0.2">
      <c r="A33" s="1" t="s">
        <v>72</v>
      </c>
      <c r="B33" s="1" t="s">
        <v>75</v>
      </c>
      <c r="C33" s="1" t="s">
        <v>76</v>
      </c>
      <c r="D33" s="1" t="b">
        <v>0</v>
      </c>
      <c r="E33" s="1" t="b">
        <v>0</v>
      </c>
      <c r="F33" s="1" t="s">
        <v>10</v>
      </c>
      <c r="G33" s="1" t="s">
        <v>13</v>
      </c>
      <c r="H33" t="b">
        <f t="shared" si="0"/>
        <v>1</v>
      </c>
      <c r="I33" t="b">
        <f>SUMPRODUCT(COUNTIF(C33,{"*/users/chris*","*/users/simon*","*/users/bridadan*","*/users/mbed_official*","*/users/Kojto*","*/users/sam_grove*","*/users/mbedAustin*","*/users/JimCarver*","*/users/andcor02*","*/teams/mbed-os-examples*","*/users/MACRUM*","*/users/Donatien*"}))&gt;0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3" t="b">
        <f>SUMPRODUCT(COUNTIF(C33,{"*/teams/ST*","*/users/nxp_ip*","*/teams/NXP*","*/teams/Freescale*","*/teams/AnalogDevices*","*/teams/Maxim-Integrated*","*/teams/ublox*","*/teams/WIZnet*","*/teams/Avnet*","*/users/ytsuboi*","*/users/Sissors*","*/users/Kaizen*","*/users/Jksoft*"}))&gt;0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" spans="1:10" x14ac:dyDescent="0.2">
      <c r="A34" s="1" t="s">
        <v>72</v>
      </c>
      <c r="B34" s="1" t="s">
        <v>77</v>
      </c>
      <c r="C34" s="1" t="s">
        <v>78</v>
      </c>
      <c r="D34" s="1" t="b">
        <v>0</v>
      </c>
      <c r="E34" s="1" t="b">
        <v>0</v>
      </c>
      <c r="F34" s="1" t="s">
        <v>10</v>
      </c>
      <c r="G34" s="1" t="s">
        <v>13</v>
      </c>
      <c r="H34" t="b">
        <f t="shared" si="0"/>
        <v>1</v>
      </c>
      <c r="I34" t="b">
        <f>SUMPRODUCT(COUNTIF(C34,{"*/users/chris*","*/users/simon*","*/users/bridadan*","*/users/mbed_official*","*/users/Kojto*","*/users/sam_grove*","*/users/mbedAustin*","*/users/JimCarver*","*/users/andcor02*","*/teams/mbed-os-examples*","*/users/MACRUM*","*/users/Donatien*"}))&gt;0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" t="b">
        <f>SUMPRODUCT(COUNTIF(C34,{"*/teams/ST*","*/users/nxp_ip*","*/teams/NXP*","*/teams/Freescale*","*/teams/AnalogDevices*","*/teams/Maxim-Integrated*","*/teams/ublox*","*/teams/WIZnet*","*/teams/Avnet*","*/users/ytsuboi*","*/users/Sissors*","*/users/Kaizen*","*/users/Jksoft*"}))&gt;0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" spans="1:10" x14ac:dyDescent="0.2">
      <c r="A35" s="1" t="s">
        <v>72</v>
      </c>
      <c r="B35" s="1" t="s">
        <v>79</v>
      </c>
      <c r="C35" s="1" t="s">
        <v>80</v>
      </c>
      <c r="D35" s="1" t="b">
        <v>0</v>
      </c>
      <c r="E35" s="1" t="b">
        <v>0</v>
      </c>
      <c r="F35" s="1" t="s">
        <v>10</v>
      </c>
      <c r="G35" s="1" t="s">
        <v>13</v>
      </c>
      <c r="H35" t="b">
        <f t="shared" si="0"/>
        <v>1</v>
      </c>
      <c r="I35" t="b">
        <f>SUMPRODUCT(COUNTIF(C35,{"*/users/chris*","*/users/simon*","*/users/bridadan*","*/users/mbed_official*","*/users/Kojto*","*/users/sam_grove*","*/users/mbedAustin*","*/users/JimCarver*","*/users/andcor02*","*/teams/mbed-os-examples*","*/users/MACRUM*","*/users/Donatien*"}))&gt;0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5" t="b">
        <f>SUMPRODUCT(COUNTIF(C35,{"*/teams/ST*","*/users/nxp_ip*","*/teams/NXP*","*/teams/Freescale*","*/teams/AnalogDevices*","*/teams/Maxim-Integrated*","*/teams/ublox*","*/teams/WIZnet*","*/teams/Avnet*","*/users/ytsuboi*","*/users/Sissors*","*/users/Kaizen*","*/users/Jksoft*"}))&gt;0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" spans="1:10" x14ac:dyDescent="0.2">
      <c r="A36" s="1" t="s">
        <v>72</v>
      </c>
      <c r="B36" s="1" t="s">
        <v>81</v>
      </c>
      <c r="C36" s="1" t="s">
        <v>82</v>
      </c>
      <c r="D36" s="1" t="b">
        <v>0</v>
      </c>
      <c r="E36" s="1" t="b">
        <v>0</v>
      </c>
      <c r="F36" s="1" t="s">
        <v>10</v>
      </c>
      <c r="G36" s="1" t="s">
        <v>10</v>
      </c>
      <c r="H36" t="b">
        <f t="shared" si="0"/>
        <v>0</v>
      </c>
      <c r="I36" t="b">
        <f>SUMPRODUCT(COUNTIF(C36,{"*/users/chris*","*/users/simon*","*/users/bridadan*","*/users/mbed_official*","*/users/Kojto*","*/users/sam_grove*","*/users/mbedAustin*","*/users/JimCarver*","*/users/andcor02*","*/teams/mbed-os-examples*","*/users/MACRUM*","*/users/Donatien*"}))&gt;0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6" t="b">
        <f>SUMPRODUCT(COUNTIF(C36,{"*/teams/ST*","*/users/nxp_ip*","*/teams/NXP*","*/teams/Freescale*","*/teams/AnalogDevices*","*/teams/Maxim-Integrated*","*/teams/ublox*","*/teams/WIZnet*","*/teams/Avnet*","*/users/ytsuboi*","*/users/Sissors*","*/users/Kaizen*","*/users/Jksoft*"}))&gt;0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" spans="1:10" x14ac:dyDescent="0.2">
      <c r="A37" s="1" t="s">
        <v>72</v>
      </c>
      <c r="B37" s="1" t="s">
        <v>83</v>
      </c>
      <c r="C37" s="1" t="s">
        <v>84</v>
      </c>
      <c r="D37" s="1" t="b">
        <v>0</v>
      </c>
      <c r="E37" s="1" t="b">
        <v>0</v>
      </c>
      <c r="F37" s="1" t="s">
        <v>10</v>
      </c>
      <c r="G37" s="1" t="s">
        <v>13</v>
      </c>
      <c r="H37" t="b">
        <f t="shared" si="0"/>
        <v>1</v>
      </c>
      <c r="I37" t="b">
        <f>SUMPRODUCT(COUNTIF(C37,{"*/users/chris*","*/users/simon*","*/users/bridadan*","*/users/mbed_official*","*/users/Kojto*","*/users/sam_grove*","*/users/mbedAustin*","*/users/JimCarver*","*/users/andcor02*","*/teams/mbed-os-examples*","*/users/MACRUM*","*/users/Donatien*"}))&gt;0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" t="b">
        <f>SUMPRODUCT(COUNTIF(C37,{"*/teams/ST*","*/users/nxp_ip*","*/teams/NXP*","*/teams/Freescale*","*/teams/AnalogDevices*","*/teams/Maxim-Integrated*","*/teams/ublox*","*/teams/WIZnet*","*/teams/Avnet*","*/users/ytsuboi*","*/users/Sissors*","*/users/Kaizen*","*/users/Jksoft*"}))&gt;0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" spans="1:10" x14ac:dyDescent="0.2">
      <c r="A38" s="1" t="s">
        <v>72</v>
      </c>
      <c r="B38" s="1" t="s">
        <v>85</v>
      </c>
      <c r="C38" s="1" t="s">
        <v>86</v>
      </c>
      <c r="D38" s="1" t="b">
        <v>0</v>
      </c>
      <c r="E38" s="1" t="b">
        <v>0</v>
      </c>
      <c r="F38" s="1" t="s">
        <v>10</v>
      </c>
      <c r="G38" s="1" t="s">
        <v>10</v>
      </c>
      <c r="H38" t="b">
        <f t="shared" si="0"/>
        <v>0</v>
      </c>
      <c r="I38" t="b">
        <f>SUMPRODUCT(COUNTIF(C38,{"*/users/chris*","*/users/simon*","*/users/bridadan*","*/users/mbed_official*","*/users/Kojto*","*/users/sam_grove*","*/users/mbedAustin*","*/users/JimCarver*","*/users/andcor02*","*/teams/mbed-os-examples*","*/users/MACRUM*","*/users/Donatien*"}))&gt;0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" t="b">
        <f>SUMPRODUCT(COUNTIF(C38,{"*/teams/ST*","*/users/nxp_ip*","*/teams/NXP*","*/teams/Freescale*","*/teams/AnalogDevices*","*/teams/Maxim-Integrated*","*/teams/ublox*","*/teams/WIZnet*","*/teams/Avnet*","*/users/ytsuboi*","*/users/Sissors*","*/users/Kaizen*","*/users/Jksoft*"}))&gt;0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" spans="1:10" x14ac:dyDescent="0.2">
      <c r="A39" s="1" t="s">
        <v>72</v>
      </c>
      <c r="B39" s="1" t="s">
        <v>87</v>
      </c>
      <c r="D39" s="1" t="b">
        <v>1</v>
      </c>
      <c r="E39" s="1" t="b">
        <v>0</v>
      </c>
      <c r="F39" s="1" t="s">
        <v>30</v>
      </c>
      <c r="G39" s="1" t="s">
        <v>30</v>
      </c>
      <c r="H39" t="str">
        <f t="shared" si="0"/>
        <v>-</v>
      </c>
      <c r="I39" t="b">
        <f>SUMPRODUCT(COUNTIF(C39,{"*/users/chris*","*/users/simon*","*/users/bridadan*","*/users/mbed_official*","*/users/Kojto*","*/users/sam_grove*","*/users/mbedAustin*","*/users/JimCarver*","*/users/andcor02*","*/teams/mbed-os-examples*","*/users/MACRUM*","*/users/Donatien*"}))&gt;0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" t="b">
        <f>SUMPRODUCT(COUNTIF(C39,{"*/teams/ST*","*/users/nxp_ip*","*/teams/NXP*","*/teams/Freescale*","*/teams/AnalogDevices*","*/teams/Maxim-Integrated*","*/teams/ublox*","*/teams/WIZnet*","*/teams/Avnet*","*/users/ytsuboi*","*/users/Sissors*","*/users/Kaizen*","*/users/Jksoft*"}))&gt;0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" spans="1:10" x14ac:dyDescent="0.2">
      <c r="A40" s="1" t="s">
        <v>72</v>
      </c>
      <c r="B40" s="1" t="s">
        <v>88</v>
      </c>
      <c r="C40" s="1" t="s">
        <v>89</v>
      </c>
      <c r="D40" s="1" t="b">
        <v>0</v>
      </c>
      <c r="E40" s="1" t="b">
        <v>0</v>
      </c>
      <c r="F40" s="1" t="s">
        <v>10</v>
      </c>
      <c r="G40" s="1" t="s">
        <v>10</v>
      </c>
      <c r="H40" t="b">
        <f t="shared" si="0"/>
        <v>0</v>
      </c>
      <c r="I40" t="b">
        <f>SUMPRODUCT(COUNTIF(C40,{"*/users/chris*","*/users/simon*","*/users/bridadan*","*/users/mbed_official*","*/users/Kojto*","*/users/sam_grove*","*/users/mbedAustin*","*/users/JimCarver*","*/users/andcor02*","*/teams/mbed-os-examples*","*/users/MACRUM*","*/users/Donatien*"}))&gt;0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" t="b">
        <f>SUMPRODUCT(COUNTIF(C40,{"*/teams/ST*","*/users/nxp_ip*","*/teams/NXP*","*/teams/Freescale*","*/teams/AnalogDevices*","*/teams/Maxim-Integrated*","*/teams/ublox*","*/teams/WIZnet*","*/teams/Avnet*","*/users/ytsuboi*","*/users/Sissors*","*/users/Kaizen*","*/users/Jksoft*"}))&gt;0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" spans="1:10" x14ac:dyDescent="0.2">
      <c r="A41" s="1" t="s">
        <v>72</v>
      </c>
      <c r="B41" s="1" t="s">
        <v>90</v>
      </c>
      <c r="C41" s="1" t="s">
        <v>91</v>
      </c>
      <c r="D41" s="1" t="b">
        <v>0</v>
      </c>
      <c r="E41" s="1" t="b">
        <v>0</v>
      </c>
      <c r="F41" s="1" t="s">
        <v>10</v>
      </c>
      <c r="G41" s="1" t="s">
        <v>13</v>
      </c>
      <c r="H41" t="b">
        <f t="shared" si="0"/>
        <v>1</v>
      </c>
      <c r="I41" t="b">
        <f>SUMPRODUCT(COUNTIF(C41,{"*/users/chris*","*/users/simon*","*/users/bridadan*","*/users/mbed_official*","*/users/Kojto*","*/users/sam_grove*","*/users/mbedAustin*","*/users/JimCarver*","*/users/andcor02*","*/teams/mbed-os-examples*","*/users/MACRUM*","*/users/Donatien*"}))&gt;0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" t="b">
        <f>SUMPRODUCT(COUNTIF(C41,{"*/teams/ST*","*/users/nxp_ip*","*/teams/NXP*","*/teams/Freescale*","*/teams/AnalogDevices*","*/teams/Maxim-Integrated*","*/teams/ublox*","*/teams/WIZnet*","*/teams/Avnet*","*/users/ytsuboi*","*/users/Sissors*","*/users/Kaizen*","*/users/Jksoft*"}))&gt;0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" spans="1:10" x14ac:dyDescent="0.2">
      <c r="A42" s="1" t="s">
        <v>72</v>
      </c>
      <c r="B42" s="1" t="s">
        <v>92</v>
      </c>
      <c r="C42" s="1" t="s">
        <v>93</v>
      </c>
      <c r="D42" s="1" t="b">
        <v>0</v>
      </c>
      <c r="E42" s="1" t="b">
        <v>0</v>
      </c>
      <c r="F42" s="1" t="s">
        <v>10</v>
      </c>
      <c r="G42" s="1" t="s">
        <v>10</v>
      </c>
      <c r="H42" t="b">
        <f t="shared" si="0"/>
        <v>0</v>
      </c>
      <c r="I42" t="b">
        <f>SUMPRODUCT(COUNTIF(C42,{"*/users/chris*","*/users/simon*","*/users/bridadan*","*/users/mbed_official*","*/users/Kojto*","*/users/sam_grove*","*/users/mbedAustin*","*/users/JimCarver*","*/users/andcor02*","*/teams/mbed-os-examples*","*/users/MACRUM*","*/users/Donatien*"}))&gt;0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" t="b">
        <f>SUMPRODUCT(COUNTIF(C42,{"*/teams/ST*","*/users/nxp_ip*","*/teams/NXP*","*/teams/Freescale*","*/teams/AnalogDevices*","*/teams/Maxim-Integrated*","*/teams/ublox*","*/teams/WIZnet*","*/teams/Avnet*","*/users/ytsuboi*","*/users/Sissors*","*/users/Kaizen*","*/users/Jksoft*"}))&gt;0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" spans="1:10" x14ac:dyDescent="0.2">
      <c r="A43" s="1" t="s">
        <v>72</v>
      </c>
      <c r="B43" s="1" t="s">
        <v>94</v>
      </c>
      <c r="C43" s="1" t="s">
        <v>95</v>
      </c>
      <c r="D43" s="1" t="b">
        <v>0</v>
      </c>
      <c r="E43" s="1" t="b">
        <v>0</v>
      </c>
      <c r="F43" s="1" t="s">
        <v>10</v>
      </c>
      <c r="G43" s="1" t="s">
        <v>13</v>
      </c>
      <c r="H43" t="b">
        <f t="shared" si="0"/>
        <v>1</v>
      </c>
      <c r="I43" t="b">
        <f>SUMPRODUCT(COUNTIF(C43,{"*/users/chris*","*/users/simon*","*/users/bridadan*","*/users/mbed_official*","*/users/Kojto*","*/users/sam_grove*","*/users/mbedAustin*","*/users/JimCarver*","*/users/andcor02*","*/teams/mbed-os-examples*","*/users/MACRUM*","*/users/Donatien*"}))&gt;0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" t="b">
        <f>SUMPRODUCT(COUNTIF(C43,{"*/teams/ST*","*/users/nxp_ip*","*/teams/NXP*","*/teams/Freescale*","*/teams/AnalogDevices*","*/teams/Maxim-Integrated*","*/teams/ublox*","*/teams/WIZnet*","*/teams/Avnet*","*/users/ytsuboi*","*/users/Sissors*","*/users/Kaizen*","*/users/Jksoft*"}))&gt;0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" spans="1:10" x14ac:dyDescent="0.2">
      <c r="A44" s="1" t="s">
        <v>72</v>
      </c>
      <c r="B44" s="1" t="s">
        <v>96</v>
      </c>
      <c r="C44" s="1" t="s">
        <v>97</v>
      </c>
      <c r="D44" s="1" t="b">
        <v>0</v>
      </c>
      <c r="E44" s="1" t="b">
        <v>0</v>
      </c>
      <c r="F44" s="1" t="s">
        <v>10</v>
      </c>
      <c r="G44" s="1" t="s">
        <v>10</v>
      </c>
      <c r="H44" t="b">
        <f t="shared" si="0"/>
        <v>0</v>
      </c>
      <c r="I44" t="b">
        <f>SUMPRODUCT(COUNTIF(C44,{"*/users/chris*","*/users/simon*","*/users/bridadan*","*/users/mbed_official*","*/users/Kojto*","*/users/sam_grove*","*/users/mbedAustin*","*/users/JimCarver*","*/users/andcor02*","*/teams/mbed-os-examples*","*/users/MACRUM*","*/users/Donatien*"}))&gt;0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" t="b">
        <f>SUMPRODUCT(COUNTIF(C44,{"*/teams/ST*","*/users/nxp_ip*","*/teams/NXP*","*/teams/Freescale*","*/teams/AnalogDevices*","*/teams/Maxim-Integrated*","*/teams/ublox*","*/teams/WIZnet*","*/teams/Avnet*","*/users/ytsuboi*","*/users/Sissors*","*/users/Kaizen*","*/users/Jksoft*"}))&gt;0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" spans="1:10" x14ac:dyDescent="0.2">
      <c r="A45" s="1" t="s">
        <v>72</v>
      </c>
      <c r="B45" s="1" t="s">
        <v>98</v>
      </c>
      <c r="C45" s="1" t="s">
        <v>99</v>
      </c>
      <c r="D45" s="1" t="b">
        <v>0</v>
      </c>
      <c r="E45" s="1" t="b">
        <v>0</v>
      </c>
      <c r="F45" s="1" t="s">
        <v>10</v>
      </c>
      <c r="G45" s="1" t="s">
        <v>10</v>
      </c>
      <c r="H45" t="b">
        <f t="shared" si="0"/>
        <v>0</v>
      </c>
      <c r="I45" t="b">
        <f>SUMPRODUCT(COUNTIF(C45,{"*/users/chris*","*/users/simon*","*/users/bridadan*","*/users/mbed_official*","*/users/Kojto*","*/users/sam_grove*","*/users/mbedAustin*","*/users/JimCarver*","*/users/andcor02*","*/teams/mbed-os-examples*","*/users/MACRUM*","*/users/Donatien*"}))&gt;0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" t="b">
        <f>SUMPRODUCT(COUNTIF(C45,{"*/teams/ST*","*/users/nxp_ip*","*/teams/NXP*","*/teams/Freescale*","*/teams/AnalogDevices*","*/teams/Maxim-Integrated*","*/teams/ublox*","*/teams/WIZnet*","*/teams/Avnet*","*/users/ytsuboi*","*/users/Sissors*","*/users/Kaizen*","*/users/Jksoft*"}))&gt;0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" spans="1:10" x14ac:dyDescent="0.2">
      <c r="A46" s="1" t="s">
        <v>72</v>
      </c>
      <c r="B46" s="1" t="s">
        <v>100</v>
      </c>
      <c r="D46" s="1" t="b">
        <v>1</v>
      </c>
      <c r="E46" s="1" t="b">
        <v>0</v>
      </c>
      <c r="F46" s="1" t="s">
        <v>30</v>
      </c>
      <c r="G46" s="1" t="s">
        <v>30</v>
      </c>
      <c r="H46" t="str">
        <f t="shared" si="0"/>
        <v>-</v>
      </c>
      <c r="I46" t="b">
        <f>SUMPRODUCT(COUNTIF(C46,{"*/users/chris*","*/users/simon*","*/users/bridadan*","*/users/mbed_official*","*/users/Kojto*","*/users/sam_grove*","*/users/mbedAustin*","*/users/JimCarver*","*/users/andcor02*","*/teams/mbed-os-examples*","*/users/MACRUM*","*/users/Donatien*"}))&gt;0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" t="b">
        <f>SUMPRODUCT(COUNTIF(C46,{"*/teams/ST*","*/users/nxp_ip*","*/teams/NXP*","*/teams/Freescale*","*/teams/AnalogDevices*","*/teams/Maxim-Integrated*","*/teams/ublox*","*/teams/WIZnet*","*/teams/Avnet*","*/users/ytsuboi*","*/users/Sissors*","*/users/Kaizen*","*/users/Jksoft*"}))&gt;0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" spans="1:10" x14ac:dyDescent="0.2">
      <c r="A47" s="1" t="s">
        <v>72</v>
      </c>
      <c r="B47" s="1" t="s">
        <v>101</v>
      </c>
      <c r="C47" s="1" t="s">
        <v>102</v>
      </c>
      <c r="D47" s="1" t="b">
        <v>0</v>
      </c>
      <c r="E47" s="1" t="b">
        <v>0</v>
      </c>
      <c r="F47" s="1" t="s">
        <v>10</v>
      </c>
      <c r="G47" s="1" t="s">
        <v>10</v>
      </c>
      <c r="H47" t="b">
        <f t="shared" si="0"/>
        <v>0</v>
      </c>
      <c r="I47" t="b">
        <f>SUMPRODUCT(COUNTIF(C47,{"*/users/chris*","*/users/simon*","*/users/bridadan*","*/users/mbed_official*","*/users/Kojto*","*/users/sam_grove*","*/users/mbedAustin*","*/users/JimCarver*","*/users/andcor02*","*/teams/mbed-os-examples*","*/users/MACRUM*","*/users/Donatien*"}))&gt;0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" t="b">
        <f>SUMPRODUCT(COUNTIF(C47,{"*/teams/ST*","*/users/nxp_ip*","*/teams/NXP*","*/teams/Freescale*","*/teams/AnalogDevices*","*/teams/Maxim-Integrated*","*/teams/ublox*","*/teams/WIZnet*","*/teams/Avnet*","*/users/ytsuboi*","*/users/Sissors*","*/users/Kaizen*","*/users/Jksoft*"}))&gt;0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" spans="1:10" x14ac:dyDescent="0.2">
      <c r="A48" s="1" t="s">
        <v>72</v>
      </c>
      <c r="B48" s="1" t="s">
        <v>103</v>
      </c>
      <c r="C48" s="1" t="s">
        <v>104</v>
      </c>
      <c r="D48" s="1" t="b">
        <v>0</v>
      </c>
      <c r="E48" s="1" t="b">
        <v>0</v>
      </c>
      <c r="F48" s="1" t="s">
        <v>13</v>
      </c>
      <c r="G48" s="1" t="s">
        <v>13</v>
      </c>
      <c r="H48" t="b">
        <f t="shared" si="0"/>
        <v>1</v>
      </c>
      <c r="I48" t="b">
        <f>SUMPRODUCT(COUNTIF(C48,{"*/users/chris*","*/users/simon*","*/users/bridadan*","*/users/mbed_official*","*/users/Kojto*","*/users/sam_grove*","*/users/mbedAustin*","*/users/JimCarver*","*/users/andcor02*","*/teams/mbed-os-examples*","*/users/MACRUM*","*/users/Donatien*"}))&gt;0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" t="b">
        <f>SUMPRODUCT(COUNTIF(C48,{"*/teams/ST*","*/users/nxp_ip*","*/teams/NXP*","*/teams/Freescale*","*/teams/AnalogDevices*","*/teams/Maxim-Integrated*","*/teams/ublox*","*/teams/WIZnet*","*/teams/Avnet*","*/users/ytsuboi*","*/users/Sissors*","*/users/Kaizen*","*/users/Jksoft*"}))&gt;0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" spans="1:10" x14ac:dyDescent="0.2">
      <c r="A49" s="1" t="s">
        <v>72</v>
      </c>
      <c r="B49" s="1" t="s">
        <v>105</v>
      </c>
      <c r="C49" s="1" t="s">
        <v>106</v>
      </c>
      <c r="D49" s="1" t="b">
        <v>0</v>
      </c>
      <c r="E49" s="1" t="b">
        <v>0</v>
      </c>
      <c r="F49" s="1" t="s">
        <v>10</v>
      </c>
      <c r="G49" s="1" t="s">
        <v>10</v>
      </c>
      <c r="H49" t="b">
        <f t="shared" si="0"/>
        <v>0</v>
      </c>
      <c r="I49" t="b">
        <f>SUMPRODUCT(COUNTIF(C49,{"*/users/chris*","*/users/simon*","*/users/bridadan*","*/users/mbed_official*","*/users/Kojto*","*/users/sam_grove*","*/users/mbedAustin*","*/users/JimCarver*","*/users/andcor02*","*/teams/mbed-os-examples*","*/users/MACRUM*","*/users/Donatien*"}))&gt;0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" t="b">
        <f>SUMPRODUCT(COUNTIF(C49,{"*/teams/ST*","*/users/nxp_ip*","*/teams/NXP*","*/teams/Freescale*","*/teams/AnalogDevices*","*/teams/Maxim-Integrated*","*/teams/ublox*","*/teams/WIZnet*","*/teams/Avnet*","*/users/ytsuboi*","*/users/Sissors*","*/users/Kaizen*","*/users/Jksoft*"}))&gt;0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" spans="1:10" x14ac:dyDescent="0.2">
      <c r="A50" s="1" t="s">
        <v>72</v>
      </c>
      <c r="B50" s="1" t="s">
        <v>107</v>
      </c>
      <c r="C50" s="1" t="s">
        <v>108</v>
      </c>
      <c r="D50" s="1" t="b">
        <v>0</v>
      </c>
      <c r="E50" s="1" t="b">
        <v>0</v>
      </c>
      <c r="F50" s="1" t="s">
        <v>10</v>
      </c>
      <c r="G50" s="1" t="s">
        <v>13</v>
      </c>
      <c r="H50" t="b">
        <f t="shared" si="0"/>
        <v>1</v>
      </c>
      <c r="I50" t="b">
        <f>SUMPRODUCT(COUNTIF(C50,{"*/users/chris*","*/users/simon*","*/users/bridadan*","*/users/mbed_official*","*/users/Kojto*","*/users/sam_grove*","*/users/mbedAustin*","*/users/JimCarver*","*/users/andcor02*","*/teams/mbed-os-examples*","*/users/MACRUM*","*/users/Donatien*"}))&gt;0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" t="b">
        <f>SUMPRODUCT(COUNTIF(C50,{"*/teams/ST*","*/users/nxp_ip*","*/teams/NXP*","*/teams/Freescale*","*/teams/AnalogDevices*","*/teams/Maxim-Integrated*","*/teams/ublox*","*/teams/WIZnet*","*/teams/Avnet*","*/users/ytsuboi*","*/users/Sissors*","*/users/Kaizen*","*/users/Jksoft*"}))&gt;0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" spans="1:10" x14ac:dyDescent="0.2">
      <c r="A51" s="1" t="s">
        <v>72</v>
      </c>
      <c r="B51" s="1" t="s">
        <v>109</v>
      </c>
      <c r="C51" s="1" t="s">
        <v>110</v>
      </c>
      <c r="D51" s="1" t="b">
        <v>0</v>
      </c>
      <c r="E51" s="1" t="b">
        <v>0</v>
      </c>
      <c r="F51" s="1" t="s">
        <v>10</v>
      </c>
      <c r="G51" s="1" t="s">
        <v>13</v>
      </c>
      <c r="H51" t="b">
        <f t="shared" si="0"/>
        <v>1</v>
      </c>
      <c r="I51" t="b">
        <f>SUMPRODUCT(COUNTIF(C51,{"*/users/chris*","*/users/simon*","*/users/bridadan*","*/users/mbed_official*","*/users/Kojto*","*/users/sam_grove*","*/users/mbedAustin*","*/users/JimCarver*","*/users/andcor02*","*/teams/mbed-os-examples*","*/users/MACRUM*","*/users/Donatien*"}))&gt;0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" t="b">
        <f>SUMPRODUCT(COUNTIF(C51,{"*/teams/ST*","*/users/nxp_ip*","*/teams/NXP*","*/teams/Freescale*","*/teams/AnalogDevices*","*/teams/Maxim-Integrated*","*/teams/ublox*","*/teams/WIZnet*","*/teams/Avnet*","*/users/ytsuboi*","*/users/Sissors*","*/users/Kaizen*","*/users/Jksoft*"}))&gt;0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" spans="1:10" x14ac:dyDescent="0.2">
      <c r="A52" s="1" t="s">
        <v>72</v>
      </c>
      <c r="B52" s="1" t="s">
        <v>111</v>
      </c>
      <c r="C52" s="1" t="s">
        <v>112</v>
      </c>
      <c r="D52" s="1" t="b">
        <v>0</v>
      </c>
      <c r="E52" s="1" t="b">
        <v>0</v>
      </c>
      <c r="F52" s="1" t="s">
        <v>10</v>
      </c>
      <c r="G52" s="1" t="s">
        <v>10</v>
      </c>
      <c r="H52" t="b">
        <f t="shared" si="0"/>
        <v>0</v>
      </c>
      <c r="I52" t="b">
        <f>SUMPRODUCT(COUNTIF(C52,{"*/users/chris*","*/users/simon*","*/users/bridadan*","*/users/mbed_official*","*/users/Kojto*","*/users/sam_grove*","*/users/mbedAustin*","*/users/JimCarver*","*/users/andcor02*","*/teams/mbed-os-examples*","*/users/MACRUM*","*/users/Donatien*"}))&gt;0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" t="b">
        <f>SUMPRODUCT(COUNTIF(C52,{"*/teams/ST*","*/users/nxp_ip*","*/teams/NXP*","*/teams/Freescale*","*/teams/AnalogDevices*","*/teams/Maxim-Integrated*","*/teams/ublox*","*/teams/WIZnet*","*/teams/Avnet*","*/users/ytsuboi*","*/users/Sissors*","*/users/Kaizen*","*/users/Jksoft*"}))&gt;0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3" spans="1:10" x14ac:dyDescent="0.2">
      <c r="A53" s="1" t="s">
        <v>72</v>
      </c>
      <c r="B53" s="1" t="s">
        <v>113</v>
      </c>
      <c r="C53" s="1" t="s">
        <v>112</v>
      </c>
      <c r="D53" s="1" t="b">
        <v>0</v>
      </c>
      <c r="E53" s="1" t="b">
        <v>0</v>
      </c>
      <c r="F53" s="1" t="s">
        <v>10</v>
      </c>
      <c r="G53" s="1" t="s">
        <v>10</v>
      </c>
      <c r="H53" t="b">
        <f t="shared" si="0"/>
        <v>0</v>
      </c>
      <c r="I53" t="b">
        <f>SUMPRODUCT(COUNTIF(C53,{"*/users/chris*","*/users/simon*","*/users/bridadan*","*/users/mbed_official*","*/users/Kojto*","*/users/sam_grove*","*/users/mbedAustin*","*/users/JimCarver*","*/users/andcor02*","*/teams/mbed-os-examples*","*/users/MACRUM*","*/users/Donatien*"}))&gt;0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3" t="b">
        <f>SUMPRODUCT(COUNTIF(C53,{"*/teams/ST*","*/users/nxp_ip*","*/teams/NXP*","*/teams/Freescale*","*/teams/AnalogDevices*","*/teams/Maxim-Integrated*","*/teams/ublox*","*/teams/WIZnet*","*/teams/Avnet*","*/users/ytsuboi*","*/users/Sissors*","*/users/Kaizen*","*/users/Jksoft*"}))&gt;0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4" spans="1:10" x14ac:dyDescent="0.2">
      <c r="A54" s="1" t="s">
        <v>72</v>
      </c>
      <c r="B54" s="1" t="s">
        <v>114</v>
      </c>
      <c r="C54" s="1" t="s">
        <v>115</v>
      </c>
      <c r="D54" s="1" t="b">
        <v>0</v>
      </c>
      <c r="E54" s="1" t="b">
        <v>0</v>
      </c>
      <c r="F54" s="1" t="s">
        <v>13</v>
      </c>
      <c r="G54" s="1" t="s">
        <v>13</v>
      </c>
      <c r="H54" t="b">
        <f t="shared" si="0"/>
        <v>1</v>
      </c>
      <c r="I54" t="b">
        <f>SUMPRODUCT(COUNTIF(C54,{"*/users/chris*","*/users/simon*","*/users/bridadan*","*/users/mbed_official*","*/users/Kojto*","*/users/sam_grove*","*/users/mbedAustin*","*/users/JimCarver*","*/users/andcor02*","*/teams/mbed-os-examples*","*/users/MACRUM*","*/users/Donatien*"}))&gt;0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4" t="b">
        <f>SUMPRODUCT(COUNTIF(C54,{"*/teams/ST*","*/users/nxp_ip*","*/teams/NXP*","*/teams/Freescale*","*/teams/AnalogDevices*","*/teams/Maxim-Integrated*","*/teams/ublox*","*/teams/WIZnet*","*/teams/Avnet*","*/users/ytsuboi*","*/users/Sissors*","*/users/Kaizen*","*/users/Jksoft*"}))&gt;0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5" spans="1:10" x14ac:dyDescent="0.2">
      <c r="A55" s="1" t="s">
        <v>72</v>
      </c>
      <c r="B55" s="1" t="s">
        <v>116</v>
      </c>
      <c r="D55" s="1" t="b">
        <v>1</v>
      </c>
      <c r="E55" s="1" t="b">
        <v>0</v>
      </c>
      <c r="F55" s="1" t="s">
        <v>30</v>
      </c>
      <c r="G55" s="1" t="s">
        <v>30</v>
      </c>
      <c r="H55" t="str">
        <f t="shared" si="0"/>
        <v>-</v>
      </c>
      <c r="I55" t="b">
        <f>SUMPRODUCT(COUNTIF(C55,{"*/users/chris*","*/users/simon*","*/users/bridadan*","*/users/mbed_official*","*/users/Kojto*","*/users/sam_grove*","*/users/mbedAustin*","*/users/JimCarver*","*/users/andcor02*","*/teams/mbed-os-examples*","*/users/MACRUM*","*/users/Donatien*"}))&gt;0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5" t="b">
        <f>SUMPRODUCT(COUNTIF(C55,{"*/teams/ST*","*/users/nxp_ip*","*/teams/NXP*","*/teams/Freescale*","*/teams/AnalogDevices*","*/teams/Maxim-Integrated*","*/teams/ublox*","*/teams/WIZnet*","*/teams/Avnet*","*/users/ytsuboi*","*/users/Sissors*","*/users/Kaizen*","*/users/Jksoft*"}))&gt;0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6" spans="1:10" x14ac:dyDescent="0.2">
      <c r="A56" s="1" t="s">
        <v>72</v>
      </c>
      <c r="B56" s="1" t="s">
        <v>117</v>
      </c>
      <c r="C56" s="1" t="s">
        <v>118</v>
      </c>
      <c r="D56" s="1" t="b">
        <v>0</v>
      </c>
      <c r="E56" s="1" t="b">
        <v>0</v>
      </c>
      <c r="F56" s="1" t="s">
        <v>10</v>
      </c>
      <c r="G56" s="1" t="s">
        <v>10</v>
      </c>
      <c r="H56" t="b">
        <f t="shared" si="0"/>
        <v>0</v>
      </c>
      <c r="I56" t="b">
        <f>SUMPRODUCT(COUNTIF(C56,{"*/users/chris*","*/users/simon*","*/users/bridadan*","*/users/mbed_official*","*/users/Kojto*","*/users/sam_grove*","*/users/mbedAustin*","*/users/JimCarver*","*/users/andcor02*","*/teams/mbed-os-examples*","*/users/MACRUM*","*/users/Donatien*"}))&gt;0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6" t="b">
        <f>SUMPRODUCT(COUNTIF(C56,{"*/teams/ST*","*/users/nxp_ip*","*/teams/NXP*","*/teams/Freescale*","*/teams/AnalogDevices*","*/teams/Maxim-Integrated*","*/teams/ublox*","*/teams/WIZnet*","*/teams/Avnet*","*/users/ytsuboi*","*/users/Sissors*","*/users/Kaizen*","*/users/Jksoft*"}))&gt;0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7" spans="1:10" x14ac:dyDescent="0.2">
      <c r="A57" s="1" t="s">
        <v>72</v>
      </c>
      <c r="B57" s="1" t="s">
        <v>119</v>
      </c>
      <c r="D57" s="1" t="b">
        <v>1</v>
      </c>
      <c r="E57" s="1" t="b">
        <v>0</v>
      </c>
      <c r="F57" s="1" t="s">
        <v>30</v>
      </c>
      <c r="G57" s="1" t="s">
        <v>30</v>
      </c>
      <c r="H57" t="str">
        <f t="shared" si="0"/>
        <v>-</v>
      </c>
      <c r="I57" t="b">
        <f>SUMPRODUCT(COUNTIF(C57,{"*/users/chris*","*/users/simon*","*/users/bridadan*","*/users/mbed_official*","*/users/Kojto*","*/users/sam_grove*","*/users/mbedAustin*","*/users/JimCarver*","*/users/andcor02*","*/teams/mbed-os-examples*","*/users/MACRUM*","*/users/Donatien*"}))&gt;0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7" t="b">
        <f>SUMPRODUCT(COUNTIF(C57,{"*/teams/ST*","*/users/nxp_ip*","*/teams/NXP*","*/teams/Freescale*","*/teams/AnalogDevices*","*/teams/Maxim-Integrated*","*/teams/ublox*","*/teams/WIZnet*","*/teams/Avnet*","*/users/ytsuboi*","*/users/Sissors*","*/users/Kaizen*","*/users/Jksoft*"}))&gt;0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8" spans="1:10" x14ac:dyDescent="0.2">
      <c r="A58" s="1" t="s">
        <v>72</v>
      </c>
      <c r="B58" s="1" t="s">
        <v>120</v>
      </c>
      <c r="C58" s="1" t="s">
        <v>121</v>
      </c>
      <c r="D58" s="1" t="b">
        <v>0</v>
      </c>
      <c r="E58" s="1" t="b">
        <v>0</v>
      </c>
      <c r="F58" s="1" t="s">
        <v>10</v>
      </c>
      <c r="G58" s="1" t="s">
        <v>10</v>
      </c>
      <c r="H58" t="b">
        <f t="shared" si="0"/>
        <v>0</v>
      </c>
      <c r="I58" t="b">
        <f>SUMPRODUCT(COUNTIF(C58,{"*/users/chris*","*/users/simon*","*/users/bridadan*","*/users/mbed_official*","*/users/Kojto*","*/users/sam_grove*","*/users/mbedAustin*","*/users/JimCarver*","*/users/andcor02*","*/teams/mbed-os-examples*","*/users/MACRUM*","*/users/Donatien*"}))&gt;0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8" t="b">
        <f>SUMPRODUCT(COUNTIF(C58,{"*/teams/ST*","*/users/nxp_ip*","*/teams/NXP*","*/teams/Freescale*","*/teams/AnalogDevices*","*/teams/Maxim-Integrated*","*/teams/ublox*","*/teams/WIZnet*","*/teams/Avnet*","*/users/ytsuboi*","*/users/Sissors*","*/users/Kaizen*","*/users/Jksoft*"}))&gt;0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9" spans="1:10" x14ac:dyDescent="0.2">
      <c r="A59" s="1" t="s">
        <v>72</v>
      </c>
      <c r="B59" s="1" t="s">
        <v>122</v>
      </c>
      <c r="C59" s="1" t="s">
        <v>123</v>
      </c>
      <c r="D59" s="1" t="b">
        <v>0</v>
      </c>
      <c r="E59" s="1" t="b">
        <v>0</v>
      </c>
      <c r="F59" s="1" t="s">
        <v>10</v>
      </c>
      <c r="G59" s="1" t="s">
        <v>10</v>
      </c>
      <c r="H59" t="b">
        <f t="shared" si="0"/>
        <v>0</v>
      </c>
      <c r="I59" t="b">
        <f>SUMPRODUCT(COUNTIF(C59,{"*/users/chris*","*/users/simon*","*/users/bridadan*","*/users/mbed_official*","*/users/Kojto*","*/users/sam_grove*","*/users/mbedAustin*","*/users/JimCarver*","*/users/andcor02*","*/teams/mbed-os-examples*","*/users/MACRUM*","*/users/Donatien*"}))&gt;0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9" t="b">
        <f>SUMPRODUCT(COUNTIF(C59,{"*/teams/ST*","*/users/nxp_ip*","*/teams/NXP*","*/teams/Freescale*","*/teams/AnalogDevices*","*/teams/Maxim-Integrated*","*/teams/ublox*","*/teams/WIZnet*","*/teams/Avnet*","*/users/ytsuboi*","*/users/Sissors*","*/users/Kaizen*","*/users/Jksoft*"}))&gt;0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60" spans="1:10" x14ac:dyDescent="0.2">
      <c r="A60" s="1" t="s">
        <v>72</v>
      </c>
      <c r="B60" s="1" t="s">
        <v>124</v>
      </c>
      <c r="C60" s="1" t="s">
        <v>125</v>
      </c>
      <c r="D60" s="1" t="b">
        <v>0</v>
      </c>
      <c r="E60" s="1" t="b">
        <v>0</v>
      </c>
      <c r="F60" s="1" t="s">
        <v>10</v>
      </c>
      <c r="G60" s="1" t="s">
        <v>13</v>
      </c>
      <c r="H60" t="b">
        <f t="shared" si="0"/>
        <v>1</v>
      </c>
      <c r="I60" t="b">
        <f>SUMPRODUCT(COUNTIF(C60,{"*/users/chris*","*/users/simon*","*/users/bridadan*","*/users/mbed_official*","*/users/Kojto*","*/users/sam_grove*","*/users/mbedAustin*","*/users/JimCarver*","*/users/andcor02*","*/teams/mbed-os-examples*","*/users/MACRUM*","*/users/Donatien*"}))&gt;0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0" t="b">
        <f>SUMPRODUCT(COUNTIF(C60,{"*/teams/ST*","*/users/nxp_ip*","*/teams/NXP*","*/teams/Freescale*","*/teams/AnalogDevices*","*/teams/Maxim-Integrated*","*/teams/ublox*","*/teams/WIZnet*","*/teams/Avnet*","*/users/ytsuboi*","*/users/Sissors*","*/users/Kaizen*","*/users/Jksoft*"}))&gt;0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1" spans="1:10" x14ac:dyDescent="0.2">
      <c r="A61" s="1" t="s">
        <v>72</v>
      </c>
      <c r="B61" s="1" t="s">
        <v>126</v>
      </c>
      <c r="C61" s="1" t="s">
        <v>127</v>
      </c>
      <c r="D61" s="1" t="b">
        <v>0</v>
      </c>
      <c r="E61" s="1" t="b">
        <v>1</v>
      </c>
      <c r="F61" s="1" t="s">
        <v>69</v>
      </c>
      <c r="G61" s="1" t="s">
        <v>69</v>
      </c>
      <c r="H61" t="str">
        <f t="shared" si="0"/>
        <v>-</v>
      </c>
      <c r="I61" t="b">
        <f>SUMPRODUCT(COUNTIF(C61,{"*/users/chris*","*/users/simon*","*/users/bridadan*","*/users/mbed_official*","*/users/Kojto*","*/users/sam_grove*","*/users/mbedAustin*","*/users/JimCarver*","*/users/andcor02*","*/teams/mbed-os-examples*","*/users/MACRUM*","*/users/Donatien*"}))&gt;0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1" t="b">
        <f>SUMPRODUCT(COUNTIF(C61,{"*/teams/ST*","*/users/nxp_ip*","*/teams/NXP*","*/teams/Freescale*","*/teams/AnalogDevices*","*/teams/Maxim-Integrated*","*/teams/ublox*","*/teams/WIZnet*","*/teams/Avnet*","*/users/ytsuboi*","*/users/Sissors*","*/users/Kaizen*","*/users/Jksoft*"}))&gt;0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62" spans="1:10" x14ac:dyDescent="0.2">
      <c r="A62" s="1" t="s">
        <v>72</v>
      </c>
      <c r="B62" s="1" t="s">
        <v>128</v>
      </c>
      <c r="C62" s="1" t="s">
        <v>129</v>
      </c>
      <c r="D62" s="1" t="b">
        <v>0</v>
      </c>
      <c r="E62" s="1" t="b">
        <v>0</v>
      </c>
      <c r="F62" s="1" t="s">
        <v>10</v>
      </c>
      <c r="G62" s="1" t="s">
        <v>10</v>
      </c>
      <c r="H62" t="b">
        <f t="shared" si="0"/>
        <v>0</v>
      </c>
      <c r="I62" t="b">
        <f>SUMPRODUCT(COUNTIF(C62,{"*/users/chris*","*/users/simon*","*/users/bridadan*","*/users/mbed_official*","*/users/Kojto*","*/users/sam_grove*","*/users/mbedAustin*","*/users/JimCarver*","*/users/andcor02*","*/teams/mbed-os-examples*","*/users/MACRUM*","*/users/Donatien*"}))&gt;0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62" t="b">
        <f>SUMPRODUCT(COUNTIF(C62,{"*/teams/ST*","*/users/nxp_ip*","*/teams/NXP*","*/teams/Freescale*","*/teams/AnalogDevices*","*/teams/Maxim-Integrated*","*/teams/ublox*","*/teams/WIZnet*","*/teams/Avnet*","*/users/ytsuboi*","*/users/Sissors*","*/users/Kaizen*","*/users/Jksoft*"}))&gt;0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3" spans="1:10" x14ac:dyDescent="0.2">
      <c r="A63" s="1" t="s">
        <v>72</v>
      </c>
      <c r="B63" s="1" t="s">
        <v>130</v>
      </c>
      <c r="C63" s="1" t="s">
        <v>131</v>
      </c>
      <c r="D63" s="1" t="b">
        <v>0</v>
      </c>
      <c r="E63" s="1" t="b">
        <v>0</v>
      </c>
      <c r="F63" s="1" t="s">
        <v>10</v>
      </c>
      <c r="G63" s="1" t="s">
        <v>10</v>
      </c>
      <c r="H63" t="b">
        <f t="shared" si="0"/>
        <v>0</v>
      </c>
      <c r="I63" t="b">
        <f>SUMPRODUCT(COUNTIF(C63,{"*/users/chris*","*/users/simon*","*/users/bridadan*","*/users/mbed_official*","*/users/Kojto*","*/users/sam_grove*","*/users/mbedAustin*","*/users/JimCarver*","*/users/andcor02*","*/teams/mbed-os-examples*","*/users/MACRUM*","*/users/Donatien*"}))&gt;0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3" t="b">
        <f>SUMPRODUCT(COUNTIF(C63,{"*/teams/ST*","*/users/nxp_ip*","*/teams/NXP*","*/teams/Freescale*","*/teams/AnalogDevices*","*/teams/Maxim-Integrated*","*/teams/ublox*","*/teams/WIZnet*","*/teams/Avnet*","*/users/ytsuboi*","*/users/Sissors*","*/users/Kaizen*","*/users/Jksoft*"}))&gt;0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4" spans="1:10" x14ac:dyDescent="0.2">
      <c r="A64" s="1" t="s">
        <v>72</v>
      </c>
      <c r="B64" s="1" t="s">
        <v>132</v>
      </c>
      <c r="C64" s="1" t="s">
        <v>133</v>
      </c>
      <c r="D64" s="1" t="b">
        <v>0</v>
      </c>
      <c r="E64" s="1" t="b">
        <v>0</v>
      </c>
      <c r="F64" s="1" t="s">
        <v>10</v>
      </c>
      <c r="G64" s="1" t="s">
        <v>13</v>
      </c>
      <c r="H64" t="b">
        <f t="shared" si="0"/>
        <v>1</v>
      </c>
      <c r="I64" t="b">
        <f>SUMPRODUCT(COUNTIF(C64,{"*/users/chris*","*/users/simon*","*/users/bridadan*","*/users/mbed_official*","*/users/Kojto*","*/users/sam_grove*","*/users/mbedAustin*","*/users/JimCarver*","*/users/andcor02*","*/teams/mbed-os-examples*","*/users/MACRUM*","*/users/Donatien*"}))&gt;0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4" t="b">
        <f>SUMPRODUCT(COUNTIF(C64,{"*/teams/ST*","*/users/nxp_ip*","*/teams/NXP*","*/teams/Freescale*","*/teams/AnalogDevices*","*/teams/Maxim-Integrated*","*/teams/ublox*","*/teams/WIZnet*","*/teams/Avnet*","*/users/ytsuboi*","*/users/Sissors*","*/users/Kaizen*","*/users/Jksoft*"}))&gt;0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5" spans="1:10" x14ac:dyDescent="0.2">
      <c r="A65" s="1" t="s">
        <v>72</v>
      </c>
      <c r="B65" s="1" t="s">
        <v>134</v>
      </c>
      <c r="C65" s="1" t="s">
        <v>135</v>
      </c>
      <c r="D65" s="1" t="b">
        <v>0</v>
      </c>
      <c r="E65" s="1" t="b">
        <v>0</v>
      </c>
      <c r="F65" s="1" t="s">
        <v>10</v>
      </c>
      <c r="G65" s="1" t="s">
        <v>10</v>
      </c>
      <c r="H65" t="b">
        <f t="shared" si="0"/>
        <v>0</v>
      </c>
      <c r="I65" t="b">
        <f>SUMPRODUCT(COUNTIF(C65,{"*/users/chris*","*/users/simon*","*/users/bridadan*","*/users/mbed_official*","*/users/Kojto*","*/users/sam_grove*","*/users/mbedAustin*","*/users/JimCarver*","*/users/andcor02*","*/teams/mbed-os-examples*","*/users/MACRUM*","*/users/Donatien*"}))&gt;0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5" t="b">
        <f>SUMPRODUCT(COUNTIF(C65,{"*/teams/ST*","*/users/nxp_ip*","*/teams/NXP*","*/teams/Freescale*","*/teams/AnalogDevices*","*/teams/Maxim-Integrated*","*/teams/ublox*","*/teams/WIZnet*","*/teams/Avnet*","*/users/ytsuboi*","*/users/Sissors*","*/users/Kaizen*","*/users/Jksoft*"}))&gt;0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6" spans="1:10" x14ac:dyDescent="0.2">
      <c r="A66" s="1" t="s">
        <v>72</v>
      </c>
      <c r="B66" s="1" t="s">
        <v>136</v>
      </c>
      <c r="C66" s="1" t="s">
        <v>137</v>
      </c>
      <c r="D66" s="1" t="b">
        <v>0</v>
      </c>
      <c r="E66" s="1" t="b">
        <v>0</v>
      </c>
      <c r="F66" s="1" t="s">
        <v>10</v>
      </c>
      <c r="G66" s="1" t="s">
        <v>13</v>
      </c>
      <c r="H66" t="b">
        <f t="shared" si="0"/>
        <v>1</v>
      </c>
      <c r="I66" t="b">
        <f>SUMPRODUCT(COUNTIF(C66,{"*/users/chris*","*/users/simon*","*/users/bridadan*","*/users/mbed_official*","*/users/Kojto*","*/users/sam_grove*","*/users/mbedAustin*","*/users/JimCarver*","*/users/andcor02*","*/teams/mbed-os-examples*","*/users/MACRUM*","*/users/Donatien*"}))&gt;0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6" t="b">
        <f>SUMPRODUCT(COUNTIF(C66,{"*/teams/ST*","*/users/nxp_ip*","*/teams/NXP*","*/teams/Freescale*","*/teams/AnalogDevices*","*/teams/Maxim-Integrated*","*/teams/ublox*","*/teams/WIZnet*","*/teams/Avnet*","*/users/ytsuboi*","*/users/Sissors*","*/users/Kaizen*","*/users/Jksoft*"}))&gt;0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7" spans="1:10" x14ac:dyDescent="0.2">
      <c r="A67" s="1" t="s">
        <v>72</v>
      </c>
      <c r="B67" s="1" t="s">
        <v>138</v>
      </c>
      <c r="C67" s="1" t="s">
        <v>139</v>
      </c>
      <c r="D67" s="1" t="b">
        <v>1</v>
      </c>
      <c r="E67" s="1" t="b">
        <v>0</v>
      </c>
      <c r="F67" s="1" t="s">
        <v>30</v>
      </c>
      <c r="G67" s="1" t="s">
        <v>30</v>
      </c>
      <c r="H67" t="str">
        <f t="shared" ref="H67:H130" si="1">IF(OR(F67="SUCCESS",G67="SUCCESS"), TRUE, IF(OR(F67="LIBRARY",G67="LIBRARY",F67="DUPLICATE",G67="DUPLICATE",F67="-",G67="-"),"-",FALSE))</f>
        <v>-</v>
      </c>
      <c r="I67" t="b">
        <f>SUMPRODUCT(COUNTIF(C67,{"*/users/chris*","*/users/simon*","*/users/bridadan*","*/users/mbed_official*","*/users/Kojto*","*/users/sam_grove*","*/users/mbedAustin*","*/users/JimCarver*","*/users/andcor02*","*/teams/mbed-os-examples*","*/users/MACRUM*","*/users/Donatien*"}))&gt;0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7" t="b">
        <f>SUMPRODUCT(COUNTIF(C67,{"*/teams/ST*","*/users/nxp_ip*","*/teams/NXP*","*/teams/Freescale*","*/teams/AnalogDevices*","*/teams/Maxim-Integrated*","*/teams/ublox*","*/teams/WIZnet*","*/teams/Avnet*","*/users/ytsuboi*","*/users/Sissors*","*/users/Kaizen*","*/users/Jksoft*"}))&gt;0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8" spans="1:10" x14ac:dyDescent="0.2">
      <c r="A68" s="1" t="s">
        <v>72</v>
      </c>
      <c r="B68" s="1" t="s">
        <v>140</v>
      </c>
      <c r="C68" s="1" t="s">
        <v>141</v>
      </c>
      <c r="D68" s="1" t="b">
        <v>0</v>
      </c>
      <c r="E68" s="1" t="b">
        <v>0</v>
      </c>
      <c r="F68" s="1" t="s">
        <v>13</v>
      </c>
      <c r="G68" s="1" t="s">
        <v>10</v>
      </c>
      <c r="H68" t="b">
        <f t="shared" si="1"/>
        <v>1</v>
      </c>
      <c r="I68" t="b">
        <f>SUMPRODUCT(COUNTIF(C68,{"*/users/chris*","*/users/simon*","*/users/bridadan*","*/users/mbed_official*","*/users/Kojto*","*/users/sam_grove*","*/users/mbedAustin*","*/users/JimCarver*","*/users/andcor02*","*/teams/mbed-os-examples*","*/users/MACRUM*","*/users/Donatien*"}))&gt;0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8" t="b">
        <f>SUMPRODUCT(COUNTIF(C68,{"*/teams/ST*","*/users/nxp_ip*","*/teams/NXP*","*/teams/Freescale*","*/teams/AnalogDevices*","*/teams/Maxim-Integrated*","*/teams/ublox*","*/teams/WIZnet*","*/teams/Avnet*","*/users/ytsuboi*","*/users/Sissors*","*/users/Kaizen*","*/users/Jksoft*"}))&gt;0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69" spans="1:10" x14ac:dyDescent="0.2">
      <c r="A69" s="1" t="s">
        <v>72</v>
      </c>
      <c r="B69" s="1" t="s">
        <v>142</v>
      </c>
      <c r="C69" s="1" t="s">
        <v>143</v>
      </c>
      <c r="D69" s="1" t="b">
        <v>0</v>
      </c>
      <c r="E69" s="1" t="b">
        <v>0</v>
      </c>
      <c r="F69" s="1" t="s">
        <v>10</v>
      </c>
      <c r="G69" s="1" t="s">
        <v>10</v>
      </c>
      <c r="H69" t="b">
        <f t="shared" si="1"/>
        <v>0</v>
      </c>
      <c r="I69" t="b">
        <f>SUMPRODUCT(COUNTIF(C69,{"*/users/chris*","*/users/simon*","*/users/bridadan*","*/users/mbed_official*","*/users/Kojto*","*/users/sam_grove*","*/users/mbedAustin*","*/users/JimCarver*","*/users/andcor02*","*/teams/mbed-os-examples*","*/users/MACRUM*","*/users/Donatien*"}))&gt;0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69" t="b">
        <f>SUMPRODUCT(COUNTIF(C69,{"*/teams/ST*","*/users/nxp_ip*","*/teams/NXP*","*/teams/Freescale*","*/teams/AnalogDevices*","*/teams/Maxim-Integrated*","*/teams/ublox*","*/teams/WIZnet*","*/teams/Avnet*","*/users/ytsuboi*","*/users/Sissors*","*/users/Kaizen*","*/users/Jksoft*"}))&gt;0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0" spans="1:10" x14ac:dyDescent="0.2">
      <c r="A70" s="1" t="s">
        <v>72</v>
      </c>
      <c r="B70" s="1" t="s">
        <v>144</v>
      </c>
      <c r="C70" s="1" t="s">
        <v>145</v>
      </c>
      <c r="D70" s="1" t="b">
        <v>1</v>
      </c>
      <c r="E70" s="1" t="b">
        <v>0</v>
      </c>
      <c r="F70" s="1" t="s">
        <v>30</v>
      </c>
      <c r="G70" s="1" t="s">
        <v>30</v>
      </c>
      <c r="H70" t="str">
        <f t="shared" si="1"/>
        <v>-</v>
      </c>
      <c r="I70" t="b">
        <f>SUMPRODUCT(COUNTIF(C70,{"*/users/chris*","*/users/simon*","*/users/bridadan*","*/users/mbed_official*","*/users/Kojto*","*/users/sam_grove*","*/users/mbedAustin*","*/users/JimCarver*","*/users/andcor02*","*/teams/mbed-os-examples*","*/users/MACRUM*","*/users/Donatien*"}))&gt;0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0" t="b">
        <f>SUMPRODUCT(COUNTIF(C70,{"*/teams/ST*","*/users/nxp_ip*","*/teams/NXP*","*/teams/Freescale*","*/teams/AnalogDevices*","*/teams/Maxim-Integrated*","*/teams/ublox*","*/teams/WIZnet*","*/teams/Avnet*","*/users/ytsuboi*","*/users/Sissors*","*/users/Kaizen*","*/users/Jksoft*"}))&gt;0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1" spans="1:10" x14ac:dyDescent="0.2">
      <c r="A71" s="1" t="s">
        <v>72</v>
      </c>
      <c r="B71" s="1" t="s">
        <v>146</v>
      </c>
      <c r="C71" s="1" t="s">
        <v>147</v>
      </c>
      <c r="D71" s="1" t="b">
        <v>0</v>
      </c>
      <c r="E71" s="1" t="b">
        <v>1</v>
      </c>
      <c r="F71" s="1" t="s">
        <v>69</v>
      </c>
      <c r="G71" s="1" t="s">
        <v>69</v>
      </c>
      <c r="H71" t="str">
        <f t="shared" si="1"/>
        <v>-</v>
      </c>
      <c r="I71" t="b">
        <f>SUMPRODUCT(COUNTIF(C71,{"*/users/chris*","*/users/simon*","*/users/bridadan*","*/users/mbed_official*","*/users/Kojto*","*/users/sam_grove*","*/users/mbedAustin*","*/users/JimCarver*","*/users/andcor02*","*/teams/mbed-os-examples*","*/users/MACRUM*","*/users/Donatien*"}))&gt;0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71" t="b">
        <f>SUMPRODUCT(COUNTIF(C71,{"*/teams/ST*","*/users/nxp_ip*","*/teams/NXP*","*/teams/Freescale*","*/teams/AnalogDevices*","*/teams/Maxim-Integrated*","*/teams/ublox*","*/teams/WIZnet*","*/teams/Avnet*","*/users/ytsuboi*","*/users/Sissors*","*/users/Kaizen*","*/users/Jksoft*"}))&gt;0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2" spans="1:10" x14ac:dyDescent="0.2">
      <c r="A72" s="1" t="s">
        <v>72</v>
      </c>
      <c r="B72" s="1" t="s">
        <v>148</v>
      </c>
      <c r="C72" s="1" t="s">
        <v>149</v>
      </c>
      <c r="D72" s="1" t="b">
        <v>0</v>
      </c>
      <c r="E72" s="1" t="b">
        <v>0</v>
      </c>
      <c r="F72" s="1" t="s">
        <v>10</v>
      </c>
      <c r="G72" s="1" t="s">
        <v>10</v>
      </c>
      <c r="H72" t="b">
        <f t="shared" si="1"/>
        <v>0</v>
      </c>
      <c r="I72" t="b">
        <f>SUMPRODUCT(COUNTIF(C72,{"*/users/chris*","*/users/simon*","*/users/bridadan*","*/users/mbed_official*","*/users/Kojto*","*/users/sam_grove*","*/users/mbedAustin*","*/users/JimCarver*","*/users/andcor02*","*/teams/mbed-os-examples*","*/users/MACRUM*","*/users/Donatien*"}))&gt;0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2" t="b">
        <f>SUMPRODUCT(COUNTIF(C72,{"*/teams/ST*","*/users/nxp_ip*","*/teams/NXP*","*/teams/Freescale*","*/teams/AnalogDevices*","*/teams/Maxim-Integrated*","*/teams/ublox*","*/teams/WIZnet*","*/teams/Avnet*","*/users/ytsuboi*","*/users/Sissors*","*/users/Kaizen*","*/users/Jksoft*"}))&gt;0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3" spans="1:10" x14ac:dyDescent="0.2">
      <c r="A73" s="1" t="s">
        <v>72</v>
      </c>
      <c r="B73" s="1" t="s">
        <v>150</v>
      </c>
      <c r="C73" s="1" t="s">
        <v>143</v>
      </c>
      <c r="D73" s="1" t="b">
        <v>0</v>
      </c>
      <c r="E73" s="1" t="b">
        <v>0</v>
      </c>
      <c r="F73" s="1" t="s">
        <v>10</v>
      </c>
      <c r="G73" s="1" t="s">
        <v>10</v>
      </c>
      <c r="H73" t="b">
        <f t="shared" si="1"/>
        <v>0</v>
      </c>
      <c r="I73" t="b">
        <f>SUMPRODUCT(COUNTIF(C73,{"*/users/chris*","*/users/simon*","*/users/bridadan*","*/users/mbed_official*","*/users/Kojto*","*/users/sam_grove*","*/users/mbedAustin*","*/users/JimCarver*","*/users/andcor02*","*/teams/mbed-os-examples*","*/users/MACRUM*","*/users/Donatien*"}))&gt;0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3" t="b">
        <f>SUMPRODUCT(COUNTIF(C73,{"*/teams/ST*","*/users/nxp_ip*","*/teams/NXP*","*/teams/Freescale*","*/teams/AnalogDevices*","*/teams/Maxim-Integrated*","*/teams/ublox*","*/teams/WIZnet*","*/teams/Avnet*","*/users/ytsuboi*","*/users/Sissors*","*/users/Kaizen*","*/users/Jksoft*"}))&gt;0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4" spans="1:10" x14ac:dyDescent="0.2">
      <c r="A74" s="1" t="s">
        <v>72</v>
      </c>
      <c r="B74" s="1" t="s">
        <v>151</v>
      </c>
      <c r="C74" s="1" t="s">
        <v>152</v>
      </c>
      <c r="D74" s="1" t="b">
        <v>0</v>
      </c>
      <c r="E74" s="1" t="b">
        <v>0</v>
      </c>
      <c r="F74" s="1" t="s">
        <v>13</v>
      </c>
      <c r="G74" s="1" t="s">
        <v>13</v>
      </c>
      <c r="H74" t="b">
        <f t="shared" si="1"/>
        <v>1</v>
      </c>
      <c r="I74" t="b">
        <f>SUMPRODUCT(COUNTIF(C74,{"*/users/chris*","*/users/simon*","*/users/bridadan*","*/users/mbed_official*","*/users/Kojto*","*/users/sam_grove*","*/users/mbedAustin*","*/users/JimCarver*","*/users/andcor02*","*/teams/mbed-os-examples*","*/users/MACRUM*","*/users/Donatien*"}))&gt;0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74" t="b">
        <f>SUMPRODUCT(COUNTIF(C74,{"*/teams/ST*","*/users/nxp_ip*","*/teams/NXP*","*/teams/Freescale*","*/teams/AnalogDevices*","*/teams/Maxim-Integrated*","*/teams/ublox*","*/teams/WIZnet*","*/teams/Avnet*","*/users/ytsuboi*","*/users/Sissors*","*/users/Kaizen*","*/users/Jksoft*"}))&gt;0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5" spans="1:10" x14ac:dyDescent="0.2">
      <c r="A75" s="1" t="s">
        <v>72</v>
      </c>
      <c r="B75" s="1" t="s">
        <v>153</v>
      </c>
      <c r="C75" s="1" t="s">
        <v>154</v>
      </c>
      <c r="D75" s="1" t="b">
        <v>0</v>
      </c>
      <c r="E75" s="1" t="b">
        <v>0</v>
      </c>
      <c r="F75" s="1" t="s">
        <v>13</v>
      </c>
      <c r="G75" s="1" t="s">
        <v>13</v>
      </c>
      <c r="H75" t="b">
        <f t="shared" si="1"/>
        <v>1</v>
      </c>
      <c r="I75" t="b">
        <f>SUMPRODUCT(COUNTIF(C75,{"*/users/chris*","*/users/simon*","*/users/bridadan*","*/users/mbed_official*","*/users/Kojto*","*/users/sam_grove*","*/users/mbedAustin*","*/users/JimCarver*","*/users/andcor02*","*/teams/mbed-os-examples*","*/users/MACRUM*","*/users/Donatien*"}))&gt;0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5" t="b">
        <f>SUMPRODUCT(COUNTIF(C75,{"*/teams/ST*","*/users/nxp_ip*","*/teams/NXP*","*/teams/Freescale*","*/teams/AnalogDevices*","*/teams/Maxim-Integrated*","*/teams/ublox*","*/teams/WIZnet*","*/teams/Avnet*","*/users/ytsuboi*","*/users/Sissors*","*/users/Kaizen*","*/users/Jksoft*"}))&gt;0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6" spans="1:10" x14ac:dyDescent="0.2">
      <c r="A76" s="1" t="s">
        <v>72</v>
      </c>
      <c r="B76" s="1" t="s">
        <v>155</v>
      </c>
      <c r="C76" s="1" t="s">
        <v>156</v>
      </c>
      <c r="D76" s="1" t="b">
        <v>0</v>
      </c>
      <c r="E76" s="1" t="b">
        <v>0</v>
      </c>
      <c r="F76" s="1" t="s">
        <v>10</v>
      </c>
      <c r="G76" s="1" t="s">
        <v>10</v>
      </c>
      <c r="H76" t="b">
        <f t="shared" si="1"/>
        <v>0</v>
      </c>
      <c r="I76" t="b">
        <f>SUMPRODUCT(COUNTIF(C76,{"*/users/chris*","*/users/simon*","*/users/bridadan*","*/users/mbed_official*","*/users/Kojto*","*/users/sam_grove*","*/users/mbedAustin*","*/users/JimCarver*","*/users/andcor02*","*/teams/mbed-os-examples*","*/users/MACRUM*","*/users/Donatien*"}))&gt;0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6" t="b">
        <f>SUMPRODUCT(COUNTIF(C76,{"*/teams/ST*","*/users/nxp_ip*","*/teams/NXP*","*/teams/Freescale*","*/teams/AnalogDevices*","*/teams/Maxim-Integrated*","*/teams/ublox*","*/teams/WIZnet*","*/teams/Avnet*","*/users/ytsuboi*","*/users/Sissors*","*/users/Kaizen*","*/users/Jksoft*"}))&gt;0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7" spans="1:10" x14ac:dyDescent="0.2">
      <c r="A77" s="1" t="s">
        <v>72</v>
      </c>
      <c r="B77" s="1" t="s">
        <v>157</v>
      </c>
      <c r="C77" s="1" t="s">
        <v>158</v>
      </c>
      <c r="D77" s="1" t="b">
        <v>0</v>
      </c>
      <c r="E77" s="1" t="b">
        <v>0</v>
      </c>
      <c r="F77" s="1" t="s">
        <v>13</v>
      </c>
      <c r="G77" s="1" t="s">
        <v>13</v>
      </c>
      <c r="H77" t="b">
        <f t="shared" si="1"/>
        <v>1</v>
      </c>
      <c r="I77" t="b">
        <f>SUMPRODUCT(COUNTIF(C77,{"*/users/chris*","*/users/simon*","*/users/bridadan*","*/users/mbed_official*","*/users/Kojto*","*/users/sam_grove*","*/users/mbedAustin*","*/users/JimCarver*","*/users/andcor02*","*/teams/mbed-os-examples*","*/users/MACRUM*","*/users/Donatien*"}))&gt;0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7" t="b">
        <f>SUMPRODUCT(COUNTIF(C77,{"*/teams/ST*","*/users/nxp_ip*","*/teams/NXP*","*/teams/Freescale*","*/teams/AnalogDevices*","*/teams/Maxim-Integrated*","*/teams/ublox*","*/teams/WIZnet*","*/teams/Avnet*","*/users/ytsuboi*","*/users/Sissors*","*/users/Kaizen*","*/users/Jksoft*"}))&gt;0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78" spans="1:10" x14ac:dyDescent="0.2">
      <c r="A78" s="1" t="s">
        <v>72</v>
      </c>
      <c r="B78" s="1" t="s">
        <v>159</v>
      </c>
      <c r="C78" s="1" t="s">
        <v>160</v>
      </c>
      <c r="D78" s="1" t="b">
        <v>0</v>
      </c>
      <c r="E78" s="1" t="b">
        <v>0</v>
      </c>
      <c r="F78" s="1" t="s">
        <v>10</v>
      </c>
      <c r="G78" s="1" t="s">
        <v>10</v>
      </c>
      <c r="H78" t="b">
        <f t="shared" si="1"/>
        <v>0</v>
      </c>
      <c r="I78" t="b">
        <f>SUMPRODUCT(COUNTIF(C78,{"*/users/chris*","*/users/simon*","*/users/bridadan*","*/users/mbed_official*","*/users/Kojto*","*/users/sam_grove*","*/users/mbedAustin*","*/users/JimCarver*","*/users/andcor02*","*/teams/mbed-os-examples*","*/users/MACRUM*","*/users/Donatien*"}))&gt;0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8" t="b">
        <f>SUMPRODUCT(COUNTIF(C78,{"*/teams/ST*","*/users/nxp_ip*","*/teams/NXP*","*/teams/Freescale*","*/teams/AnalogDevices*","*/teams/Maxim-Integrated*","*/teams/ublox*","*/teams/WIZnet*","*/teams/Avnet*","*/users/ytsuboi*","*/users/Sissors*","*/users/Kaizen*","*/users/Jksoft*"}))&gt;0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79" spans="1:10" x14ac:dyDescent="0.2">
      <c r="A79" s="1" t="s">
        <v>72</v>
      </c>
      <c r="B79" s="1" t="s">
        <v>161</v>
      </c>
      <c r="C79" s="1" t="s">
        <v>162</v>
      </c>
      <c r="D79" s="1" t="b">
        <v>1</v>
      </c>
      <c r="E79" s="1" t="b">
        <v>0</v>
      </c>
      <c r="F79" s="1" t="s">
        <v>30</v>
      </c>
      <c r="G79" s="1" t="s">
        <v>30</v>
      </c>
      <c r="H79" t="str">
        <f t="shared" si="1"/>
        <v>-</v>
      </c>
      <c r="I79" t="b">
        <f>SUMPRODUCT(COUNTIF(C79,{"*/users/chris*","*/users/simon*","*/users/bridadan*","*/users/mbed_official*","*/users/Kojto*","*/users/sam_grove*","*/users/mbedAustin*","*/users/JimCarver*","*/users/andcor02*","*/teams/mbed-os-examples*","*/users/MACRUM*","*/users/Donatien*"}))&gt;0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79" t="b">
        <f>SUMPRODUCT(COUNTIF(C79,{"*/teams/ST*","*/users/nxp_ip*","*/teams/NXP*","*/teams/Freescale*","*/teams/AnalogDevices*","*/teams/Maxim-Integrated*","*/teams/ublox*","*/teams/WIZnet*","*/teams/Avnet*","*/users/ytsuboi*","*/users/Sissors*","*/users/Kaizen*","*/users/Jksoft*"}))&gt;0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0" spans="1:10" x14ac:dyDescent="0.2">
      <c r="A80" s="1" t="s">
        <v>72</v>
      </c>
      <c r="B80" s="1" t="s">
        <v>163</v>
      </c>
      <c r="C80" s="1" t="s">
        <v>164</v>
      </c>
      <c r="D80" s="1" t="b">
        <v>0</v>
      </c>
      <c r="E80" s="1" t="b">
        <v>0</v>
      </c>
      <c r="F80" s="1" t="s">
        <v>10</v>
      </c>
      <c r="G80" s="1" t="s">
        <v>13</v>
      </c>
      <c r="H80" t="b">
        <f t="shared" si="1"/>
        <v>1</v>
      </c>
      <c r="I80" t="b">
        <f>SUMPRODUCT(COUNTIF(C80,{"*/users/chris*","*/users/simon*","*/users/bridadan*","*/users/mbed_official*","*/users/Kojto*","*/users/sam_grove*","*/users/mbedAustin*","*/users/JimCarver*","*/users/andcor02*","*/teams/mbed-os-examples*","*/users/MACRUM*","*/users/Donatien*"}))&gt;0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0" t="b">
        <f>SUMPRODUCT(COUNTIF(C80,{"*/teams/ST*","*/users/nxp_ip*","*/teams/NXP*","*/teams/Freescale*","*/teams/AnalogDevices*","*/teams/Maxim-Integrated*","*/teams/ublox*","*/teams/WIZnet*","*/teams/Avnet*","*/users/ytsuboi*","*/users/Sissors*","*/users/Kaizen*","*/users/Jksoft*"}))&gt;0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1" spans="1:10" x14ac:dyDescent="0.2">
      <c r="A81" s="1" t="s">
        <v>72</v>
      </c>
      <c r="B81" s="1" t="s">
        <v>165</v>
      </c>
      <c r="C81" s="1" t="s">
        <v>164</v>
      </c>
      <c r="D81" s="1" t="b">
        <v>0</v>
      </c>
      <c r="E81" s="1" t="b">
        <v>0</v>
      </c>
      <c r="F81" s="1" t="s">
        <v>10</v>
      </c>
      <c r="G81" s="1" t="s">
        <v>13</v>
      </c>
      <c r="H81" t="b">
        <f t="shared" si="1"/>
        <v>1</v>
      </c>
      <c r="I81" t="b">
        <f>SUMPRODUCT(COUNTIF(C81,{"*/users/chris*","*/users/simon*","*/users/bridadan*","*/users/mbed_official*","*/users/Kojto*","*/users/sam_grove*","*/users/mbedAustin*","*/users/JimCarver*","*/users/andcor02*","*/teams/mbed-os-examples*","*/users/MACRUM*","*/users/Donatien*"}))&gt;0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1" t="b">
        <f>SUMPRODUCT(COUNTIF(C81,{"*/teams/ST*","*/users/nxp_ip*","*/teams/NXP*","*/teams/Freescale*","*/teams/AnalogDevices*","*/teams/Maxim-Integrated*","*/teams/ublox*","*/teams/WIZnet*","*/teams/Avnet*","*/users/ytsuboi*","*/users/Sissors*","*/users/Kaizen*","*/users/Jksoft*"}))&gt;0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2" spans="1:10" x14ac:dyDescent="0.2">
      <c r="A82" s="1" t="s">
        <v>72</v>
      </c>
      <c r="B82" s="1" t="s">
        <v>166</v>
      </c>
      <c r="D82" s="1" t="b">
        <v>1</v>
      </c>
      <c r="E82" s="1" t="b">
        <v>0</v>
      </c>
      <c r="F82" s="1" t="s">
        <v>30</v>
      </c>
      <c r="G82" s="1" t="s">
        <v>30</v>
      </c>
      <c r="H82" t="str">
        <f t="shared" si="1"/>
        <v>-</v>
      </c>
      <c r="I82" t="b">
        <f>SUMPRODUCT(COUNTIF(C82,{"*/users/chris*","*/users/simon*","*/users/bridadan*","*/users/mbed_official*","*/users/Kojto*","*/users/sam_grove*","*/users/mbedAustin*","*/users/JimCarver*","*/users/andcor02*","*/teams/mbed-os-examples*","*/users/MACRUM*","*/users/Donatien*"}))&gt;0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2" t="b">
        <f>SUMPRODUCT(COUNTIF(C82,{"*/teams/ST*","*/users/nxp_ip*","*/teams/NXP*","*/teams/Freescale*","*/teams/AnalogDevices*","*/teams/Maxim-Integrated*","*/teams/ublox*","*/teams/WIZnet*","*/teams/Avnet*","*/users/ytsuboi*","*/users/Sissors*","*/users/Kaizen*","*/users/Jksoft*"}))&gt;0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3" spans="1:10" x14ac:dyDescent="0.2">
      <c r="A83" s="1" t="s">
        <v>72</v>
      </c>
      <c r="B83" s="1" t="s">
        <v>167</v>
      </c>
      <c r="C83" s="1" t="s">
        <v>168</v>
      </c>
      <c r="D83" s="1" t="b">
        <v>0</v>
      </c>
      <c r="E83" s="1" t="b">
        <v>0</v>
      </c>
      <c r="F83" s="1" t="s">
        <v>13</v>
      </c>
      <c r="G83" s="1" t="s">
        <v>13</v>
      </c>
      <c r="H83" t="b">
        <f t="shared" si="1"/>
        <v>1</v>
      </c>
      <c r="I83" t="b">
        <f>SUMPRODUCT(COUNTIF(C83,{"*/users/chris*","*/users/simon*","*/users/bridadan*","*/users/mbed_official*","*/users/Kojto*","*/users/sam_grove*","*/users/mbedAustin*","*/users/JimCarver*","*/users/andcor02*","*/teams/mbed-os-examples*","*/users/MACRUM*","*/users/Donatien*"}))&gt;0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3" t="b">
        <f>SUMPRODUCT(COUNTIF(C83,{"*/teams/ST*","*/users/nxp_ip*","*/teams/NXP*","*/teams/Freescale*","*/teams/AnalogDevices*","*/teams/Maxim-Integrated*","*/teams/ublox*","*/teams/WIZnet*","*/teams/Avnet*","*/users/ytsuboi*","*/users/Sissors*","*/users/Kaizen*","*/users/Jksoft*"}))&gt;0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4" spans="1:10" x14ac:dyDescent="0.2">
      <c r="A84" s="1" t="s">
        <v>72</v>
      </c>
      <c r="B84" s="1" t="s">
        <v>169</v>
      </c>
      <c r="C84" s="1" t="s">
        <v>170</v>
      </c>
      <c r="D84" s="1" t="b">
        <v>0</v>
      </c>
      <c r="E84" s="1" t="b">
        <v>0</v>
      </c>
      <c r="F84" s="1" t="s">
        <v>10</v>
      </c>
      <c r="G84" s="1" t="s">
        <v>10</v>
      </c>
      <c r="H84" t="b">
        <f t="shared" si="1"/>
        <v>0</v>
      </c>
      <c r="I84" t="b">
        <f>SUMPRODUCT(COUNTIF(C84,{"*/users/chris*","*/users/simon*","*/users/bridadan*","*/users/mbed_official*","*/users/Kojto*","*/users/sam_grove*","*/users/mbedAustin*","*/users/JimCarver*","*/users/andcor02*","*/teams/mbed-os-examples*","*/users/MACRUM*","*/users/Donatien*"}))&gt;0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4" t="b">
        <f>SUMPRODUCT(COUNTIF(C84,{"*/teams/ST*","*/users/nxp_ip*","*/teams/NXP*","*/teams/Freescale*","*/teams/AnalogDevices*","*/teams/Maxim-Integrated*","*/teams/ublox*","*/teams/WIZnet*","*/teams/Avnet*","*/users/ytsuboi*","*/users/Sissors*","*/users/Kaizen*","*/users/Jksoft*"}))&gt;0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5" spans="1:10" x14ac:dyDescent="0.2">
      <c r="A85" s="1" t="s">
        <v>72</v>
      </c>
      <c r="B85" s="1" t="s">
        <v>171</v>
      </c>
      <c r="C85" s="1" t="s">
        <v>172</v>
      </c>
      <c r="D85" s="1" t="b">
        <v>0</v>
      </c>
      <c r="E85" s="1" t="b">
        <v>0</v>
      </c>
      <c r="F85" s="1" t="s">
        <v>13</v>
      </c>
      <c r="G85" s="1" t="s">
        <v>13</v>
      </c>
      <c r="H85" t="b">
        <f t="shared" si="1"/>
        <v>1</v>
      </c>
      <c r="I85" t="b">
        <f>SUMPRODUCT(COUNTIF(C85,{"*/users/chris*","*/users/simon*","*/users/bridadan*","*/users/mbed_official*","*/users/Kojto*","*/users/sam_grove*","*/users/mbedAustin*","*/users/JimCarver*","*/users/andcor02*","*/teams/mbed-os-examples*","*/users/MACRUM*","*/users/Donatien*"}))&gt;0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5" t="b">
        <f>SUMPRODUCT(COUNTIF(C85,{"*/teams/ST*","*/users/nxp_ip*","*/teams/NXP*","*/teams/Freescale*","*/teams/AnalogDevices*","*/teams/Maxim-Integrated*","*/teams/ublox*","*/teams/WIZnet*","*/teams/Avnet*","*/users/ytsuboi*","*/users/Sissors*","*/users/Kaizen*","*/users/Jksoft*"}))&gt;0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6" spans="1:10" x14ac:dyDescent="0.2">
      <c r="A86" s="1" t="s">
        <v>72</v>
      </c>
      <c r="B86" s="1" t="s">
        <v>173</v>
      </c>
      <c r="C86" s="1" t="s">
        <v>174</v>
      </c>
      <c r="D86" s="1" t="b">
        <v>1</v>
      </c>
      <c r="E86" s="1" t="b">
        <v>1</v>
      </c>
      <c r="F86" s="1" t="s">
        <v>30</v>
      </c>
      <c r="G86" s="1" t="s">
        <v>30</v>
      </c>
      <c r="H86" t="str">
        <f t="shared" si="1"/>
        <v>-</v>
      </c>
      <c r="I86" t="b">
        <f>SUMPRODUCT(COUNTIF(C86,{"*/users/chris*","*/users/simon*","*/users/bridadan*","*/users/mbed_official*","*/users/Kojto*","*/users/sam_grove*","*/users/mbedAustin*","*/users/JimCarver*","*/users/andcor02*","*/teams/mbed-os-examples*","*/users/MACRUM*","*/users/Donatien*"}))&gt;0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6" t="b">
        <f>SUMPRODUCT(COUNTIF(C86,{"*/teams/ST*","*/users/nxp_ip*","*/teams/NXP*","*/teams/Freescale*","*/teams/AnalogDevices*","*/teams/Maxim-Integrated*","*/teams/ublox*","*/teams/WIZnet*","*/teams/Avnet*","*/users/ytsuboi*","*/users/Sissors*","*/users/Kaizen*","*/users/Jksoft*"}))&gt;0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7" spans="1:10" x14ac:dyDescent="0.2">
      <c r="A87" s="1" t="s">
        <v>72</v>
      </c>
      <c r="B87" s="1" t="s">
        <v>175</v>
      </c>
      <c r="C87" s="1" t="s">
        <v>176</v>
      </c>
      <c r="D87" s="1" t="b">
        <v>0</v>
      </c>
      <c r="E87" s="1" t="b">
        <v>0</v>
      </c>
      <c r="F87" s="1" t="s">
        <v>10</v>
      </c>
      <c r="G87" s="1" t="s">
        <v>10</v>
      </c>
      <c r="H87" t="b">
        <f t="shared" si="1"/>
        <v>0</v>
      </c>
      <c r="I87" t="b">
        <f>SUMPRODUCT(COUNTIF(C87,{"*/users/chris*","*/users/simon*","*/users/bridadan*","*/users/mbed_official*","*/users/Kojto*","*/users/sam_grove*","*/users/mbedAustin*","*/users/JimCarver*","*/users/andcor02*","*/teams/mbed-os-examples*","*/users/MACRUM*","*/users/Donatien*"}))&gt;0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7" t="b">
        <f>SUMPRODUCT(COUNTIF(C87,{"*/teams/ST*","*/users/nxp_ip*","*/teams/NXP*","*/teams/Freescale*","*/teams/AnalogDevices*","*/teams/Maxim-Integrated*","*/teams/ublox*","*/teams/WIZnet*","*/teams/Avnet*","*/users/ytsuboi*","*/users/Sissors*","*/users/Kaizen*","*/users/Jksoft*"}))&gt;0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88" spans="1:10" x14ac:dyDescent="0.2">
      <c r="A88" s="1" t="s">
        <v>72</v>
      </c>
      <c r="B88" s="1" t="s">
        <v>177</v>
      </c>
      <c r="C88" s="1" t="s">
        <v>178</v>
      </c>
      <c r="D88" s="1" t="b">
        <v>0</v>
      </c>
      <c r="E88" s="1" t="b">
        <v>0</v>
      </c>
      <c r="F88" s="1" t="s">
        <v>10</v>
      </c>
      <c r="G88" s="1" t="s">
        <v>13</v>
      </c>
      <c r="H88" t="b">
        <f t="shared" si="1"/>
        <v>1</v>
      </c>
      <c r="I88" t="b">
        <f>SUMPRODUCT(COUNTIF(C88,{"*/users/chris*","*/users/simon*","*/users/bridadan*","*/users/mbed_official*","*/users/Kojto*","*/users/sam_grove*","*/users/mbedAustin*","*/users/JimCarver*","*/users/andcor02*","*/teams/mbed-os-examples*","*/users/MACRUM*","*/users/Donatien*"}))&gt;0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8" t="b">
        <f>SUMPRODUCT(COUNTIF(C88,{"*/teams/ST*","*/users/nxp_ip*","*/teams/NXP*","*/teams/Freescale*","*/teams/AnalogDevices*","*/teams/Maxim-Integrated*","*/teams/ublox*","*/teams/WIZnet*","*/teams/Avnet*","*/users/ytsuboi*","*/users/Sissors*","*/users/Kaizen*","*/users/Jksoft*"}))&gt;0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89" spans="1:10" x14ac:dyDescent="0.2">
      <c r="A89" s="1" t="s">
        <v>72</v>
      </c>
      <c r="B89" s="1" t="s">
        <v>179</v>
      </c>
      <c r="D89" s="1" t="b">
        <v>1</v>
      </c>
      <c r="E89" s="1" t="b">
        <v>0</v>
      </c>
      <c r="F89" s="1" t="s">
        <v>30</v>
      </c>
      <c r="G89" s="1" t="s">
        <v>30</v>
      </c>
      <c r="H89" t="str">
        <f t="shared" si="1"/>
        <v>-</v>
      </c>
      <c r="I89" t="b">
        <f>SUMPRODUCT(COUNTIF(C89,{"*/users/chris*","*/users/simon*","*/users/bridadan*","*/users/mbed_official*","*/users/Kojto*","*/users/sam_grove*","*/users/mbedAustin*","*/users/JimCarver*","*/users/andcor02*","*/teams/mbed-os-examples*","*/users/MACRUM*","*/users/Donatien*"}))&gt;0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89" t="b">
        <f>SUMPRODUCT(COUNTIF(C89,{"*/teams/ST*","*/users/nxp_ip*","*/teams/NXP*","*/teams/Freescale*","*/teams/AnalogDevices*","*/teams/Maxim-Integrated*","*/teams/ublox*","*/teams/WIZnet*","*/teams/Avnet*","*/users/ytsuboi*","*/users/Sissors*","*/users/Kaizen*","*/users/Jksoft*"}))&gt;0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0" spans="1:10" x14ac:dyDescent="0.2">
      <c r="A90" s="1" t="s">
        <v>72</v>
      </c>
      <c r="B90" s="1" t="s">
        <v>180</v>
      </c>
      <c r="C90" s="1" t="s">
        <v>178</v>
      </c>
      <c r="D90" s="1" t="b">
        <v>0</v>
      </c>
      <c r="E90" s="1" t="b">
        <v>0</v>
      </c>
      <c r="F90" s="1" t="s">
        <v>10</v>
      </c>
      <c r="G90" s="1" t="s">
        <v>13</v>
      </c>
      <c r="H90" t="b">
        <f t="shared" si="1"/>
        <v>1</v>
      </c>
      <c r="I90" t="b">
        <f>SUMPRODUCT(COUNTIF(C90,{"*/users/chris*","*/users/simon*","*/users/bridadan*","*/users/mbed_official*","*/users/Kojto*","*/users/sam_grove*","*/users/mbedAustin*","*/users/JimCarver*","*/users/andcor02*","*/teams/mbed-os-examples*","*/users/MACRUM*","*/users/Donatien*"}))&gt;0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0" t="b">
        <f>SUMPRODUCT(COUNTIF(C90,{"*/teams/ST*","*/users/nxp_ip*","*/teams/NXP*","*/teams/Freescale*","*/teams/AnalogDevices*","*/teams/Maxim-Integrated*","*/teams/ublox*","*/teams/WIZnet*","*/teams/Avnet*","*/users/ytsuboi*","*/users/Sissors*","*/users/Kaizen*","*/users/Jksoft*"}))&gt;0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1" spans="1:10" x14ac:dyDescent="0.2">
      <c r="A91" s="1" t="s">
        <v>72</v>
      </c>
      <c r="B91" s="1" t="s">
        <v>181</v>
      </c>
      <c r="C91" s="1" t="s">
        <v>182</v>
      </c>
      <c r="D91" s="1" t="b">
        <v>0</v>
      </c>
      <c r="E91" s="1" t="b">
        <v>1</v>
      </c>
      <c r="F91" s="1" t="s">
        <v>69</v>
      </c>
      <c r="G91" s="1" t="s">
        <v>69</v>
      </c>
      <c r="H91" t="str">
        <f t="shared" si="1"/>
        <v>-</v>
      </c>
      <c r="I91" t="b">
        <f>SUMPRODUCT(COUNTIF(C91,{"*/users/chris*","*/users/simon*","*/users/bridadan*","*/users/mbed_official*","*/users/Kojto*","*/users/sam_grove*","*/users/mbedAustin*","*/users/JimCarver*","*/users/andcor02*","*/teams/mbed-os-examples*","*/users/MACRUM*","*/users/Donatien*"}))&gt;0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91" t="b">
        <f>SUMPRODUCT(COUNTIF(C91,{"*/teams/ST*","*/users/nxp_ip*","*/teams/NXP*","*/teams/Freescale*","*/teams/AnalogDevices*","*/teams/Maxim-Integrated*","*/teams/ublox*","*/teams/WIZnet*","*/teams/Avnet*","*/users/ytsuboi*","*/users/Sissors*","*/users/Kaizen*","*/users/Jksoft*"}))&gt;0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2" spans="1:10" x14ac:dyDescent="0.2">
      <c r="A92" s="1" t="s">
        <v>183</v>
      </c>
      <c r="B92" s="1" t="s">
        <v>184</v>
      </c>
      <c r="C92" s="1" t="s">
        <v>185</v>
      </c>
      <c r="D92" s="1" t="b">
        <v>0</v>
      </c>
      <c r="E92" s="1" t="b">
        <v>0</v>
      </c>
      <c r="F92" s="1" t="s">
        <v>13</v>
      </c>
      <c r="G92" s="1" t="s">
        <v>10</v>
      </c>
      <c r="H92" t="b">
        <f t="shared" si="1"/>
        <v>1</v>
      </c>
      <c r="I92" t="b">
        <f>SUMPRODUCT(COUNTIF(C92,{"*/users/chris*","*/users/simon*","*/users/bridadan*","*/users/mbed_official*","*/users/Kojto*","*/users/sam_grove*","*/users/mbedAustin*","*/users/JimCarver*","*/users/andcor02*","*/teams/mbed-os-examples*","*/users/MACRUM*","*/users/Donatien*"}))&gt;0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2" t="b">
        <f>SUMPRODUCT(COUNTIF(C92,{"*/teams/ST*","*/users/nxp_ip*","*/teams/NXP*","*/teams/Freescale*","*/teams/AnalogDevices*","*/teams/Maxim-Integrated*","*/teams/ublox*","*/teams/WIZnet*","*/teams/Avnet*","*/users/ytsuboi*","*/users/Sissors*","*/users/Kaizen*","*/users/Jksoft*"}))&gt;0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3" spans="1:10" x14ac:dyDescent="0.2">
      <c r="A93" s="1" t="s">
        <v>183</v>
      </c>
      <c r="B93" s="1" t="s">
        <v>186</v>
      </c>
      <c r="C93" s="1" t="s">
        <v>187</v>
      </c>
      <c r="D93" s="1" t="b">
        <v>0</v>
      </c>
      <c r="E93" s="1" t="b">
        <v>0</v>
      </c>
      <c r="F93" s="1" t="s">
        <v>10</v>
      </c>
      <c r="G93" s="1" t="s">
        <v>13</v>
      </c>
      <c r="H93" t="b">
        <f t="shared" si="1"/>
        <v>1</v>
      </c>
      <c r="I93" t="b">
        <f>SUMPRODUCT(COUNTIF(C93,{"*/users/chris*","*/users/simon*","*/users/bridadan*","*/users/mbed_official*","*/users/Kojto*","*/users/sam_grove*","*/users/mbedAustin*","*/users/JimCarver*","*/users/andcor02*","*/teams/mbed-os-examples*","*/users/MACRUM*","*/users/Donatien*"}))&gt;0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3" t="b">
        <f>SUMPRODUCT(COUNTIF(C93,{"*/teams/ST*","*/users/nxp_ip*","*/teams/NXP*","*/teams/Freescale*","*/teams/AnalogDevices*","*/teams/Maxim-Integrated*","*/teams/ublox*","*/teams/WIZnet*","*/teams/Avnet*","*/users/ytsuboi*","*/users/Sissors*","*/users/Kaizen*","*/users/Jksoft*"}))&gt;0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4" spans="1:10" x14ac:dyDescent="0.2">
      <c r="A94" s="1" t="s">
        <v>183</v>
      </c>
      <c r="B94" s="1" t="s">
        <v>188</v>
      </c>
      <c r="C94" s="1" t="s">
        <v>189</v>
      </c>
      <c r="D94" s="1" t="b">
        <v>0</v>
      </c>
      <c r="E94" s="1" t="b">
        <v>0</v>
      </c>
      <c r="F94" s="1" t="s">
        <v>10</v>
      </c>
      <c r="G94" s="1" t="s">
        <v>13</v>
      </c>
      <c r="H94" t="b">
        <f t="shared" si="1"/>
        <v>1</v>
      </c>
      <c r="I94" t="b">
        <f>SUMPRODUCT(COUNTIF(C94,{"*/users/chris*","*/users/simon*","*/users/bridadan*","*/users/mbed_official*","*/users/Kojto*","*/users/sam_grove*","*/users/mbedAustin*","*/users/JimCarver*","*/users/andcor02*","*/teams/mbed-os-examples*","*/users/MACRUM*","*/users/Donatien*"}))&gt;0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94" t="b">
        <f>SUMPRODUCT(COUNTIF(C94,{"*/teams/ST*","*/users/nxp_ip*","*/teams/NXP*","*/teams/Freescale*","*/teams/AnalogDevices*","*/teams/Maxim-Integrated*","*/teams/ublox*","*/teams/WIZnet*","*/teams/Avnet*","*/users/ytsuboi*","*/users/Sissors*","*/users/Kaizen*","*/users/Jksoft*"}))&gt;0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5" spans="1:10" x14ac:dyDescent="0.2">
      <c r="A95" s="1" t="s">
        <v>183</v>
      </c>
      <c r="B95" s="1" t="s">
        <v>190</v>
      </c>
      <c r="C95" s="1" t="s">
        <v>191</v>
      </c>
      <c r="D95" s="1" t="b">
        <v>0</v>
      </c>
      <c r="E95" s="1" t="b">
        <v>0</v>
      </c>
      <c r="F95" s="1" t="s">
        <v>10</v>
      </c>
      <c r="G95" s="1" t="s">
        <v>13</v>
      </c>
      <c r="H95" t="b">
        <f t="shared" si="1"/>
        <v>1</v>
      </c>
      <c r="I95" t="b">
        <f>SUMPRODUCT(COUNTIF(C95,{"*/users/chris*","*/users/simon*","*/users/bridadan*","*/users/mbed_official*","*/users/Kojto*","*/users/sam_grove*","*/users/mbedAustin*","*/users/JimCarver*","*/users/andcor02*","*/teams/mbed-os-examples*","*/users/MACRUM*","*/users/Donatien*"}))&gt;0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95" t="b">
        <f>SUMPRODUCT(COUNTIF(C95,{"*/teams/ST*","*/users/nxp_ip*","*/teams/NXP*","*/teams/Freescale*","*/teams/AnalogDevices*","*/teams/Maxim-Integrated*","*/teams/ublox*","*/teams/WIZnet*","*/teams/Avnet*","*/users/ytsuboi*","*/users/Sissors*","*/users/Kaizen*","*/users/Jksoft*"}))&gt;0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6" spans="1:10" x14ac:dyDescent="0.2">
      <c r="A96" s="1" t="s">
        <v>183</v>
      </c>
      <c r="B96" s="1" t="s">
        <v>192</v>
      </c>
      <c r="C96" s="1" t="s">
        <v>193</v>
      </c>
      <c r="D96" s="1" t="b">
        <v>1</v>
      </c>
      <c r="E96" s="1" t="b">
        <v>0</v>
      </c>
      <c r="F96" s="1" t="s">
        <v>30</v>
      </c>
      <c r="G96" s="1" t="s">
        <v>30</v>
      </c>
      <c r="H96" t="str">
        <f t="shared" si="1"/>
        <v>-</v>
      </c>
      <c r="I96" t="b">
        <f>SUMPRODUCT(COUNTIF(C96,{"*/users/chris*","*/users/simon*","*/users/bridadan*","*/users/mbed_official*","*/users/Kojto*","*/users/sam_grove*","*/users/mbedAustin*","*/users/JimCarver*","*/users/andcor02*","*/teams/mbed-os-examples*","*/users/MACRUM*","*/users/Donatien*"}))&gt;0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6" t="b">
        <f>SUMPRODUCT(COUNTIF(C96,{"*/teams/ST*","*/users/nxp_ip*","*/teams/NXP*","*/teams/Freescale*","*/teams/AnalogDevices*","*/teams/Maxim-Integrated*","*/teams/ublox*","*/teams/WIZnet*","*/teams/Avnet*","*/users/ytsuboi*","*/users/Sissors*","*/users/Kaizen*","*/users/Jksoft*"}))&gt;0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7" spans="1:10" x14ac:dyDescent="0.2">
      <c r="A97" s="1" t="s">
        <v>183</v>
      </c>
      <c r="B97" s="1" t="s">
        <v>194</v>
      </c>
      <c r="C97" s="1" t="s">
        <v>195</v>
      </c>
      <c r="D97" s="1" t="b">
        <v>1</v>
      </c>
      <c r="E97" s="1" t="b">
        <v>0</v>
      </c>
      <c r="F97" s="1" t="s">
        <v>30</v>
      </c>
      <c r="G97" s="1" t="s">
        <v>30</v>
      </c>
      <c r="H97" t="str">
        <f t="shared" si="1"/>
        <v>-</v>
      </c>
      <c r="I97" t="b">
        <f>SUMPRODUCT(COUNTIF(C97,{"*/users/chris*","*/users/simon*","*/users/bridadan*","*/users/mbed_official*","*/users/Kojto*","*/users/sam_grove*","*/users/mbedAustin*","*/users/JimCarver*","*/users/andcor02*","*/teams/mbed-os-examples*","*/users/MACRUM*","*/users/Donatien*"}))&gt;0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7" t="b">
        <f>SUMPRODUCT(COUNTIF(C97,{"*/teams/ST*","*/users/nxp_ip*","*/teams/NXP*","*/teams/Freescale*","*/teams/AnalogDevices*","*/teams/Maxim-Integrated*","*/teams/ublox*","*/teams/WIZnet*","*/teams/Avnet*","*/users/ytsuboi*","*/users/Sissors*","*/users/Kaizen*","*/users/Jksoft*"}))&gt;0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8" spans="1:10" x14ac:dyDescent="0.2">
      <c r="A98" s="1" t="s">
        <v>183</v>
      </c>
      <c r="B98" s="1" t="s">
        <v>196</v>
      </c>
      <c r="C98" s="1" t="s">
        <v>197</v>
      </c>
      <c r="D98" s="1" t="b">
        <v>1</v>
      </c>
      <c r="E98" s="1" t="b">
        <v>0</v>
      </c>
      <c r="F98" s="1" t="s">
        <v>30</v>
      </c>
      <c r="G98" s="1" t="s">
        <v>30</v>
      </c>
      <c r="H98" t="str">
        <f t="shared" si="1"/>
        <v>-</v>
      </c>
      <c r="I98" t="b">
        <f>SUMPRODUCT(COUNTIF(C98,{"*/users/chris*","*/users/simon*","*/users/bridadan*","*/users/mbed_official*","*/users/Kojto*","*/users/sam_grove*","*/users/mbedAustin*","*/users/JimCarver*","*/users/andcor02*","*/teams/mbed-os-examples*","*/users/MACRUM*","*/users/Donatien*"}))&gt;0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8" t="b">
        <f>SUMPRODUCT(COUNTIF(C98,{"*/teams/ST*","*/users/nxp_ip*","*/teams/NXP*","*/teams/Freescale*","*/teams/AnalogDevices*","*/teams/Maxim-Integrated*","*/teams/ublox*","*/teams/WIZnet*","*/teams/Avnet*","*/users/ytsuboi*","*/users/Sissors*","*/users/Kaizen*","*/users/Jksoft*"}))&gt;0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99" spans="1:10" x14ac:dyDescent="0.2">
      <c r="A99" s="1" t="s">
        <v>183</v>
      </c>
      <c r="B99" s="1" t="s">
        <v>198</v>
      </c>
      <c r="C99" s="1" t="s">
        <v>199</v>
      </c>
      <c r="D99" s="1" t="b">
        <v>0</v>
      </c>
      <c r="E99" s="1" t="b">
        <v>0</v>
      </c>
      <c r="F99" s="1" t="s">
        <v>10</v>
      </c>
      <c r="G99" s="1" t="s">
        <v>10</v>
      </c>
      <c r="H99" t="b">
        <f t="shared" si="1"/>
        <v>0</v>
      </c>
      <c r="I99" t="b">
        <f>SUMPRODUCT(COUNTIF(C99,{"*/users/chris*","*/users/simon*","*/users/bridadan*","*/users/mbed_official*","*/users/Kojto*","*/users/sam_grove*","*/users/mbedAustin*","*/users/JimCarver*","*/users/andcor02*","*/teams/mbed-os-examples*","*/users/MACRUM*","*/users/Donatien*"}))&gt;0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99" t="b">
        <f>SUMPRODUCT(COUNTIF(C99,{"*/teams/ST*","*/users/nxp_ip*","*/teams/NXP*","*/teams/Freescale*","*/teams/AnalogDevices*","*/teams/Maxim-Integrated*","*/teams/ublox*","*/teams/WIZnet*","*/teams/Avnet*","*/users/ytsuboi*","*/users/Sissors*","*/users/Kaizen*","*/users/Jksoft*"}))&gt;0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0" spans="1:10" x14ac:dyDescent="0.2">
      <c r="A100" s="1" t="s">
        <v>183</v>
      </c>
      <c r="B100" s="1" t="s">
        <v>200</v>
      </c>
      <c r="C100" s="1" t="s">
        <v>201</v>
      </c>
      <c r="D100" s="1" t="b">
        <v>0</v>
      </c>
      <c r="E100" s="1" t="b">
        <v>0</v>
      </c>
      <c r="F100" s="1" t="s">
        <v>10</v>
      </c>
      <c r="G100" s="1" t="s">
        <v>10</v>
      </c>
      <c r="H100" t="b">
        <f t="shared" si="1"/>
        <v>0</v>
      </c>
      <c r="I100" t="b">
        <f>SUMPRODUCT(COUNTIF(C100,{"*/users/chris*","*/users/simon*","*/users/bridadan*","*/users/mbed_official*","*/users/Kojto*","*/users/sam_grove*","*/users/mbedAustin*","*/users/JimCarver*","*/users/andcor02*","*/teams/mbed-os-examples*","*/users/MACRUM*","*/users/Donatien*"}))&gt;0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0" t="b">
        <f>SUMPRODUCT(COUNTIF(C100,{"*/teams/ST*","*/users/nxp_ip*","*/teams/NXP*","*/teams/Freescale*","*/teams/AnalogDevices*","*/teams/Maxim-Integrated*","*/teams/ublox*","*/teams/WIZnet*","*/teams/Avnet*","*/users/ytsuboi*","*/users/Sissors*","*/users/Kaizen*","*/users/Jksoft*"}))&gt;0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1" spans="1:10" x14ac:dyDescent="0.2">
      <c r="A101" s="1" t="s">
        <v>183</v>
      </c>
      <c r="B101" s="1" t="s">
        <v>202</v>
      </c>
      <c r="C101" s="1" t="s">
        <v>203</v>
      </c>
      <c r="D101" s="1" t="b">
        <v>0</v>
      </c>
      <c r="E101" s="1" t="b">
        <v>0</v>
      </c>
      <c r="F101" s="1" t="s">
        <v>10</v>
      </c>
      <c r="G101" s="1" t="s">
        <v>10</v>
      </c>
      <c r="H101" t="b">
        <f t="shared" si="1"/>
        <v>0</v>
      </c>
      <c r="I101" t="b">
        <f>SUMPRODUCT(COUNTIF(C101,{"*/users/chris*","*/users/simon*","*/users/bridadan*","*/users/mbed_official*","*/users/Kojto*","*/users/sam_grove*","*/users/mbedAustin*","*/users/JimCarver*","*/users/andcor02*","*/teams/mbed-os-examples*","*/users/MACRUM*","*/users/Donatien*"}))&gt;0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1" t="b">
        <f>SUMPRODUCT(COUNTIF(C101,{"*/teams/ST*","*/users/nxp_ip*","*/teams/NXP*","*/teams/Freescale*","*/teams/AnalogDevices*","*/teams/Maxim-Integrated*","*/teams/ublox*","*/teams/WIZnet*","*/teams/Avnet*","*/users/ytsuboi*","*/users/Sissors*","*/users/Kaizen*","*/users/Jksoft*"}))&gt;0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2" spans="1:10" x14ac:dyDescent="0.2">
      <c r="A102" s="1" t="s">
        <v>183</v>
      </c>
      <c r="B102" s="1" t="s">
        <v>204</v>
      </c>
      <c r="C102" s="1" t="s">
        <v>205</v>
      </c>
      <c r="D102" s="1" t="b">
        <v>0</v>
      </c>
      <c r="E102" s="1" t="b">
        <v>0</v>
      </c>
      <c r="F102" s="1" t="s">
        <v>10</v>
      </c>
      <c r="G102" s="1" t="s">
        <v>13</v>
      </c>
      <c r="H102" t="b">
        <f t="shared" si="1"/>
        <v>1</v>
      </c>
      <c r="I102" t="b">
        <f>SUMPRODUCT(COUNTIF(C102,{"*/users/chris*","*/users/simon*","*/users/bridadan*","*/users/mbed_official*","*/users/Kojto*","*/users/sam_grove*","*/users/mbedAustin*","*/users/JimCarver*","*/users/andcor02*","*/teams/mbed-os-examples*","*/users/MACRUM*","*/users/Donatien*"}))&gt;0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2" t="b">
        <f>SUMPRODUCT(COUNTIF(C102,{"*/teams/ST*","*/users/nxp_ip*","*/teams/NXP*","*/teams/Freescale*","*/teams/AnalogDevices*","*/teams/Maxim-Integrated*","*/teams/ublox*","*/teams/WIZnet*","*/teams/Avnet*","*/users/ytsuboi*","*/users/Sissors*","*/users/Kaizen*","*/users/Jksoft*"}))&gt;0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03" spans="1:10" x14ac:dyDescent="0.2">
      <c r="A103" s="1" t="s">
        <v>183</v>
      </c>
      <c r="B103" s="1" t="s">
        <v>206</v>
      </c>
      <c r="C103" s="1" t="s">
        <v>207</v>
      </c>
      <c r="D103" s="1" t="b">
        <v>0</v>
      </c>
      <c r="E103" s="1" t="b">
        <v>0</v>
      </c>
      <c r="F103" s="1" t="s">
        <v>10</v>
      </c>
      <c r="G103" s="1" t="s">
        <v>10</v>
      </c>
      <c r="H103" t="b">
        <f t="shared" si="1"/>
        <v>0</v>
      </c>
      <c r="I103" t="b">
        <f>SUMPRODUCT(COUNTIF(C103,{"*/users/chris*","*/users/simon*","*/users/bridadan*","*/users/mbed_official*","*/users/Kojto*","*/users/sam_grove*","*/users/mbedAustin*","*/users/JimCarver*","*/users/andcor02*","*/teams/mbed-os-examples*","*/users/MACRUM*","*/users/Donatien*"}))&gt;0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3" t="b">
        <f>SUMPRODUCT(COUNTIF(C103,{"*/teams/ST*","*/users/nxp_ip*","*/teams/NXP*","*/teams/Freescale*","*/teams/AnalogDevices*","*/teams/Maxim-Integrated*","*/teams/ublox*","*/teams/WIZnet*","*/teams/Avnet*","*/users/ytsuboi*","*/users/Sissors*","*/users/Kaizen*","*/users/Jksoft*"}))&gt;0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4" spans="1:10" x14ac:dyDescent="0.2">
      <c r="A104" s="1" t="s">
        <v>183</v>
      </c>
      <c r="B104" s="1" t="s">
        <v>208</v>
      </c>
      <c r="C104" s="1" t="s">
        <v>209</v>
      </c>
      <c r="D104" s="1" t="b">
        <v>0</v>
      </c>
      <c r="E104" s="1" t="b">
        <v>0</v>
      </c>
      <c r="F104" s="1" t="s">
        <v>10</v>
      </c>
      <c r="G104" s="1" t="s">
        <v>10</v>
      </c>
      <c r="H104" t="b">
        <f t="shared" si="1"/>
        <v>0</v>
      </c>
      <c r="I104" t="b">
        <f>SUMPRODUCT(COUNTIF(C104,{"*/users/chris*","*/users/simon*","*/users/bridadan*","*/users/mbed_official*","*/users/Kojto*","*/users/sam_grove*","*/users/mbedAustin*","*/users/JimCarver*","*/users/andcor02*","*/teams/mbed-os-examples*","*/users/MACRUM*","*/users/Donatien*"}))&gt;0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4" t="b">
        <f>SUMPRODUCT(COUNTIF(C104,{"*/teams/ST*","*/users/nxp_ip*","*/teams/NXP*","*/teams/Freescale*","*/teams/AnalogDevices*","*/teams/Maxim-Integrated*","*/teams/ublox*","*/teams/WIZnet*","*/teams/Avnet*","*/users/ytsuboi*","*/users/Sissors*","*/users/Kaizen*","*/users/Jksoft*"}))&gt;0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5" spans="1:10" x14ac:dyDescent="0.2">
      <c r="A105" s="1" t="s">
        <v>183</v>
      </c>
      <c r="B105" s="1" t="s">
        <v>210</v>
      </c>
      <c r="C105" s="1" t="s">
        <v>211</v>
      </c>
      <c r="D105" s="1" t="b">
        <v>0</v>
      </c>
      <c r="E105" s="1" t="b">
        <v>0</v>
      </c>
      <c r="F105" s="1" t="s">
        <v>13</v>
      </c>
      <c r="G105" s="1" t="s">
        <v>13</v>
      </c>
      <c r="H105" t="b">
        <f t="shared" si="1"/>
        <v>1</v>
      </c>
      <c r="I105" t="b">
        <f>SUMPRODUCT(COUNTIF(C105,{"*/users/chris*","*/users/simon*","*/users/bridadan*","*/users/mbed_official*","*/users/Kojto*","*/users/sam_grove*","*/users/mbedAustin*","*/users/JimCarver*","*/users/andcor02*","*/teams/mbed-os-examples*","*/users/MACRUM*","*/users/Donatien*"}))&gt;0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5" t="b">
        <f>SUMPRODUCT(COUNTIF(C105,{"*/teams/ST*","*/users/nxp_ip*","*/teams/NXP*","*/teams/Freescale*","*/teams/AnalogDevices*","*/teams/Maxim-Integrated*","*/teams/ublox*","*/teams/WIZnet*","*/teams/Avnet*","*/users/ytsuboi*","*/users/Sissors*","*/users/Kaizen*","*/users/Jksoft*"}))&gt;0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6" spans="1:10" x14ac:dyDescent="0.2">
      <c r="A106" s="1" t="s">
        <v>183</v>
      </c>
      <c r="B106" s="1" t="s">
        <v>212</v>
      </c>
      <c r="C106" s="1" t="s">
        <v>213</v>
      </c>
      <c r="D106" s="1" t="b">
        <v>0</v>
      </c>
      <c r="E106" s="1" t="b">
        <v>0</v>
      </c>
      <c r="F106" s="1" t="s">
        <v>10</v>
      </c>
      <c r="G106" s="1" t="s">
        <v>13</v>
      </c>
      <c r="H106" t="b">
        <f t="shared" si="1"/>
        <v>1</v>
      </c>
      <c r="I106" t="b">
        <f>SUMPRODUCT(COUNTIF(C106,{"*/users/chris*","*/users/simon*","*/users/bridadan*","*/users/mbed_official*","*/users/Kojto*","*/users/sam_grove*","*/users/mbedAustin*","*/users/JimCarver*","*/users/andcor02*","*/teams/mbed-os-examples*","*/users/MACRUM*","*/users/Donatien*"}))&gt;0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06" t="b">
        <f>SUMPRODUCT(COUNTIF(C106,{"*/teams/ST*","*/users/nxp_ip*","*/teams/NXP*","*/teams/Freescale*","*/teams/AnalogDevices*","*/teams/Maxim-Integrated*","*/teams/ublox*","*/teams/WIZnet*","*/teams/Avnet*","*/users/ytsuboi*","*/users/Sissors*","*/users/Kaizen*","*/users/Jksoft*"}))&gt;0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7" spans="1:10" x14ac:dyDescent="0.2">
      <c r="A107" s="1" t="s">
        <v>183</v>
      </c>
      <c r="B107" s="1" t="s">
        <v>214</v>
      </c>
      <c r="C107" s="1" t="s">
        <v>215</v>
      </c>
      <c r="D107" s="1" t="b">
        <v>0</v>
      </c>
      <c r="E107" s="1" t="b">
        <v>0</v>
      </c>
      <c r="F107" s="1" t="s">
        <v>13</v>
      </c>
      <c r="G107" s="1" t="s">
        <v>13</v>
      </c>
      <c r="H107" t="b">
        <f t="shared" si="1"/>
        <v>1</v>
      </c>
      <c r="I107" t="b">
        <f>SUMPRODUCT(COUNTIF(C107,{"*/users/chris*","*/users/simon*","*/users/bridadan*","*/users/mbed_official*","*/users/Kojto*","*/users/sam_grove*","*/users/mbedAustin*","*/users/JimCarver*","*/users/andcor02*","*/teams/mbed-os-examples*","*/users/MACRUM*","*/users/Donatien*"}))&gt;0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7" t="b">
        <f>SUMPRODUCT(COUNTIF(C107,{"*/teams/ST*","*/users/nxp_ip*","*/teams/NXP*","*/teams/Freescale*","*/teams/AnalogDevices*","*/teams/Maxim-Integrated*","*/teams/ublox*","*/teams/WIZnet*","*/teams/Avnet*","*/users/ytsuboi*","*/users/Sissors*","*/users/Kaizen*","*/users/Jksoft*"}))&gt;0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8" spans="1:10" x14ac:dyDescent="0.2">
      <c r="A108" s="1" t="s">
        <v>183</v>
      </c>
      <c r="B108" s="1" t="s">
        <v>216</v>
      </c>
      <c r="C108" s="1" t="s">
        <v>217</v>
      </c>
      <c r="D108" s="1" t="b">
        <v>0</v>
      </c>
      <c r="E108" s="1" t="b">
        <v>0</v>
      </c>
      <c r="F108" s="1" t="s">
        <v>13</v>
      </c>
      <c r="G108" s="1" t="s">
        <v>10</v>
      </c>
      <c r="H108" t="b">
        <f t="shared" si="1"/>
        <v>1</v>
      </c>
      <c r="I108" t="b">
        <f>SUMPRODUCT(COUNTIF(C108,{"*/users/chris*","*/users/simon*","*/users/bridadan*","*/users/mbed_official*","*/users/Kojto*","*/users/sam_grove*","*/users/mbedAustin*","*/users/JimCarver*","*/users/andcor02*","*/teams/mbed-os-examples*","*/users/MACRUM*","*/users/Donatien*"}))&gt;0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8" t="b">
        <f>SUMPRODUCT(COUNTIF(C108,{"*/teams/ST*","*/users/nxp_ip*","*/teams/NXP*","*/teams/Freescale*","*/teams/AnalogDevices*","*/teams/Maxim-Integrated*","*/teams/ublox*","*/teams/WIZnet*","*/teams/Avnet*","*/users/ytsuboi*","*/users/Sissors*","*/users/Kaizen*","*/users/Jksoft*"}))&gt;0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09" spans="1:10" x14ac:dyDescent="0.2">
      <c r="A109" s="1" t="s">
        <v>183</v>
      </c>
      <c r="B109" s="1" t="s">
        <v>218</v>
      </c>
      <c r="C109" s="1" t="s">
        <v>219</v>
      </c>
      <c r="D109" s="1" t="b">
        <v>0</v>
      </c>
      <c r="E109" s="1" t="b">
        <v>0</v>
      </c>
      <c r="F109" s="1" t="s">
        <v>10</v>
      </c>
      <c r="G109" s="1" t="s">
        <v>13</v>
      </c>
      <c r="H109" t="b">
        <f t="shared" si="1"/>
        <v>1</v>
      </c>
      <c r="I109" t="b">
        <f>SUMPRODUCT(COUNTIF(C109,{"*/users/chris*","*/users/simon*","*/users/bridadan*","*/users/mbed_official*","*/users/Kojto*","*/users/sam_grove*","*/users/mbedAustin*","*/users/JimCarver*","*/users/andcor02*","*/teams/mbed-os-examples*","*/users/MACRUM*","*/users/Donatien*"}))&gt;0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09" t="b">
        <f>SUMPRODUCT(COUNTIF(C109,{"*/teams/ST*","*/users/nxp_ip*","*/teams/NXP*","*/teams/Freescale*","*/teams/AnalogDevices*","*/teams/Maxim-Integrated*","*/teams/ublox*","*/teams/WIZnet*","*/teams/Avnet*","*/users/ytsuboi*","*/users/Sissors*","*/users/Kaizen*","*/users/Jksoft*"}))&gt;0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0" spans="1:10" x14ac:dyDescent="0.2">
      <c r="A110" s="1" t="s">
        <v>183</v>
      </c>
      <c r="B110" s="1" t="s">
        <v>220</v>
      </c>
      <c r="C110" s="1" t="s">
        <v>221</v>
      </c>
      <c r="D110" s="1" t="b">
        <v>0</v>
      </c>
      <c r="E110" s="1" t="b">
        <v>0</v>
      </c>
      <c r="F110" s="1" t="s">
        <v>13</v>
      </c>
      <c r="G110" s="1" t="s">
        <v>13</v>
      </c>
      <c r="H110" t="b">
        <f t="shared" si="1"/>
        <v>1</v>
      </c>
      <c r="I110" t="b">
        <f>SUMPRODUCT(COUNTIF(C110,{"*/users/chris*","*/users/simon*","*/users/bridadan*","*/users/mbed_official*","*/users/Kojto*","*/users/sam_grove*","*/users/mbedAustin*","*/users/JimCarver*","*/users/andcor02*","*/teams/mbed-os-examples*","*/users/MACRUM*","*/users/Donatien*"}))&gt;0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0" t="b">
        <f>SUMPRODUCT(COUNTIF(C110,{"*/teams/ST*","*/users/nxp_ip*","*/teams/NXP*","*/teams/Freescale*","*/teams/AnalogDevices*","*/teams/Maxim-Integrated*","*/teams/ublox*","*/teams/WIZnet*","*/teams/Avnet*","*/users/ytsuboi*","*/users/Sissors*","*/users/Kaizen*","*/users/Jksoft*"}))&gt;0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1" spans="1:10" x14ac:dyDescent="0.2">
      <c r="A111" s="1" t="s">
        <v>183</v>
      </c>
      <c r="B111" s="1" t="s">
        <v>222</v>
      </c>
      <c r="C111" s="1" t="s">
        <v>223</v>
      </c>
      <c r="D111" s="1" t="b">
        <v>0</v>
      </c>
      <c r="E111" s="1" t="b">
        <v>0</v>
      </c>
      <c r="F111" s="1" t="s">
        <v>10</v>
      </c>
      <c r="G111" s="1" t="s">
        <v>10</v>
      </c>
      <c r="H111" t="b">
        <f t="shared" si="1"/>
        <v>0</v>
      </c>
      <c r="I111" t="b">
        <f>SUMPRODUCT(COUNTIF(C111,{"*/users/chris*","*/users/simon*","*/users/bridadan*","*/users/mbed_official*","*/users/Kojto*","*/users/sam_grove*","*/users/mbedAustin*","*/users/JimCarver*","*/users/andcor02*","*/teams/mbed-os-examples*","*/users/MACRUM*","*/users/Donatien*"}))&gt;0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1" t="b">
        <f>SUMPRODUCT(COUNTIF(C111,{"*/teams/ST*","*/users/nxp_ip*","*/teams/NXP*","*/teams/Freescale*","*/teams/AnalogDevices*","*/teams/Maxim-Integrated*","*/teams/ublox*","*/teams/WIZnet*","*/teams/Avnet*","*/users/ytsuboi*","*/users/Sissors*","*/users/Kaizen*","*/users/Jksoft*"}))&gt;0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2" spans="1:10" x14ac:dyDescent="0.2">
      <c r="A112" s="1" t="s">
        <v>183</v>
      </c>
      <c r="B112" s="1" t="s">
        <v>224</v>
      </c>
      <c r="C112" s="1" t="s">
        <v>225</v>
      </c>
      <c r="D112" s="1" t="b">
        <v>0</v>
      </c>
      <c r="E112" s="1" t="b">
        <v>0</v>
      </c>
      <c r="F112" s="1" t="s">
        <v>10</v>
      </c>
      <c r="G112" s="1" t="s">
        <v>13</v>
      </c>
      <c r="H112" t="b">
        <f t="shared" si="1"/>
        <v>1</v>
      </c>
      <c r="I112" t="b">
        <f>SUMPRODUCT(COUNTIF(C112,{"*/users/chris*","*/users/simon*","*/users/bridadan*","*/users/mbed_official*","*/users/Kojto*","*/users/sam_grove*","*/users/mbedAustin*","*/users/JimCarver*","*/users/andcor02*","*/teams/mbed-os-examples*","*/users/MACRUM*","*/users/Donatien*"}))&gt;0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2" t="b">
        <f>SUMPRODUCT(COUNTIF(C112,{"*/teams/ST*","*/users/nxp_ip*","*/teams/NXP*","*/teams/Freescale*","*/teams/AnalogDevices*","*/teams/Maxim-Integrated*","*/teams/ublox*","*/teams/WIZnet*","*/teams/Avnet*","*/users/ytsuboi*","*/users/Sissors*","*/users/Kaizen*","*/users/Jksoft*"}))&gt;0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3" spans="1:10" x14ac:dyDescent="0.2">
      <c r="A113" s="1" t="s">
        <v>183</v>
      </c>
      <c r="B113" s="1" t="s">
        <v>226</v>
      </c>
      <c r="C113" s="1" t="s">
        <v>227</v>
      </c>
      <c r="D113" s="1" t="b">
        <v>0</v>
      </c>
      <c r="E113" s="1" t="b">
        <v>0</v>
      </c>
      <c r="F113" s="1" t="s">
        <v>10</v>
      </c>
      <c r="G113" s="1" t="s">
        <v>13</v>
      </c>
      <c r="H113" t="b">
        <f t="shared" si="1"/>
        <v>1</v>
      </c>
      <c r="I113" t="b">
        <f>SUMPRODUCT(COUNTIF(C113,{"*/users/chris*","*/users/simon*","*/users/bridadan*","*/users/mbed_official*","*/users/Kojto*","*/users/sam_grove*","*/users/mbedAustin*","*/users/JimCarver*","*/users/andcor02*","*/teams/mbed-os-examples*","*/users/MACRUM*","*/users/Donatien*"}))&gt;0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3" t="b">
        <f>SUMPRODUCT(COUNTIF(C113,{"*/teams/ST*","*/users/nxp_ip*","*/teams/NXP*","*/teams/Freescale*","*/teams/AnalogDevices*","*/teams/Maxim-Integrated*","*/teams/ublox*","*/teams/WIZnet*","*/teams/Avnet*","*/users/ytsuboi*","*/users/Sissors*","*/users/Kaizen*","*/users/Jksoft*"}))&gt;0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4" spans="1:10" x14ac:dyDescent="0.2">
      <c r="A114" s="1" t="s">
        <v>183</v>
      </c>
      <c r="B114" s="1" t="s">
        <v>228</v>
      </c>
      <c r="C114" s="1" t="s">
        <v>229</v>
      </c>
      <c r="D114" s="1" t="b">
        <v>0</v>
      </c>
      <c r="E114" s="1" t="b">
        <v>0</v>
      </c>
      <c r="F114" s="1" t="s">
        <v>10</v>
      </c>
      <c r="G114" s="1" t="s">
        <v>10</v>
      </c>
      <c r="H114" t="b">
        <f t="shared" si="1"/>
        <v>0</v>
      </c>
      <c r="I114" t="b">
        <f>SUMPRODUCT(COUNTIF(C114,{"*/users/chris*","*/users/simon*","*/users/bridadan*","*/users/mbed_official*","*/users/Kojto*","*/users/sam_grove*","*/users/mbedAustin*","*/users/JimCarver*","*/users/andcor02*","*/teams/mbed-os-examples*","*/users/MACRUM*","*/users/Donatien*"}))&gt;0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4" t="b">
        <f>SUMPRODUCT(COUNTIF(C114,{"*/teams/ST*","*/users/nxp_ip*","*/teams/NXP*","*/teams/Freescale*","*/teams/AnalogDevices*","*/teams/Maxim-Integrated*","*/teams/ublox*","*/teams/WIZnet*","*/teams/Avnet*","*/users/ytsuboi*","*/users/Sissors*","*/users/Kaizen*","*/users/Jksoft*"}))&gt;0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5" spans="1:10" x14ac:dyDescent="0.2">
      <c r="A115" s="1" t="s">
        <v>183</v>
      </c>
      <c r="B115" s="1" t="s">
        <v>230</v>
      </c>
      <c r="C115" s="1" t="s">
        <v>231</v>
      </c>
      <c r="D115" s="1" t="b">
        <v>0</v>
      </c>
      <c r="E115" s="1" t="b">
        <v>0</v>
      </c>
      <c r="F115" s="1" t="s">
        <v>10</v>
      </c>
      <c r="G115" s="1" t="s">
        <v>13</v>
      </c>
      <c r="H115" t="b">
        <f t="shared" si="1"/>
        <v>1</v>
      </c>
      <c r="I115" t="b">
        <f>SUMPRODUCT(COUNTIF(C115,{"*/users/chris*","*/users/simon*","*/users/bridadan*","*/users/mbed_official*","*/users/Kojto*","*/users/sam_grove*","*/users/mbedAustin*","*/users/JimCarver*","*/users/andcor02*","*/teams/mbed-os-examples*","*/users/MACRUM*","*/users/Donatien*"}))&gt;0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5" t="b">
        <f>SUMPRODUCT(COUNTIF(C115,{"*/teams/ST*","*/users/nxp_ip*","*/teams/NXP*","*/teams/Freescale*","*/teams/AnalogDevices*","*/teams/Maxim-Integrated*","*/teams/ublox*","*/teams/WIZnet*","*/teams/Avnet*","*/users/ytsuboi*","*/users/Sissors*","*/users/Kaizen*","*/users/Jksoft*"}))&gt;0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6" spans="1:10" x14ac:dyDescent="0.2">
      <c r="A116" s="1" t="s">
        <v>183</v>
      </c>
      <c r="B116" s="1" t="s">
        <v>232</v>
      </c>
      <c r="C116" s="1" t="s">
        <v>233</v>
      </c>
      <c r="D116" s="1" t="b">
        <v>0</v>
      </c>
      <c r="E116" s="1" t="b">
        <v>0</v>
      </c>
      <c r="F116" s="1" t="s">
        <v>10</v>
      </c>
      <c r="G116" s="1" t="s">
        <v>10</v>
      </c>
      <c r="H116" t="b">
        <f t="shared" si="1"/>
        <v>0</v>
      </c>
      <c r="I116" t="b">
        <f>SUMPRODUCT(COUNTIF(C116,{"*/users/chris*","*/users/simon*","*/users/bridadan*","*/users/mbed_official*","*/users/Kojto*","*/users/sam_grove*","*/users/mbedAustin*","*/users/JimCarver*","*/users/andcor02*","*/teams/mbed-os-examples*","*/users/MACRUM*","*/users/Donatien*"}))&gt;0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6" t="b">
        <f>SUMPRODUCT(COUNTIF(C116,{"*/teams/ST*","*/users/nxp_ip*","*/teams/NXP*","*/teams/Freescale*","*/teams/AnalogDevices*","*/teams/Maxim-Integrated*","*/teams/ublox*","*/teams/WIZnet*","*/teams/Avnet*","*/users/ytsuboi*","*/users/Sissors*","*/users/Kaizen*","*/users/Jksoft*"}))&gt;0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7" spans="1:10" x14ac:dyDescent="0.2">
      <c r="A117" s="1" t="s">
        <v>183</v>
      </c>
      <c r="B117" s="1" t="s">
        <v>234</v>
      </c>
      <c r="C117" s="1" t="s">
        <v>235</v>
      </c>
      <c r="D117" s="1" t="b">
        <v>0</v>
      </c>
      <c r="E117" s="1" t="b">
        <v>0</v>
      </c>
      <c r="F117" s="1" t="s">
        <v>10</v>
      </c>
      <c r="G117" s="1" t="s">
        <v>13</v>
      </c>
      <c r="H117" t="b">
        <f t="shared" si="1"/>
        <v>1</v>
      </c>
      <c r="I117" t="b">
        <f>SUMPRODUCT(COUNTIF(C117,{"*/users/chris*","*/users/simon*","*/users/bridadan*","*/users/mbed_official*","*/users/Kojto*","*/users/sam_grove*","*/users/mbedAustin*","*/users/JimCarver*","*/users/andcor02*","*/teams/mbed-os-examples*","*/users/MACRUM*","*/users/Donatien*"}))&gt;0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7" t="b">
        <f>SUMPRODUCT(COUNTIF(C117,{"*/teams/ST*","*/users/nxp_ip*","*/teams/NXP*","*/teams/Freescale*","*/teams/AnalogDevices*","*/teams/Maxim-Integrated*","*/teams/ublox*","*/teams/WIZnet*","*/teams/Avnet*","*/users/ytsuboi*","*/users/Sissors*","*/users/Kaizen*","*/users/Jksoft*"}))&gt;0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8" spans="1:10" x14ac:dyDescent="0.2">
      <c r="A118" s="1" t="s">
        <v>183</v>
      </c>
      <c r="B118" s="1" t="s">
        <v>236</v>
      </c>
      <c r="C118" s="1" t="s">
        <v>237</v>
      </c>
      <c r="D118" s="1" t="b">
        <v>0</v>
      </c>
      <c r="E118" s="1" t="b">
        <v>0</v>
      </c>
      <c r="F118" s="1" t="s">
        <v>10</v>
      </c>
      <c r="G118" s="1" t="s">
        <v>13</v>
      </c>
      <c r="H118" t="b">
        <f t="shared" si="1"/>
        <v>1</v>
      </c>
      <c r="I118" t="b">
        <f>SUMPRODUCT(COUNTIF(C118,{"*/users/chris*","*/users/simon*","*/users/bridadan*","*/users/mbed_official*","*/users/Kojto*","*/users/sam_grove*","*/users/mbedAustin*","*/users/JimCarver*","*/users/andcor02*","*/teams/mbed-os-examples*","*/users/MACRUM*","*/users/Donatien*"}))&gt;0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8" t="b">
        <f>SUMPRODUCT(COUNTIF(C118,{"*/teams/ST*","*/users/nxp_ip*","*/teams/NXP*","*/teams/Freescale*","*/teams/AnalogDevices*","*/teams/Maxim-Integrated*","*/teams/ublox*","*/teams/WIZnet*","*/teams/Avnet*","*/users/ytsuboi*","*/users/Sissors*","*/users/Kaizen*","*/users/Jksoft*"}))&gt;0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19" spans="1:10" x14ac:dyDescent="0.2">
      <c r="A119" s="1" t="s">
        <v>183</v>
      </c>
      <c r="B119" s="1" t="s">
        <v>238</v>
      </c>
      <c r="C119" s="1" t="s">
        <v>239</v>
      </c>
      <c r="D119" s="1" t="b">
        <v>0</v>
      </c>
      <c r="E119" s="1" t="b">
        <v>0</v>
      </c>
      <c r="F119" s="1" t="s">
        <v>10</v>
      </c>
      <c r="G119" s="1" t="s">
        <v>10</v>
      </c>
      <c r="H119" t="b">
        <f t="shared" si="1"/>
        <v>0</v>
      </c>
      <c r="I119" t="b">
        <f>SUMPRODUCT(COUNTIF(C119,{"*/users/chris*","*/users/simon*","*/users/bridadan*","*/users/mbed_official*","*/users/Kojto*","*/users/sam_grove*","*/users/mbedAustin*","*/users/JimCarver*","*/users/andcor02*","*/teams/mbed-os-examples*","*/users/MACRUM*","*/users/Donatien*"}))&gt;0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19" t="b">
        <f>SUMPRODUCT(COUNTIF(C119,{"*/teams/ST*","*/users/nxp_ip*","*/teams/NXP*","*/teams/Freescale*","*/teams/AnalogDevices*","*/teams/Maxim-Integrated*","*/teams/ublox*","*/teams/WIZnet*","*/teams/Avnet*","*/users/ytsuboi*","*/users/Sissors*","*/users/Kaizen*","*/users/Jksoft*"}))&gt;0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0" spans="1:10" x14ac:dyDescent="0.2">
      <c r="A120" s="1" t="s">
        <v>183</v>
      </c>
      <c r="B120" s="1" t="s">
        <v>240</v>
      </c>
      <c r="C120" s="1" t="s">
        <v>241</v>
      </c>
      <c r="D120" s="1" t="b">
        <v>0</v>
      </c>
      <c r="E120" s="1" t="b">
        <v>0</v>
      </c>
      <c r="F120" s="1" t="s">
        <v>10</v>
      </c>
      <c r="G120" s="1" t="s">
        <v>10</v>
      </c>
      <c r="H120" t="b">
        <f t="shared" si="1"/>
        <v>0</v>
      </c>
      <c r="I120" t="b">
        <f>SUMPRODUCT(COUNTIF(C120,{"*/users/chris*","*/users/simon*","*/users/bridadan*","*/users/mbed_official*","*/users/Kojto*","*/users/sam_grove*","*/users/mbedAustin*","*/users/JimCarver*","*/users/andcor02*","*/teams/mbed-os-examples*","*/users/MACRUM*","*/users/Donatien*"}))&gt;0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0" t="b">
        <f>SUMPRODUCT(COUNTIF(C120,{"*/teams/ST*","*/users/nxp_ip*","*/teams/NXP*","*/teams/Freescale*","*/teams/AnalogDevices*","*/teams/Maxim-Integrated*","*/teams/ublox*","*/teams/WIZnet*","*/teams/Avnet*","*/users/ytsuboi*","*/users/Sissors*","*/users/Kaizen*","*/users/Jksoft*"}))&gt;0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1" spans="1:10" x14ac:dyDescent="0.2">
      <c r="A121" s="1" t="s">
        <v>183</v>
      </c>
      <c r="B121" s="1" t="s">
        <v>242</v>
      </c>
      <c r="C121" s="1" t="s">
        <v>243</v>
      </c>
      <c r="D121" s="1" t="b">
        <v>0</v>
      </c>
      <c r="E121" s="1" t="b">
        <v>0</v>
      </c>
      <c r="F121" s="1" t="s">
        <v>10</v>
      </c>
      <c r="G121" s="1" t="s">
        <v>13</v>
      </c>
      <c r="H121" t="b">
        <f t="shared" si="1"/>
        <v>1</v>
      </c>
      <c r="I121" t="b">
        <f>SUMPRODUCT(COUNTIF(C121,{"*/users/chris*","*/users/simon*","*/users/bridadan*","*/users/mbed_official*","*/users/Kojto*","*/users/sam_grove*","*/users/mbedAustin*","*/users/JimCarver*","*/users/andcor02*","*/teams/mbed-os-examples*","*/users/MACRUM*","*/users/Donatien*"}))&gt;0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1" t="b">
        <f>SUMPRODUCT(COUNTIF(C121,{"*/teams/ST*","*/users/nxp_ip*","*/teams/NXP*","*/teams/Freescale*","*/teams/AnalogDevices*","*/teams/Maxim-Integrated*","*/teams/ublox*","*/teams/WIZnet*","*/teams/Avnet*","*/users/ytsuboi*","*/users/Sissors*","*/users/Kaizen*","*/users/Jksoft*"}))&gt;0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2" spans="1:10" x14ac:dyDescent="0.2">
      <c r="A122" s="1" t="s">
        <v>183</v>
      </c>
      <c r="B122" s="1" t="s">
        <v>244</v>
      </c>
      <c r="C122" s="1" t="s">
        <v>245</v>
      </c>
      <c r="D122" s="1" t="b">
        <v>0</v>
      </c>
      <c r="E122" s="1" t="b">
        <v>0</v>
      </c>
      <c r="F122" s="1" t="s">
        <v>13</v>
      </c>
      <c r="G122" s="1" t="s">
        <v>13</v>
      </c>
      <c r="H122" t="b">
        <f t="shared" si="1"/>
        <v>1</v>
      </c>
      <c r="I122" t="b">
        <f>SUMPRODUCT(COUNTIF(C122,{"*/users/chris*","*/users/simon*","*/users/bridadan*","*/users/mbed_official*","*/users/Kojto*","*/users/sam_grove*","*/users/mbedAustin*","*/users/JimCarver*","*/users/andcor02*","*/teams/mbed-os-examples*","*/users/MACRUM*","*/users/Donatien*"}))&gt;0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2" t="b">
        <f>SUMPRODUCT(COUNTIF(C122,{"*/teams/ST*","*/users/nxp_ip*","*/teams/NXP*","*/teams/Freescale*","*/teams/AnalogDevices*","*/teams/Maxim-Integrated*","*/teams/ublox*","*/teams/WIZnet*","*/teams/Avnet*","*/users/ytsuboi*","*/users/Sissors*","*/users/Kaizen*","*/users/Jksoft*"}))&gt;0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3" spans="1:10" x14ac:dyDescent="0.2">
      <c r="A123" s="1" t="s">
        <v>183</v>
      </c>
      <c r="B123" s="1" t="s">
        <v>246</v>
      </c>
      <c r="C123" s="1" t="s">
        <v>245</v>
      </c>
      <c r="D123" s="1" t="b">
        <v>0</v>
      </c>
      <c r="E123" s="1" t="b">
        <v>0</v>
      </c>
      <c r="F123" s="1" t="s">
        <v>247</v>
      </c>
      <c r="G123" s="1" t="s">
        <v>247</v>
      </c>
      <c r="H123" t="str">
        <f t="shared" si="1"/>
        <v>-</v>
      </c>
      <c r="I123" t="b">
        <f>SUMPRODUCT(COUNTIF(C123,{"*/users/chris*","*/users/simon*","*/users/bridadan*","*/users/mbed_official*","*/users/Kojto*","*/users/sam_grove*","*/users/mbedAustin*","*/users/JimCarver*","*/users/andcor02*","*/teams/mbed-os-examples*","*/users/MACRUM*","*/users/Donatien*"}))&gt;0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3" t="b">
        <f>SUMPRODUCT(COUNTIF(C123,{"*/teams/ST*","*/users/nxp_ip*","*/teams/NXP*","*/teams/Freescale*","*/teams/AnalogDevices*","*/teams/Maxim-Integrated*","*/teams/ublox*","*/teams/WIZnet*","*/teams/Avnet*","*/users/ytsuboi*","*/users/Sissors*","*/users/Kaizen*","*/users/Jksoft*"}))&gt;0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4" spans="1:10" x14ac:dyDescent="0.2">
      <c r="A124" s="1" t="s">
        <v>183</v>
      </c>
      <c r="B124" s="1" t="s">
        <v>248</v>
      </c>
      <c r="C124" s="1" t="s">
        <v>245</v>
      </c>
      <c r="D124" s="1" t="b">
        <v>0</v>
      </c>
      <c r="E124" s="1" t="b">
        <v>0</v>
      </c>
      <c r="F124" s="1" t="s">
        <v>247</v>
      </c>
      <c r="G124" s="1" t="s">
        <v>247</v>
      </c>
      <c r="H124" t="str">
        <f t="shared" si="1"/>
        <v>-</v>
      </c>
      <c r="I124" t="b">
        <f>SUMPRODUCT(COUNTIF(C124,{"*/users/chris*","*/users/simon*","*/users/bridadan*","*/users/mbed_official*","*/users/Kojto*","*/users/sam_grove*","*/users/mbedAustin*","*/users/JimCarver*","*/users/andcor02*","*/teams/mbed-os-examples*","*/users/MACRUM*","*/users/Donatien*"}))&gt;0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4" t="b">
        <f>SUMPRODUCT(COUNTIF(C124,{"*/teams/ST*","*/users/nxp_ip*","*/teams/NXP*","*/teams/Freescale*","*/teams/AnalogDevices*","*/teams/Maxim-Integrated*","*/teams/ublox*","*/teams/WIZnet*","*/teams/Avnet*","*/users/ytsuboi*","*/users/Sissors*","*/users/Kaizen*","*/users/Jksoft*"}))&gt;0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5" spans="1:10" x14ac:dyDescent="0.2">
      <c r="A125" s="1" t="s">
        <v>183</v>
      </c>
      <c r="B125" s="1" t="s">
        <v>249</v>
      </c>
      <c r="C125" s="1" t="s">
        <v>245</v>
      </c>
      <c r="D125" s="1" t="b">
        <v>0</v>
      </c>
      <c r="E125" s="1" t="b">
        <v>0</v>
      </c>
      <c r="F125" s="1" t="s">
        <v>247</v>
      </c>
      <c r="G125" s="1" t="s">
        <v>247</v>
      </c>
      <c r="H125" t="str">
        <f t="shared" si="1"/>
        <v>-</v>
      </c>
      <c r="I125" t="b">
        <f>SUMPRODUCT(COUNTIF(C125,{"*/users/chris*","*/users/simon*","*/users/bridadan*","*/users/mbed_official*","*/users/Kojto*","*/users/sam_grove*","*/users/mbedAustin*","*/users/JimCarver*","*/users/andcor02*","*/teams/mbed-os-examples*","*/users/MACRUM*","*/users/Donatien*"}))&gt;0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5" t="b">
        <f>SUMPRODUCT(COUNTIF(C125,{"*/teams/ST*","*/users/nxp_ip*","*/teams/NXP*","*/teams/Freescale*","*/teams/AnalogDevices*","*/teams/Maxim-Integrated*","*/teams/ublox*","*/teams/WIZnet*","*/teams/Avnet*","*/users/ytsuboi*","*/users/Sissors*","*/users/Kaizen*","*/users/Jksoft*"}))&gt;0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6" spans="1:10" x14ac:dyDescent="0.2">
      <c r="A126" s="1" t="s">
        <v>183</v>
      </c>
      <c r="B126" s="1" t="s">
        <v>250</v>
      </c>
      <c r="C126" s="1" t="s">
        <v>245</v>
      </c>
      <c r="D126" s="1" t="b">
        <v>0</v>
      </c>
      <c r="E126" s="1" t="b">
        <v>0</v>
      </c>
      <c r="F126" s="1" t="s">
        <v>247</v>
      </c>
      <c r="G126" s="1" t="s">
        <v>247</v>
      </c>
      <c r="H126" t="str">
        <f t="shared" si="1"/>
        <v>-</v>
      </c>
      <c r="I126" t="b">
        <f>SUMPRODUCT(COUNTIF(C126,{"*/users/chris*","*/users/simon*","*/users/bridadan*","*/users/mbed_official*","*/users/Kojto*","*/users/sam_grove*","*/users/mbedAustin*","*/users/JimCarver*","*/users/andcor02*","*/teams/mbed-os-examples*","*/users/MACRUM*","*/users/Donatien*"}))&gt;0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6" t="b">
        <f>SUMPRODUCT(COUNTIF(C126,{"*/teams/ST*","*/users/nxp_ip*","*/teams/NXP*","*/teams/Freescale*","*/teams/AnalogDevices*","*/teams/Maxim-Integrated*","*/teams/ublox*","*/teams/WIZnet*","*/teams/Avnet*","*/users/ytsuboi*","*/users/Sissors*","*/users/Kaizen*","*/users/Jksoft*"}))&gt;0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7" spans="1:10" x14ac:dyDescent="0.2">
      <c r="A127" s="1" t="s">
        <v>183</v>
      </c>
      <c r="B127" s="1" t="s">
        <v>251</v>
      </c>
      <c r="C127" s="1" t="s">
        <v>245</v>
      </c>
      <c r="D127" s="1" t="b">
        <v>0</v>
      </c>
      <c r="E127" s="1" t="b">
        <v>0</v>
      </c>
      <c r="F127" s="1" t="s">
        <v>247</v>
      </c>
      <c r="G127" s="1" t="s">
        <v>247</v>
      </c>
      <c r="H127" t="str">
        <f t="shared" si="1"/>
        <v>-</v>
      </c>
      <c r="I127" t="b">
        <f>SUMPRODUCT(COUNTIF(C127,{"*/users/chris*","*/users/simon*","*/users/bridadan*","*/users/mbed_official*","*/users/Kojto*","*/users/sam_grove*","*/users/mbedAustin*","*/users/JimCarver*","*/users/andcor02*","*/teams/mbed-os-examples*","*/users/MACRUM*","*/users/Donatien*"}))&gt;0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7" t="b">
        <f>SUMPRODUCT(COUNTIF(C127,{"*/teams/ST*","*/users/nxp_ip*","*/teams/NXP*","*/teams/Freescale*","*/teams/AnalogDevices*","*/teams/Maxim-Integrated*","*/teams/ublox*","*/teams/WIZnet*","*/teams/Avnet*","*/users/ytsuboi*","*/users/Sissors*","*/users/Kaizen*","*/users/Jksoft*"}))&gt;0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8" spans="1:10" x14ac:dyDescent="0.2">
      <c r="A128" s="1" t="s">
        <v>183</v>
      </c>
      <c r="B128" s="1" t="s">
        <v>252</v>
      </c>
      <c r="C128" s="1" t="s">
        <v>253</v>
      </c>
      <c r="D128" s="1" t="b">
        <v>0</v>
      </c>
      <c r="E128" s="1" t="b">
        <v>0</v>
      </c>
      <c r="F128" s="1" t="s">
        <v>10</v>
      </c>
      <c r="G128" s="1" t="s">
        <v>13</v>
      </c>
      <c r="H128" t="b">
        <f t="shared" si="1"/>
        <v>1</v>
      </c>
      <c r="I128" t="b">
        <f>SUMPRODUCT(COUNTIF(C128,{"*/users/chris*","*/users/simon*","*/users/bridadan*","*/users/mbed_official*","*/users/Kojto*","*/users/sam_grove*","*/users/mbedAustin*","*/users/JimCarver*","*/users/andcor02*","*/teams/mbed-os-examples*","*/users/MACRUM*","*/users/Donatien*"}))&gt;0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8" t="b">
        <f>SUMPRODUCT(COUNTIF(C128,{"*/teams/ST*","*/users/nxp_ip*","*/teams/NXP*","*/teams/Freescale*","*/teams/AnalogDevices*","*/teams/Maxim-Integrated*","*/teams/ublox*","*/teams/WIZnet*","*/teams/Avnet*","*/users/ytsuboi*","*/users/Sissors*","*/users/Kaizen*","*/users/Jksoft*"}))&gt;0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29" spans="1:10" x14ac:dyDescent="0.2">
      <c r="A129" s="1" t="s">
        <v>183</v>
      </c>
      <c r="B129" s="1" t="s">
        <v>254</v>
      </c>
      <c r="C129" s="1" t="s">
        <v>255</v>
      </c>
      <c r="D129" s="1" t="b">
        <v>0</v>
      </c>
      <c r="E129" s="1" t="b">
        <v>0</v>
      </c>
      <c r="F129" s="1" t="s">
        <v>13</v>
      </c>
      <c r="G129" s="1" t="s">
        <v>13</v>
      </c>
      <c r="H129" t="b">
        <f t="shared" si="1"/>
        <v>1</v>
      </c>
      <c r="I129" t="b">
        <f>SUMPRODUCT(COUNTIF(C129,{"*/users/chris*","*/users/simon*","*/users/bridadan*","*/users/mbed_official*","*/users/Kojto*","*/users/sam_grove*","*/users/mbedAustin*","*/users/JimCarver*","*/users/andcor02*","*/teams/mbed-os-examples*","*/users/MACRUM*","*/users/Donatien*"}))&gt;0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29" t="b">
        <f>SUMPRODUCT(COUNTIF(C129,{"*/teams/ST*","*/users/nxp_ip*","*/teams/NXP*","*/teams/Freescale*","*/teams/AnalogDevices*","*/teams/Maxim-Integrated*","*/teams/ublox*","*/teams/WIZnet*","*/teams/Avnet*","*/users/ytsuboi*","*/users/Sissors*","*/users/Kaizen*","*/users/Jksoft*"}))&gt;0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0" spans="1:10" x14ac:dyDescent="0.2">
      <c r="A130" s="1" t="s">
        <v>183</v>
      </c>
      <c r="B130" s="1" t="s">
        <v>256</v>
      </c>
      <c r="C130" s="1" t="s">
        <v>223</v>
      </c>
      <c r="D130" s="1" t="b">
        <v>0</v>
      </c>
      <c r="E130" s="1" t="b">
        <v>0</v>
      </c>
      <c r="F130" s="1" t="s">
        <v>10</v>
      </c>
      <c r="G130" s="1" t="s">
        <v>10</v>
      </c>
      <c r="H130" t="b">
        <f t="shared" si="1"/>
        <v>0</v>
      </c>
      <c r="I130" t="b">
        <f>SUMPRODUCT(COUNTIF(C130,{"*/users/chris*","*/users/simon*","*/users/bridadan*","*/users/mbed_official*","*/users/Kojto*","*/users/sam_grove*","*/users/mbedAustin*","*/users/JimCarver*","*/users/andcor02*","*/teams/mbed-os-examples*","*/users/MACRUM*","*/users/Donatien*"}))&gt;0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0" t="b">
        <f>SUMPRODUCT(COUNTIF(C130,{"*/teams/ST*","*/users/nxp_ip*","*/teams/NXP*","*/teams/Freescale*","*/teams/AnalogDevices*","*/teams/Maxim-Integrated*","*/teams/ublox*","*/teams/WIZnet*","*/teams/Avnet*","*/users/ytsuboi*","*/users/Sissors*","*/users/Kaizen*","*/users/Jksoft*"}))&gt;0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1" spans="1:10" x14ac:dyDescent="0.2">
      <c r="A131" s="1" t="s">
        <v>183</v>
      </c>
      <c r="B131" s="1" t="s">
        <v>257</v>
      </c>
      <c r="C131" s="1" t="s">
        <v>258</v>
      </c>
      <c r="D131" s="1" t="b">
        <v>0</v>
      </c>
      <c r="E131" s="1" t="b">
        <v>0</v>
      </c>
      <c r="F131" s="1" t="s">
        <v>10</v>
      </c>
      <c r="G131" s="1" t="s">
        <v>13</v>
      </c>
      <c r="H131" t="b">
        <f t="shared" ref="H131:H194" si="2">IF(OR(F131="SUCCESS",G131="SUCCESS"), TRUE, IF(OR(F131="LIBRARY",G131="LIBRARY",F131="DUPLICATE",G131="DUPLICATE",F131="-",G131="-"),"-",FALSE))</f>
        <v>1</v>
      </c>
      <c r="I131" t="b">
        <f>SUMPRODUCT(COUNTIF(C131,{"*/users/chris*","*/users/simon*","*/users/bridadan*","*/users/mbed_official*","*/users/Kojto*","*/users/sam_grove*","*/users/mbedAustin*","*/users/JimCarver*","*/users/andcor02*","*/teams/mbed-os-examples*","*/users/MACRUM*","*/users/Donatien*"}))&gt;0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1" t="b">
        <f>SUMPRODUCT(COUNTIF(C131,{"*/teams/ST*","*/users/nxp_ip*","*/teams/NXP*","*/teams/Freescale*","*/teams/AnalogDevices*","*/teams/Maxim-Integrated*","*/teams/ublox*","*/teams/WIZnet*","*/teams/Avnet*","*/users/ytsuboi*","*/users/Sissors*","*/users/Kaizen*","*/users/Jksoft*"}))&gt;0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2" spans="1:10" x14ac:dyDescent="0.2">
      <c r="A132" s="1" t="s">
        <v>183</v>
      </c>
      <c r="B132" s="1" t="s">
        <v>259</v>
      </c>
      <c r="C132" s="1" t="s">
        <v>260</v>
      </c>
      <c r="D132" s="1" t="b">
        <v>0</v>
      </c>
      <c r="E132" s="1" t="b">
        <v>0</v>
      </c>
      <c r="F132" s="1" t="s">
        <v>10</v>
      </c>
      <c r="G132" s="1" t="s">
        <v>13</v>
      </c>
      <c r="H132" t="b">
        <f t="shared" si="2"/>
        <v>1</v>
      </c>
      <c r="I132" t="b">
        <f>SUMPRODUCT(COUNTIF(C132,{"*/users/chris*","*/users/simon*","*/users/bridadan*","*/users/mbed_official*","*/users/Kojto*","*/users/sam_grove*","*/users/mbedAustin*","*/users/JimCarver*","*/users/andcor02*","*/teams/mbed-os-examples*","*/users/MACRUM*","*/users/Donatien*"}))&gt;0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2" t="b">
        <f>SUMPRODUCT(COUNTIF(C132,{"*/teams/ST*","*/users/nxp_ip*","*/teams/NXP*","*/teams/Freescale*","*/teams/AnalogDevices*","*/teams/Maxim-Integrated*","*/teams/ublox*","*/teams/WIZnet*","*/teams/Avnet*","*/users/ytsuboi*","*/users/Sissors*","*/users/Kaizen*","*/users/Jksoft*"}))&gt;0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3" spans="1:10" x14ac:dyDescent="0.2">
      <c r="A133" s="1" t="s">
        <v>183</v>
      </c>
      <c r="B133" s="1" t="s">
        <v>261</v>
      </c>
      <c r="C133" s="1" t="s">
        <v>262</v>
      </c>
      <c r="D133" s="1" t="b">
        <v>0</v>
      </c>
      <c r="E133" s="1" t="b">
        <v>0</v>
      </c>
      <c r="F133" s="1" t="s">
        <v>10</v>
      </c>
      <c r="G133" s="1" t="s">
        <v>10</v>
      </c>
      <c r="H133" t="b">
        <f t="shared" si="2"/>
        <v>0</v>
      </c>
      <c r="I133" t="b">
        <f>SUMPRODUCT(COUNTIF(C133,{"*/users/chris*","*/users/simon*","*/users/bridadan*","*/users/mbed_official*","*/users/Kojto*","*/users/sam_grove*","*/users/mbedAustin*","*/users/JimCarver*","*/users/andcor02*","*/teams/mbed-os-examples*","*/users/MACRUM*","*/users/Donatien*"}))&gt;0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3" t="b">
        <f>SUMPRODUCT(COUNTIF(C133,{"*/teams/ST*","*/users/nxp_ip*","*/teams/NXP*","*/teams/Freescale*","*/teams/AnalogDevices*","*/teams/Maxim-Integrated*","*/teams/ublox*","*/teams/WIZnet*","*/teams/Avnet*","*/users/ytsuboi*","*/users/Sissors*","*/users/Kaizen*","*/users/Jksoft*"}))&gt;0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4" spans="1:10" x14ac:dyDescent="0.2">
      <c r="A134" s="1" t="s">
        <v>183</v>
      </c>
      <c r="B134" s="1" t="s">
        <v>263</v>
      </c>
      <c r="C134" s="1" t="s">
        <v>264</v>
      </c>
      <c r="D134" s="1" t="b">
        <v>1</v>
      </c>
      <c r="E134" s="1" t="b">
        <v>0</v>
      </c>
      <c r="F134" s="1" t="s">
        <v>30</v>
      </c>
      <c r="G134" s="1" t="s">
        <v>30</v>
      </c>
      <c r="H134" t="str">
        <f t="shared" si="2"/>
        <v>-</v>
      </c>
      <c r="I134" t="b">
        <f>SUMPRODUCT(COUNTIF(C134,{"*/users/chris*","*/users/simon*","*/users/bridadan*","*/users/mbed_official*","*/users/Kojto*","*/users/sam_grove*","*/users/mbedAustin*","*/users/JimCarver*","*/users/andcor02*","*/teams/mbed-os-examples*","*/users/MACRUM*","*/users/Donatien*"}))&gt;0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4" t="b">
        <f>SUMPRODUCT(COUNTIF(C134,{"*/teams/ST*","*/users/nxp_ip*","*/teams/NXP*","*/teams/Freescale*","*/teams/AnalogDevices*","*/teams/Maxim-Integrated*","*/teams/ublox*","*/teams/WIZnet*","*/teams/Avnet*","*/users/ytsuboi*","*/users/Sissors*","*/users/Kaizen*","*/users/Jksoft*"}))&gt;0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5" spans="1:10" x14ac:dyDescent="0.2">
      <c r="A135" s="1" t="s">
        <v>183</v>
      </c>
      <c r="B135" s="1" t="s">
        <v>265</v>
      </c>
      <c r="C135" s="1" t="s">
        <v>266</v>
      </c>
      <c r="D135" s="1" t="b">
        <v>1</v>
      </c>
      <c r="E135" s="1" t="b">
        <v>0</v>
      </c>
      <c r="F135" s="1" t="s">
        <v>30</v>
      </c>
      <c r="G135" s="1" t="s">
        <v>30</v>
      </c>
      <c r="H135" t="str">
        <f t="shared" si="2"/>
        <v>-</v>
      </c>
      <c r="I135" t="b">
        <f>SUMPRODUCT(COUNTIF(C135,{"*/users/chris*","*/users/simon*","*/users/bridadan*","*/users/mbed_official*","*/users/Kojto*","*/users/sam_grove*","*/users/mbedAustin*","*/users/JimCarver*","*/users/andcor02*","*/teams/mbed-os-examples*","*/users/MACRUM*","*/users/Donatien*"}))&gt;0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5" t="b">
        <f>SUMPRODUCT(COUNTIF(C135,{"*/teams/ST*","*/users/nxp_ip*","*/teams/NXP*","*/teams/Freescale*","*/teams/AnalogDevices*","*/teams/Maxim-Integrated*","*/teams/ublox*","*/teams/WIZnet*","*/teams/Avnet*","*/users/ytsuboi*","*/users/Sissors*","*/users/Kaizen*","*/users/Jksoft*"}))&gt;0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6" spans="1:10" x14ac:dyDescent="0.2">
      <c r="A136" s="1" t="s">
        <v>183</v>
      </c>
      <c r="B136" s="1" t="s">
        <v>267</v>
      </c>
      <c r="C136" s="1" t="s">
        <v>268</v>
      </c>
      <c r="D136" s="1" t="b">
        <v>0</v>
      </c>
      <c r="E136" s="1" t="b">
        <v>0</v>
      </c>
      <c r="F136" s="1" t="s">
        <v>10</v>
      </c>
      <c r="G136" s="1" t="s">
        <v>10</v>
      </c>
      <c r="H136" t="b">
        <f t="shared" si="2"/>
        <v>0</v>
      </c>
      <c r="I136" t="b">
        <f>SUMPRODUCT(COUNTIF(C136,{"*/users/chris*","*/users/simon*","*/users/bridadan*","*/users/mbed_official*","*/users/Kojto*","*/users/sam_grove*","*/users/mbedAustin*","*/users/JimCarver*","*/users/andcor02*","*/teams/mbed-os-examples*","*/users/MACRUM*","*/users/Donatien*"}))&gt;0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6" t="b">
        <f>SUMPRODUCT(COUNTIF(C136,{"*/teams/ST*","*/users/nxp_ip*","*/teams/NXP*","*/teams/Freescale*","*/teams/AnalogDevices*","*/teams/Maxim-Integrated*","*/teams/ublox*","*/teams/WIZnet*","*/teams/Avnet*","*/users/ytsuboi*","*/users/Sissors*","*/users/Kaizen*","*/users/Jksoft*"}))&gt;0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7" spans="1:10" x14ac:dyDescent="0.2">
      <c r="A137" s="1" t="s">
        <v>183</v>
      </c>
      <c r="B137" s="1" t="s">
        <v>269</v>
      </c>
      <c r="C137" s="1" t="s">
        <v>270</v>
      </c>
      <c r="D137" s="1" t="b">
        <v>0</v>
      </c>
      <c r="E137" s="1" t="b">
        <v>0</v>
      </c>
      <c r="F137" s="1" t="s">
        <v>10</v>
      </c>
      <c r="G137" s="1" t="s">
        <v>13</v>
      </c>
      <c r="H137" t="b">
        <f t="shared" si="2"/>
        <v>1</v>
      </c>
      <c r="I137" t="b">
        <f>SUMPRODUCT(COUNTIF(C137,{"*/users/chris*","*/users/simon*","*/users/bridadan*","*/users/mbed_official*","*/users/Kojto*","*/users/sam_grove*","*/users/mbedAustin*","*/users/JimCarver*","*/users/andcor02*","*/teams/mbed-os-examples*","*/users/MACRUM*","*/users/Donatien*"}))&gt;0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7" t="b">
        <f>SUMPRODUCT(COUNTIF(C137,{"*/teams/ST*","*/users/nxp_ip*","*/teams/NXP*","*/teams/Freescale*","*/teams/AnalogDevices*","*/teams/Maxim-Integrated*","*/teams/ublox*","*/teams/WIZnet*","*/teams/Avnet*","*/users/ytsuboi*","*/users/Sissors*","*/users/Kaizen*","*/users/Jksoft*"}))&gt;0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8" spans="1:10" x14ac:dyDescent="0.2">
      <c r="A138" s="1" t="s">
        <v>183</v>
      </c>
      <c r="B138" s="1" t="s">
        <v>271</v>
      </c>
      <c r="C138" s="1" t="s">
        <v>272</v>
      </c>
      <c r="D138" s="1" t="b">
        <v>0</v>
      </c>
      <c r="E138" s="1" t="b">
        <v>0</v>
      </c>
      <c r="F138" s="1" t="s">
        <v>10</v>
      </c>
      <c r="G138" s="1" t="s">
        <v>13</v>
      </c>
      <c r="H138" t="b">
        <f t="shared" si="2"/>
        <v>1</v>
      </c>
      <c r="I138" t="b">
        <f>SUMPRODUCT(COUNTIF(C138,{"*/users/chris*","*/users/simon*","*/users/bridadan*","*/users/mbed_official*","*/users/Kojto*","*/users/sam_grove*","*/users/mbedAustin*","*/users/JimCarver*","*/users/andcor02*","*/teams/mbed-os-examples*","*/users/MACRUM*","*/users/Donatien*"}))&gt;0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8" t="b">
        <f>SUMPRODUCT(COUNTIF(C138,{"*/teams/ST*","*/users/nxp_ip*","*/teams/NXP*","*/teams/Freescale*","*/teams/AnalogDevices*","*/teams/Maxim-Integrated*","*/teams/ublox*","*/teams/WIZnet*","*/teams/Avnet*","*/users/ytsuboi*","*/users/Sissors*","*/users/Kaizen*","*/users/Jksoft*"}))&gt;0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39" spans="1:10" x14ac:dyDescent="0.2">
      <c r="A139" s="1" t="s">
        <v>183</v>
      </c>
      <c r="B139" s="1" t="s">
        <v>273</v>
      </c>
      <c r="C139" s="1" t="s">
        <v>274</v>
      </c>
      <c r="D139" s="1" t="b">
        <v>0</v>
      </c>
      <c r="E139" s="1" t="b">
        <v>0</v>
      </c>
      <c r="F139" s="1" t="s">
        <v>10</v>
      </c>
      <c r="G139" s="1" t="s">
        <v>10</v>
      </c>
      <c r="H139" t="b">
        <f t="shared" si="2"/>
        <v>0</v>
      </c>
      <c r="I139" t="b">
        <f>SUMPRODUCT(COUNTIF(C139,{"*/users/chris*","*/users/simon*","*/users/bridadan*","*/users/mbed_official*","*/users/Kojto*","*/users/sam_grove*","*/users/mbedAustin*","*/users/JimCarver*","*/users/andcor02*","*/teams/mbed-os-examples*","*/users/MACRUM*","*/users/Donatien*"}))&gt;0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39" t="b">
        <f>SUMPRODUCT(COUNTIF(C139,{"*/teams/ST*","*/users/nxp_ip*","*/teams/NXP*","*/teams/Freescale*","*/teams/AnalogDevices*","*/teams/Maxim-Integrated*","*/teams/ublox*","*/teams/WIZnet*","*/teams/Avnet*","*/users/ytsuboi*","*/users/Sissors*","*/users/Kaizen*","*/users/Jksoft*"}))&gt;0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0" spans="1:10" x14ac:dyDescent="0.2">
      <c r="A140" s="1" t="s">
        <v>183</v>
      </c>
      <c r="B140" s="1" t="s">
        <v>275</v>
      </c>
      <c r="C140" s="1" t="s">
        <v>276</v>
      </c>
      <c r="D140" s="1" t="b">
        <v>0</v>
      </c>
      <c r="E140" s="1" t="b">
        <v>0</v>
      </c>
      <c r="F140" s="1" t="s">
        <v>10</v>
      </c>
      <c r="G140" s="1" t="s">
        <v>13</v>
      </c>
      <c r="H140" t="b">
        <f t="shared" si="2"/>
        <v>1</v>
      </c>
      <c r="I140" t="b">
        <f>SUMPRODUCT(COUNTIF(C140,{"*/users/chris*","*/users/simon*","*/users/bridadan*","*/users/mbed_official*","*/users/Kojto*","*/users/sam_grove*","*/users/mbedAustin*","*/users/JimCarver*","*/users/andcor02*","*/teams/mbed-os-examples*","*/users/MACRUM*","*/users/Donatien*"}))&gt;0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0" t="b">
        <f>SUMPRODUCT(COUNTIF(C140,{"*/teams/ST*","*/users/nxp_ip*","*/teams/NXP*","*/teams/Freescale*","*/teams/AnalogDevices*","*/teams/Maxim-Integrated*","*/teams/ublox*","*/teams/WIZnet*","*/teams/Avnet*","*/users/ytsuboi*","*/users/Sissors*","*/users/Kaizen*","*/users/Jksoft*"}))&gt;0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1" spans="1:10" x14ac:dyDescent="0.2">
      <c r="A141" s="1" t="s">
        <v>183</v>
      </c>
      <c r="B141" s="1" t="s">
        <v>277</v>
      </c>
      <c r="C141" s="1" t="s">
        <v>185</v>
      </c>
      <c r="D141" s="1" t="b">
        <v>0</v>
      </c>
      <c r="E141" s="1" t="b">
        <v>0</v>
      </c>
      <c r="F141" s="1" t="s">
        <v>13</v>
      </c>
      <c r="G141" s="1" t="s">
        <v>10</v>
      </c>
      <c r="H141" t="b">
        <f t="shared" si="2"/>
        <v>1</v>
      </c>
      <c r="I141" t="b">
        <f>SUMPRODUCT(COUNTIF(C141,{"*/users/chris*","*/users/simon*","*/users/bridadan*","*/users/mbed_official*","*/users/Kojto*","*/users/sam_grove*","*/users/mbedAustin*","*/users/JimCarver*","*/users/andcor02*","*/teams/mbed-os-examples*","*/users/MACRUM*","*/users/Donatien*"}))&gt;0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1" t="b">
        <f>SUMPRODUCT(COUNTIF(C141,{"*/teams/ST*","*/users/nxp_ip*","*/teams/NXP*","*/teams/Freescale*","*/teams/AnalogDevices*","*/teams/Maxim-Integrated*","*/teams/ublox*","*/teams/WIZnet*","*/teams/Avnet*","*/users/ytsuboi*","*/users/Sissors*","*/users/Kaizen*","*/users/Jksoft*"}))&gt;0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2" spans="1:10" x14ac:dyDescent="0.2">
      <c r="A142" s="1" t="s">
        <v>183</v>
      </c>
      <c r="B142" s="1" t="s">
        <v>278</v>
      </c>
      <c r="C142" s="1" t="s">
        <v>279</v>
      </c>
      <c r="D142" s="1" t="b">
        <v>0</v>
      </c>
      <c r="E142" s="1" t="b">
        <v>0</v>
      </c>
      <c r="F142" s="1" t="s">
        <v>10</v>
      </c>
      <c r="G142" s="1" t="s">
        <v>13</v>
      </c>
      <c r="H142" t="b">
        <f t="shared" si="2"/>
        <v>1</v>
      </c>
      <c r="I142" t="b">
        <f>SUMPRODUCT(COUNTIF(C142,{"*/users/chris*","*/users/simon*","*/users/bridadan*","*/users/mbed_official*","*/users/Kojto*","*/users/sam_grove*","*/users/mbedAustin*","*/users/JimCarver*","*/users/andcor02*","*/teams/mbed-os-examples*","*/users/MACRUM*","*/users/Donatien*"}))&gt;0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2" t="b">
        <f>SUMPRODUCT(COUNTIF(C142,{"*/teams/ST*","*/users/nxp_ip*","*/teams/NXP*","*/teams/Freescale*","*/teams/AnalogDevices*","*/teams/Maxim-Integrated*","*/teams/ublox*","*/teams/WIZnet*","*/teams/Avnet*","*/users/ytsuboi*","*/users/Sissors*","*/users/Kaizen*","*/users/Jksoft*"}))&gt;0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43" spans="1:10" x14ac:dyDescent="0.2">
      <c r="A143" s="1" t="s">
        <v>183</v>
      </c>
      <c r="B143" s="1" t="s">
        <v>280</v>
      </c>
      <c r="C143" s="1" t="s">
        <v>281</v>
      </c>
      <c r="D143" s="1" t="b">
        <v>0</v>
      </c>
      <c r="E143" s="1" t="b">
        <v>0</v>
      </c>
      <c r="F143" s="1" t="s">
        <v>10</v>
      </c>
      <c r="G143" s="1" t="s">
        <v>10</v>
      </c>
      <c r="H143" t="b">
        <f t="shared" si="2"/>
        <v>0</v>
      </c>
      <c r="I143" t="b">
        <f>SUMPRODUCT(COUNTIF(C143,{"*/users/chris*","*/users/simon*","*/users/bridadan*","*/users/mbed_official*","*/users/Kojto*","*/users/sam_grove*","*/users/mbedAustin*","*/users/JimCarver*","*/users/andcor02*","*/teams/mbed-os-examples*","*/users/MACRUM*","*/users/Donatien*"}))&gt;0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3" t="b">
        <f>SUMPRODUCT(COUNTIF(C143,{"*/teams/ST*","*/users/nxp_ip*","*/teams/NXP*","*/teams/Freescale*","*/teams/AnalogDevices*","*/teams/Maxim-Integrated*","*/teams/ublox*","*/teams/WIZnet*","*/teams/Avnet*","*/users/ytsuboi*","*/users/Sissors*","*/users/Kaizen*","*/users/Jksoft*"}))&gt;0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4" spans="1:10" x14ac:dyDescent="0.2">
      <c r="A144" s="1" t="s">
        <v>183</v>
      </c>
      <c r="B144" s="1" t="s">
        <v>282</v>
      </c>
      <c r="C144" s="1" t="s">
        <v>283</v>
      </c>
      <c r="D144" s="1" t="b">
        <v>0</v>
      </c>
      <c r="E144" s="1" t="b">
        <v>0</v>
      </c>
      <c r="F144" s="1" t="s">
        <v>10</v>
      </c>
      <c r="G144" s="1" t="s">
        <v>10</v>
      </c>
      <c r="H144" t="b">
        <f t="shared" si="2"/>
        <v>0</v>
      </c>
      <c r="I144" t="b">
        <f>SUMPRODUCT(COUNTIF(C144,{"*/users/chris*","*/users/simon*","*/users/bridadan*","*/users/mbed_official*","*/users/Kojto*","*/users/sam_grove*","*/users/mbedAustin*","*/users/JimCarver*","*/users/andcor02*","*/teams/mbed-os-examples*","*/users/MACRUM*","*/users/Donatien*"}))&gt;0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4" t="b">
        <f>SUMPRODUCT(COUNTIF(C144,{"*/teams/ST*","*/users/nxp_ip*","*/teams/NXP*","*/teams/Freescale*","*/teams/AnalogDevices*","*/teams/Maxim-Integrated*","*/teams/ublox*","*/teams/WIZnet*","*/teams/Avnet*","*/users/ytsuboi*","*/users/Sissors*","*/users/Kaizen*","*/users/Jksoft*"}))&gt;0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5" spans="1:10" x14ac:dyDescent="0.2">
      <c r="A145" s="1" t="s">
        <v>183</v>
      </c>
      <c r="B145" s="1" t="s">
        <v>284</v>
      </c>
      <c r="C145" s="1" t="s">
        <v>285</v>
      </c>
      <c r="D145" s="1" t="b">
        <v>0</v>
      </c>
      <c r="E145" s="1" t="b">
        <v>0</v>
      </c>
      <c r="F145" s="1" t="s">
        <v>10</v>
      </c>
      <c r="G145" s="1" t="s">
        <v>13</v>
      </c>
      <c r="H145" t="b">
        <f t="shared" si="2"/>
        <v>1</v>
      </c>
      <c r="I145" t="b">
        <f>SUMPRODUCT(COUNTIF(C145,{"*/users/chris*","*/users/simon*","*/users/bridadan*","*/users/mbed_official*","*/users/Kojto*","*/users/sam_grove*","*/users/mbedAustin*","*/users/JimCarver*","*/users/andcor02*","*/teams/mbed-os-examples*","*/users/MACRUM*","*/users/Donatien*"}))&gt;0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5" t="b">
        <f>SUMPRODUCT(COUNTIF(C145,{"*/teams/ST*","*/users/nxp_ip*","*/teams/NXP*","*/teams/Freescale*","*/teams/AnalogDevices*","*/teams/Maxim-Integrated*","*/teams/ublox*","*/teams/WIZnet*","*/teams/Avnet*","*/users/ytsuboi*","*/users/Sissors*","*/users/Kaizen*","*/users/Jksoft*"}))&gt;0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6" spans="1:10" x14ac:dyDescent="0.2">
      <c r="A146" s="1" t="s">
        <v>183</v>
      </c>
      <c r="B146" s="1" t="s">
        <v>286</v>
      </c>
      <c r="C146" s="1" t="s">
        <v>287</v>
      </c>
      <c r="D146" s="1" t="b">
        <v>0</v>
      </c>
      <c r="E146" s="1" t="b">
        <v>0</v>
      </c>
      <c r="F146" s="1" t="s">
        <v>10</v>
      </c>
      <c r="G146" s="1" t="s">
        <v>10</v>
      </c>
      <c r="H146" t="b">
        <f t="shared" si="2"/>
        <v>0</v>
      </c>
      <c r="I146" t="b">
        <f>SUMPRODUCT(COUNTIF(C146,{"*/users/chris*","*/users/simon*","*/users/bridadan*","*/users/mbed_official*","*/users/Kojto*","*/users/sam_grove*","*/users/mbedAustin*","*/users/JimCarver*","*/users/andcor02*","*/teams/mbed-os-examples*","*/users/MACRUM*","*/users/Donatien*"}))&gt;0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6" t="b">
        <f>SUMPRODUCT(COUNTIF(C146,{"*/teams/ST*","*/users/nxp_ip*","*/teams/NXP*","*/teams/Freescale*","*/teams/AnalogDevices*","*/teams/Maxim-Integrated*","*/teams/ublox*","*/teams/WIZnet*","*/teams/Avnet*","*/users/ytsuboi*","*/users/Sissors*","*/users/Kaizen*","*/users/Jksoft*"}))&gt;0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7" spans="1:10" x14ac:dyDescent="0.2">
      <c r="A147" s="1" t="s">
        <v>183</v>
      </c>
      <c r="B147" s="1" t="s">
        <v>288</v>
      </c>
      <c r="C147" s="1" t="s">
        <v>289</v>
      </c>
      <c r="D147" s="1" t="b">
        <v>0</v>
      </c>
      <c r="E147" s="1" t="b">
        <v>0</v>
      </c>
      <c r="F147" s="1" t="s">
        <v>13</v>
      </c>
      <c r="G147" s="1" t="s">
        <v>13</v>
      </c>
      <c r="H147" t="b">
        <f t="shared" si="2"/>
        <v>1</v>
      </c>
      <c r="I147" t="b">
        <f>SUMPRODUCT(COUNTIF(C147,{"*/users/chris*","*/users/simon*","*/users/bridadan*","*/users/mbed_official*","*/users/Kojto*","*/users/sam_grove*","*/users/mbedAustin*","*/users/JimCarver*","*/users/andcor02*","*/teams/mbed-os-examples*","*/users/MACRUM*","*/users/Donatien*"}))&gt;0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7" t="b">
        <f>SUMPRODUCT(COUNTIF(C147,{"*/teams/ST*","*/users/nxp_ip*","*/teams/NXP*","*/teams/Freescale*","*/teams/AnalogDevices*","*/teams/Maxim-Integrated*","*/teams/ublox*","*/teams/WIZnet*","*/teams/Avnet*","*/users/ytsuboi*","*/users/Sissors*","*/users/Kaizen*","*/users/Jksoft*"}))&gt;0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8" spans="1:10" x14ac:dyDescent="0.2">
      <c r="A148" s="1" t="s">
        <v>183</v>
      </c>
      <c r="B148" s="1" t="s">
        <v>290</v>
      </c>
      <c r="C148" s="1" t="s">
        <v>289</v>
      </c>
      <c r="D148" s="1" t="b">
        <v>0</v>
      </c>
      <c r="E148" s="1" t="b">
        <v>0</v>
      </c>
      <c r="F148" s="1" t="s">
        <v>247</v>
      </c>
      <c r="G148" s="1" t="s">
        <v>247</v>
      </c>
      <c r="H148" t="str">
        <f t="shared" si="2"/>
        <v>-</v>
      </c>
      <c r="I148" t="b">
        <f>SUMPRODUCT(COUNTIF(C148,{"*/users/chris*","*/users/simon*","*/users/bridadan*","*/users/mbed_official*","*/users/Kojto*","*/users/sam_grove*","*/users/mbedAustin*","*/users/JimCarver*","*/users/andcor02*","*/teams/mbed-os-examples*","*/users/MACRUM*","*/users/Donatien*"}))&gt;0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48" t="b">
        <f>SUMPRODUCT(COUNTIF(C148,{"*/teams/ST*","*/users/nxp_ip*","*/teams/NXP*","*/teams/Freescale*","*/teams/AnalogDevices*","*/teams/Maxim-Integrated*","*/teams/ublox*","*/teams/WIZnet*","*/teams/Avnet*","*/users/ytsuboi*","*/users/Sissors*","*/users/Kaizen*","*/users/Jksoft*"}))&gt;0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49" spans="1:10" x14ac:dyDescent="0.2">
      <c r="A149" s="1" t="s">
        <v>183</v>
      </c>
      <c r="B149" s="1" t="s">
        <v>291</v>
      </c>
      <c r="C149" s="1" t="s">
        <v>292</v>
      </c>
      <c r="D149" s="1" t="b">
        <v>0</v>
      </c>
      <c r="E149" s="1" t="b">
        <v>0</v>
      </c>
      <c r="F149" s="1" t="s">
        <v>13</v>
      </c>
      <c r="G149" s="1" t="s">
        <v>13</v>
      </c>
      <c r="H149" t="b">
        <f t="shared" si="2"/>
        <v>1</v>
      </c>
      <c r="I149" t="b">
        <f>SUMPRODUCT(COUNTIF(C149,{"*/users/chris*","*/users/simon*","*/users/bridadan*","*/users/mbed_official*","*/users/Kojto*","*/users/sam_grove*","*/users/mbedAustin*","*/users/JimCarver*","*/users/andcor02*","*/teams/mbed-os-examples*","*/users/MACRUM*","*/users/Donatien*"}))&gt;0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49" t="b">
        <f>SUMPRODUCT(COUNTIF(C149,{"*/teams/ST*","*/users/nxp_ip*","*/teams/NXP*","*/teams/Freescale*","*/teams/AnalogDevices*","*/teams/Maxim-Integrated*","*/teams/ublox*","*/teams/WIZnet*","*/teams/Avnet*","*/users/ytsuboi*","*/users/Sissors*","*/users/Kaizen*","*/users/Jksoft*"}))&gt;0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0" spans="1:10" x14ac:dyDescent="0.2">
      <c r="A150" s="1" t="s">
        <v>183</v>
      </c>
      <c r="B150" s="1" t="s">
        <v>293</v>
      </c>
      <c r="C150" s="1" t="s">
        <v>294</v>
      </c>
      <c r="D150" s="1" t="b">
        <v>0</v>
      </c>
      <c r="E150" s="1" t="b">
        <v>0</v>
      </c>
      <c r="F150" s="1" t="s">
        <v>10</v>
      </c>
      <c r="G150" s="1" t="s">
        <v>10</v>
      </c>
      <c r="H150" t="b">
        <f t="shared" si="2"/>
        <v>0</v>
      </c>
      <c r="I150" t="b">
        <f>SUMPRODUCT(COUNTIF(C150,{"*/users/chris*","*/users/simon*","*/users/bridadan*","*/users/mbed_official*","*/users/Kojto*","*/users/sam_grove*","*/users/mbedAustin*","*/users/JimCarver*","*/users/andcor02*","*/teams/mbed-os-examples*","*/users/MACRUM*","*/users/Donatien*"}))&gt;0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0" t="b">
        <f>SUMPRODUCT(COUNTIF(C150,{"*/teams/ST*","*/users/nxp_ip*","*/teams/NXP*","*/teams/Freescale*","*/teams/AnalogDevices*","*/teams/Maxim-Integrated*","*/teams/ublox*","*/teams/WIZnet*","*/teams/Avnet*","*/users/ytsuboi*","*/users/Sissors*","*/users/Kaizen*","*/users/Jksoft*"}))&gt;0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1" spans="1:10" x14ac:dyDescent="0.2">
      <c r="A151" s="1" t="s">
        <v>183</v>
      </c>
      <c r="B151" s="1" t="s">
        <v>295</v>
      </c>
      <c r="C151" s="1" t="s">
        <v>296</v>
      </c>
      <c r="D151" s="1" t="b">
        <v>0</v>
      </c>
      <c r="E151" s="1" t="b">
        <v>0</v>
      </c>
      <c r="F151" s="1" t="s">
        <v>10</v>
      </c>
      <c r="G151" s="1" t="s">
        <v>10</v>
      </c>
      <c r="H151" t="b">
        <f t="shared" si="2"/>
        <v>0</v>
      </c>
      <c r="I151" t="b">
        <f>SUMPRODUCT(COUNTIF(C151,{"*/users/chris*","*/users/simon*","*/users/bridadan*","*/users/mbed_official*","*/users/Kojto*","*/users/sam_grove*","*/users/mbedAustin*","*/users/JimCarver*","*/users/andcor02*","*/teams/mbed-os-examples*","*/users/MACRUM*","*/users/Donatien*"}))&gt;0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1" t="b">
        <f>SUMPRODUCT(COUNTIF(C151,{"*/teams/ST*","*/users/nxp_ip*","*/teams/NXP*","*/teams/Freescale*","*/teams/AnalogDevices*","*/teams/Maxim-Integrated*","*/teams/ublox*","*/teams/WIZnet*","*/teams/Avnet*","*/users/ytsuboi*","*/users/Sissors*","*/users/Kaizen*","*/users/Jksoft*"}))&gt;0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2" spans="1:10" x14ac:dyDescent="0.2">
      <c r="A152" s="1" t="s">
        <v>183</v>
      </c>
      <c r="B152" s="1" t="s">
        <v>297</v>
      </c>
      <c r="C152" s="1" t="s">
        <v>298</v>
      </c>
      <c r="D152" s="1" t="b">
        <v>0</v>
      </c>
      <c r="E152" s="1" t="b">
        <v>0</v>
      </c>
      <c r="F152" s="1" t="s">
        <v>10</v>
      </c>
      <c r="G152" s="1" t="s">
        <v>13</v>
      </c>
      <c r="H152" t="b">
        <f t="shared" si="2"/>
        <v>1</v>
      </c>
      <c r="I152" t="b">
        <f>SUMPRODUCT(COUNTIF(C152,{"*/users/chris*","*/users/simon*","*/users/bridadan*","*/users/mbed_official*","*/users/Kojto*","*/users/sam_grove*","*/users/mbedAustin*","*/users/JimCarver*","*/users/andcor02*","*/teams/mbed-os-examples*","*/users/MACRUM*","*/users/Donatien*"}))&gt;0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2" t="b">
        <f>SUMPRODUCT(COUNTIF(C152,{"*/teams/ST*","*/users/nxp_ip*","*/teams/NXP*","*/teams/Freescale*","*/teams/AnalogDevices*","*/teams/Maxim-Integrated*","*/teams/ublox*","*/teams/WIZnet*","*/teams/Avnet*","*/users/ytsuboi*","*/users/Sissors*","*/users/Kaizen*","*/users/Jksoft*"}))&gt;0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3" spans="1:10" x14ac:dyDescent="0.2">
      <c r="A153" s="1" t="s">
        <v>183</v>
      </c>
      <c r="B153" s="1" t="s">
        <v>299</v>
      </c>
      <c r="C153" s="1" t="s">
        <v>300</v>
      </c>
      <c r="D153" s="1" t="b">
        <v>0</v>
      </c>
      <c r="E153" s="1" t="b">
        <v>0</v>
      </c>
      <c r="F153" s="1" t="s">
        <v>10</v>
      </c>
      <c r="G153" s="1" t="s">
        <v>10</v>
      </c>
      <c r="H153" t="b">
        <f t="shared" si="2"/>
        <v>0</v>
      </c>
      <c r="I153" t="b">
        <f>SUMPRODUCT(COUNTIF(C153,{"*/users/chris*","*/users/simon*","*/users/bridadan*","*/users/mbed_official*","*/users/Kojto*","*/users/sam_grove*","*/users/mbedAustin*","*/users/JimCarver*","*/users/andcor02*","*/teams/mbed-os-examples*","*/users/MACRUM*","*/users/Donatien*"}))&gt;0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3" t="b">
        <f>SUMPRODUCT(COUNTIF(C153,{"*/teams/ST*","*/users/nxp_ip*","*/teams/NXP*","*/teams/Freescale*","*/teams/AnalogDevices*","*/teams/Maxim-Integrated*","*/teams/ublox*","*/teams/WIZnet*","*/teams/Avnet*","*/users/ytsuboi*","*/users/Sissors*","*/users/Kaizen*","*/users/Jksoft*"}))&gt;0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4" spans="1:10" x14ac:dyDescent="0.2">
      <c r="A154" s="1" t="s">
        <v>183</v>
      </c>
      <c r="B154" s="1" t="s">
        <v>301</v>
      </c>
      <c r="C154" s="1" t="s">
        <v>302</v>
      </c>
      <c r="D154" s="1" t="b">
        <v>0</v>
      </c>
      <c r="E154" s="1" t="b">
        <v>0</v>
      </c>
      <c r="F154" s="1" t="s">
        <v>10</v>
      </c>
      <c r="G154" s="1" t="s">
        <v>13</v>
      </c>
      <c r="H154" t="b">
        <f t="shared" si="2"/>
        <v>1</v>
      </c>
      <c r="I154" t="b">
        <f>SUMPRODUCT(COUNTIF(C154,{"*/users/chris*","*/users/simon*","*/users/bridadan*","*/users/mbed_official*","*/users/Kojto*","*/users/sam_grove*","*/users/mbedAustin*","*/users/JimCarver*","*/users/andcor02*","*/teams/mbed-os-examples*","*/users/MACRUM*","*/users/Donatien*"}))&gt;0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4" t="b">
        <f>SUMPRODUCT(COUNTIF(C154,{"*/teams/ST*","*/users/nxp_ip*","*/teams/NXP*","*/teams/Freescale*","*/teams/AnalogDevices*","*/teams/Maxim-Integrated*","*/teams/ublox*","*/teams/WIZnet*","*/teams/Avnet*","*/users/ytsuboi*","*/users/Sissors*","*/users/Kaizen*","*/users/Jksoft*"}))&gt;0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5" spans="1:10" x14ac:dyDescent="0.2">
      <c r="A155" s="1" t="s">
        <v>183</v>
      </c>
      <c r="B155" s="1" t="s">
        <v>303</v>
      </c>
      <c r="C155" s="1" t="s">
        <v>304</v>
      </c>
      <c r="D155" s="1" t="b">
        <v>0</v>
      </c>
      <c r="E155" s="1" t="b">
        <v>0</v>
      </c>
      <c r="F155" s="1" t="s">
        <v>10</v>
      </c>
      <c r="G155" s="1" t="s">
        <v>13</v>
      </c>
      <c r="H155" t="b">
        <f t="shared" si="2"/>
        <v>1</v>
      </c>
      <c r="I155" t="b">
        <f>SUMPRODUCT(COUNTIF(C155,{"*/users/chris*","*/users/simon*","*/users/bridadan*","*/users/mbed_official*","*/users/Kojto*","*/users/sam_grove*","*/users/mbedAustin*","*/users/JimCarver*","*/users/andcor02*","*/teams/mbed-os-examples*","*/users/MACRUM*","*/users/Donatien*"}))&gt;0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5" t="b">
        <f>SUMPRODUCT(COUNTIF(C155,{"*/teams/ST*","*/users/nxp_ip*","*/teams/NXP*","*/teams/Freescale*","*/teams/AnalogDevices*","*/teams/Maxim-Integrated*","*/teams/ublox*","*/teams/WIZnet*","*/teams/Avnet*","*/users/ytsuboi*","*/users/Sissors*","*/users/Kaizen*","*/users/Jksoft*"}))&gt;0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6" spans="1:10" x14ac:dyDescent="0.2">
      <c r="A156" s="1" t="s">
        <v>183</v>
      </c>
      <c r="B156" s="1" t="s">
        <v>305</v>
      </c>
      <c r="C156" s="1" t="s">
        <v>306</v>
      </c>
      <c r="D156" s="1" t="b">
        <v>0</v>
      </c>
      <c r="E156" s="1" t="b">
        <v>0</v>
      </c>
      <c r="F156" s="1" t="s">
        <v>10</v>
      </c>
      <c r="G156" s="1" t="s">
        <v>10</v>
      </c>
      <c r="H156" t="b">
        <f t="shared" si="2"/>
        <v>0</v>
      </c>
      <c r="I156" t="b">
        <f>SUMPRODUCT(COUNTIF(C156,{"*/users/chris*","*/users/simon*","*/users/bridadan*","*/users/mbed_official*","*/users/Kojto*","*/users/sam_grove*","*/users/mbedAustin*","*/users/JimCarver*","*/users/andcor02*","*/teams/mbed-os-examples*","*/users/MACRUM*","*/users/Donatien*"}))&gt;0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6" t="b">
        <f>SUMPRODUCT(COUNTIF(C156,{"*/teams/ST*","*/users/nxp_ip*","*/teams/NXP*","*/teams/Freescale*","*/teams/AnalogDevices*","*/teams/Maxim-Integrated*","*/teams/ublox*","*/teams/WIZnet*","*/teams/Avnet*","*/users/ytsuboi*","*/users/Sissors*","*/users/Kaizen*","*/users/Jksoft*"}))&gt;0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7" spans="1:10" x14ac:dyDescent="0.2">
      <c r="A157" s="1" t="s">
        <v>183</v>
      </c>
      <c r="B157" s="1" t="s">
        <v>307</v>
      </c>
      <c r="C157" s="1" t="s">
        <v>308</v>
      </c>
      <c r="D157" s="1" t="b">
        <v>0</v>
      </c>
      <c r="E157" s="1" t="b">
        <v>0</v>
      </c>
      <c r="F157" s="1" t="s">
        <v>10</v>
      </c>
      <c r="G157" s="1" t="s">
        <v>10</v>
      </c>
      <c r="H157" t="b">
        <f t="shared" si="2"/>
        <v>0</v>
      </c>
      <c r="I157" t="b">
        <f>SUMPRODUCT(COUNTIF(C157,{"*/users/chris*","*/users/simon*","*/users/bridadan*","*/users/mbed_official*","*/users/Kojto*","*/users/sam_grove*","*/users/mbedAustin*","*/users/JimCarver*","*/users/andcor02*","*/teams/mbed-os-examples*","*/users/MACRUM*","*/users/Donatien*"}))&gt;0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7" t="b">
        <f>SUMPRODUCT(COUNTIF(C157,{"*/teams/ST*","*/users/nxp_ip*","*/teams/NXP*","*/teams/Freescale*","*/teams/AnalogDevices*","*/teams/Maxim-Integrated*","*/teams/ublox*","*/teams/WIZnet*","*/teams/Avnet*","*/users/ytsuboi*","*/users/Sissors*","*/users/Kaizen*","*/users/Jksoft*"}))&gt;0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58" spans="1:10" x14ac:dyDescent="0.2">
      <c r="A158" s="1" t="s">
        <v>183</v>
      </c>
      <c r="B158" s="1" t="s">
        <v>309</v>
      </c>
      <c r="C158" s="1" t="s">
        <v>310</v>
      </c>
      <c r="D158" s="1" t="b">
        <v>0</v>
      </c>
      <c r="E158" s="1" t="b">
        <v>0</v>
      </c>
      <c r="F158" s="1" t="s">
        <v>10</v>
      </c>
      <c r="G158" s="1" t="s">
        <v>10</v>
      </c>
      <c r="H158" t="b">
        <f t="shared" si="2"/>
        <v>0</v>
      </c>
      <c r="I158" t="b">
        <f>SUMPRODUCT(COUNTIF(C158,{"*/users/chris*","*/users/simon*","*/users/bridadan*","*/users/mbed_official*","*/users/Kojto*","*/users/sam_grove*","*/users/mbedAustin*","*/users/JimCarver*","*/users/andcor02*","*/teams/mbed-os-examples*","*/users/MACRUM*","*/users/Donatien*"}))&gt;0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8" t="b">
        <f>SUMPRODUCT(COUNTIF(C158,{"*/teams/ST*","*/users/nxp_ip*","*/teams/NXP*","*/teams/Freescale*","*/teams/AnalogDevices*","*/teams/Maxim-Integrated*","*/teams/ublox*","*/teams/WIZnet*","*/teams/Avnet*","*/users/ytsuboi*","*/users/Sissors*","*/users/Kaizen*","*/users/Jksoft*"}))&gt;0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59" spans="1:10" x14ac:dyDescent="0.2">
      <c r="A159" s="1" t="s">
        <v>183</v>
      </c>
      <c r="B159" s="1" t="s">
        <v>311</v>
      </c>
      <c r="C159" s="1" t="s">
        <v>312</v>
      </c>
      <c r="D159" s="1" t="b">
        <v>0</v>
      </c>
      <c r="E159" s="1" t="b">
        <v>0</v>
      </c>
      <c r="F159" s="1" t="s">
        <v>13</v>
      </c>
      <c r="G159" s="1" t="s">
        <v>13</v>
      </c>
      <c r="H159" t="b">
        <f t="shared" si="2"/>
        <v>1</v>
      </c>
      <c r="I159" t="b">
        <f>SUMPRODUCT(COUNTIF(C159,{"*/users/chris*","*/users/simon*","*/users/bridadan*","*/users/mbed_official*","*/users/Kojto*","*/users/sam_grove*","*/users/mbedAustin*","*/users/JimCarver*","*/users/andcor02*","*/teams/mbed-os-examples*","*/users/MACRUM*","*/users/Donatien*"}))&gt;0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59" t="b">
        <f>SUMPRODUCT(COUNTIF(C159,{"*/teams/ST*","*/users/nxp_ip*","*/teams/NXP*","*/teams/Freescale*","*/teams/AnalogDevices*","*/teams/Maxim-Integrated*","*/teams/ublox*","*/teams/WIZnet*","*/teams/Avnet*","*/users/ytsuboi*","*/users/Sissors*","*/users/Kaizen*","*/users/Jksoft*"}))&gt;0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0" spans="1:10" x14ac:dyDescent="0.2">
      <c r="A160" s="1" t="s">
        <v>183</v>
      </c>
      <c r="B160" s="1" t="s">
        <v>313</v>
      </c>
      <c r="C160" s="1" t="s">
        <v>314</v>
      </c>
      <c r="D160" s="1" t="b">
        <v>0</v>
      </c>
      <c r="E160" s="1" t="b">
        <v>0</v>
      </c>
      <c r="F160" s="1" t="s">
        <v>10</v>
      </c>
      <c r="G160" s="1" t="s">
        <v>10</v>
      </c>
      <c r="H160" t="b">
        <f t="shared" si="2"/>
        <v>0</v>
      </c>
      <c r="I160" t="b">
        <f>SUMPRODUCT(COUNTIF(C160,{"*/users/chris*","*/users/simon*","*/users/bridadan*","*/users/mbed_official*","*/users/Kojto*","*/users/sam_grove*","*/users/mbedAustin*","*/users/JimCarver*","*/users/andcor02*","*/teams/mbed-os-examples*","*/users/MACRUM*","*/users/Donatien*"}))&gt;0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0" t="b">
        <f>SUMPRODUCT(COUNTIF(C160,{"*/teams/ST*","*/users/nxp_ip*","*/teams/NXP*","*/teams/Freescale*","*/teams/AnalogDevices*","*/teams/Maxim-Integrated*","*/teams/ublox*","*/teams/WIZnet*","*/teams/Avnet*","*/users/ytsuboi*","*/users/Sissors*","*/users/Kaizen*","*/users/Jksoft*"}))&gt;0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1" spans="1:10" x14ac:dyDescent="0.2">
      <c r="A161" s="1" t="s">
        <v>183</v>
      </c>
      <c r="B161" s="1" t="s">
        <v>315</v>
      </c>
      <c r="C161" s="1" t="s">
        <v>316</v>
      </c>
      <c r="D161" s="1" t="b">
        <v>0</v>
      </c>
      <c r="E161" s="1" t="b">
        <v>0</v>
      </c>
      <c r="F161" s="1" t="s">
        <v>10</v>
      </c>
      <c r="G161" s="1" t="s">
        <v>13</v>
      </c>
      <c r="H161" t="b">
        <f t="shared" si="2"/>
        <v>1</v>
      </c>
      <c r="I161" t="b">
        <f>SUMPRODUCT(COUNTIF(C161,{"*/users/chris*","*/users/simon*","*/users/bridadan*","*/users/mbed_official*","*/users/Kojto*","*/users/sam_grove*","*/users/mbedAustin*","*/users/JimCarver*","*/users/andcor02*","*/teams/mbed-os-examples*","*/users/MACRUM*","*/users/Donatien*"}))&gt;0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1" t="b">
        <f>SUMPRODUCT(COUNTIF(C161,{"*/teams/ST*","*/users/nxp_ip*","*/teams/NXP*","*/teams/Freescale*","*/teams/AnalogDevices*","*/teams/Maxim-Integrated*","*/teams/ublox*","*/teams/WIZnet*","*/teams/Avnet*","*/users/ytsuboi*","*/users/Sissors*","*/users/Kaizen*","*/users/Jksoft*"}))&gt;0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2" spans="1:10" x14ac:dyDescent="0.2">
      <c r="A162" s="1" t="s">
        <v>183</v>
      </c>
      <c r="B162" s="1" t="s">
        <v>317</v>
      </c>
      <c r="C162" s="1" t="s">
        <v>318</v>
      </c>
      <c r="D162" s="1" t="b">
        <v>0</v>
      </c>
      <c r="E162" s="1" t="b">
        <v>0</v>
      </c>
      <c r="F162" s="1" t="s">
        <v>13</v>
      </c>
      <c r="G162" s="1" t="s">
        <v>13</v>
      </c>
      <c r="H162" t="b">
        <f t="shared" si="2"/>
        <v>1</v>
      </c>
      <c r="I162" t="b">
        <f>SUMPRODUCT(COUNTIF(C162,{"*/users/chris*","*/users/simon*","*/users/bridadan*","*/users/mbed_official*","*/users/Kojto*","*/users/sam_grove*","*/users/mbedAustin*","*/users/JimCarver*","*/users/andcor02*","*/teams/mbed-os-examples*","*/users/MACRUM*","*/users/Donatien*"}))&gt;0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2" t="b">
        <f>SUMPRODUCT(COUNTIF(C162,{"*/teams/ST*","*/users/nxp_ip*","*/teams/NXP*","*/teams/Freescale*","*/teams/AnalogDevices*","*/teams/Maxim-Integrated*","*/teams/ublox*","*/teams/WIZnet*","*/teams/Avnet*","*/users/ytsuboi*","*/users/Sissors*","*/users/Kaizen*","*/users/Jksoft*"}))&gt;0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3" spans="1:10" x14ac:dyDescent="0.2">
      <c r="A163" s="1" t="s">
        <v>183</v>
      </c>
      <c r="B163" s="1" t="s">
        <v>319</v>
      </c>
      <c r="C163" s="1" t="s">
        <v>320</v>
      </c>
      <c r="D163" s="1" t="b">
        <v>0</v>
      </c>
      <c r="E163" s="1" t="b">
        <v>0</v>
      </c>
      <c r="F163" s="1" t="s">
        <v>10</v>
      </c>
      <c r="G163" s="1" t="s">
        <v>13</v>
      </c>
      <c r="H163" t="b">
        <f t="shared" si="2"/>
        <v>1</v>
      </c>
      <c r="I163" t="b">
        <f>SUMPRODUCT(COUNTIF(C163,{"*/users/chris*","*/users/simon*","*/users/bridadan*","*/users/mbed_official*","*/users/Kojto*","*/users/sam_grove*","*/users/mbedAustin*","*/users/JimCarver*","*/users/andcor02*","*/teams/mbed-os-examples*","*/users/MACRUM*","*/users/Donatien*"}))&gt;0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3" t="b">
        <f>SUMPRODUCT(COUNTIF(C163,{"*/teams/ST*","*/users/nxp_ip*","*/teams/NXP*","*/teams/Freescale*","*/teams/AnalogDevices*","*/teams/Maxim-Integrated*","*/teams/ublox*","*/teams/WIZnet*","*/teams/Avnet*","*/users/ytsuboi*","*/users/Sissors*","*/users/Kaizen*","*/users/Jksoft*"}))&gt;0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4" spans="1:10" x14ac:dyDescent="0.2">
      <c r="A164" s="1" t="s">
        <v>183</v>
      </c>
      <c r="B164" s="1" t="s">
        <v>321</v>
      </c>
      <c r="C164" s="1" t="s">
        <v>322</v>
      </c>
      <c r="D164" s="1" t="b">
        <v>0</v>
      </c>
      <c r="E164" s="1" t="b">
        <v>0</v>
      </c>
      <c r="F164" s="1" t="s">
        <v>10</v>
      </c>
      <c r="G164" s="1" t="s">
        <v>13</v>
      </c>
      <c r="H164" t="b">
        <f t="shared" si="2"/>
        <v>1</v>
      </c>
      <c r="I164" t="b">
        <f>SUMPRODUCT(COUNTIF(C164,{"*/users/chris*","*/users/simon*","*/users/bridadan*","*/users/mbed_official*","*/users/Kojto*","*/users/sam_grove*","*/users/mbedAustin*","*/users/JimCarver*","*/users/andcor02*","*/teams/mbed-os-examples*","*/users/MACRUM*","*/users/Donatien*"}))&gt;0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4" t="b">
        <f>SUMPRODUCT(COUNTIF(C164,{"*/teams/ST*","*/users/nxp_ip*","*/teams/NXP*","*/teams/Freescale*","*/teams/AnalogDevices*","*/teams/Maxim-Integrated*","*/teams/ublox*","*/teams/WIZnet*","*/teams/Avnet*","*/users/ytsuboi*","*/users/Sissors*","*/users/Kaizen*","*/users/Jksoft*"}))&gt;0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5" spans="1:10" x14ac:dyDescent="0.2">
      <c r="A165" s="1" t="s">
        <v>183</v>
      </c>
      <c r="B165" s="1" t="s">
        <v>323</v>
      </c>
      <c r="C165" s="1" t="s">
        <v>324</v>
      </c>
      <c r="D165" s="1" t="b">
        <v>0</v>
      </c>
      <c r="E165" s="1" t="b">
        <v>0</v>
      </c>
      <c r="F165" s="1" t="s">
        <v>10</v>
      </c>
      <c r="G165" s="1" t="s">
        <v>13</v>
      </c>
      <c r="H165" t="b">
        <f t="shared" si="2"/>
        <v>1</v>
      </c>
      <c r="I165" t="b">
        <f>SUMPRODUCT(COUNTIF(C165,{"*/users/chris*","*/users/simon*","*/users/bridadan*","*/users/mbed_official*","*/users/Kojto*","*/users/sam_grove*","*/users/mbedAustin*","*/users/JimCarver*","*/users/andcor02*","*/teams/mbed-os-examples*","*/users/MACRUM*","*/users/Donatien*"}))&gt;0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5" t="b">
        <f>SUMPRODUCT(COUNTIF(C165,{"*/teams/ST*","*/users/nxp_ip*","*/teams/NXP*","*/teams/Freescale*","*/teams/AnalogDevices*","*/teams/Maxim-Integrated*","*/teams/ublox*","*/teams/WIZnet*","*/teams/Avnet*","*/users/ytsuboi*","*/users/Sissors*","*/users/Kaizen*","*/users/Jksoft*"}))&gt;0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6" spans="1:10" x14ac:dyDescent="0.2">
      <c r="A166" s="1" t="s">
        <v>183</v>
      </c>
      <c r="B166" s="1" t="s">
        <v>325</v>
      </c>
      <c r="C166" s="1" t="s">
        <v>326</v>
      </c>
      <c r="D166" s="1" t="b">
        <v>0</v>
      </c>
      <c r="E166" s="1" t="b">
        <v>0</v>
      </c>
      <c r="F166" s="1" t="s">
        <v>10</v>
      </c>
      <c r="G166" s="1" t="s">
        <v>13</v>
      </c>
      <c r="H166" t="b">
        <f t="shared" si="2"/>
        <v>1</v>
      </c>
      <c r="I166" t="b">
        <f>SUMPRODUCT(COUNTIF(C166,{"*/users/chris*","*/users/simon*","*/users/bridadan*","*/users/mbed_official*","*/users/Kojto*","*/users/sam_grove*","*/users/mbedAustin*","*/users/JimCarver*","*/users/andcor02*","*/teams/mbed-os-examples*","*/users/MACRUM*","*/users/Donatien*"}))&gt;0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6" t="b">
        <f>SUMPRODUCT(COUNTIF(C166,{"*/teams/ST*","*/users/nxp_ip*","*/teams/NXP*","*/teams/Freescale*","*/teams/AnalogDevices*","*/teams/Maxim-Integrated*","*/teams/ublox*","*/teams/WIZnet*","*/teams/Avnet*","*/users/ytsuboi*","*/users/Sissors*","*/users/Kaizen*","*/users/Jksoft*"}))&gt;0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7" spans="1:10" x14ac:dyDescent="0.2">
      <c r="A167" s="1" t="s">
        <v>183</v>
      </c>
      <c r="B167" s="1" t="s">
        <v>327</v>
      </c>
      <c r="C167" s="1" t="s">
        <v>328</v>
      </c>
      <c r="D167" s="1" t="b">
        <v>0</v>
      </c>
      <c r="E167" s="1" t="b">
        <v>0</v>
      </c>
      <c r="F167" s="1" t="s">
        <v>10</v>
      </c>
      <c r="G167" s="1" t="s">
        <v>13</v>
      </c>
      <c r="H167" t="b">
        <f t="shared" si="2"/>
        <v>1</v>
      </c>
      <c r="I167" t="b">
        <f>SUMPRODUCT(COUNTIF(C167,{"*/users/chris*","*/users/simon*","*/users/bridadan*","*/users/mbed_official*","*/users/Kojto*","*/users/sam_grove*","*/users/mbedAustin*","*/users/JimCarver*","*/users/andcor02*","*/teams/mbed-os-examples*","*/users/MACRUM*","*/users/Donatien*"}))&gt;0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7" t="b">
        <f>SUMPRODUCT(COUNTIF(C167,{"*/teams/ST*","*/users/nxp_ip*","*/teams/NXP*","*/teams/Freescale*","*/teams/AnalogDevices*","*/teams/Maxim-Integrated*","*/teams/ublox*","*/teams/WIZnet*","*/teams/Avnet*","*/users/ytsuboi*","*/users/Sissors*","*/users/Kaizen*","*/users/Jksoft*"}))&gt;0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8" spans="1:10" x14ac:dyDescent="0.2">
      <c r="A168" s="1" t="s">
        <v>183</v>
      </c>
      <c r="B168" s="1" t="s">
        <v>329</v>
      </c>
      <c r="C168" s="1" t="s">
        <v>330</v>
      </c>
      <c r="D168" s="1" t="b">
        <v>0</v>
      </c>
      <c r="E168" s="1" t="b">
        <v>0</v>
      </c>
      <c r="F168" s="1" t="s">
        <v>10</v>
      </c>
      <c r="G168" s="1" t="s">
        <v>13</v>
      </c>
      <c r="H168" t="b">
        <f t="shared" si="2"/>
        <v>1</v>
      </c>
      <c r="I168" t="b">
        <f>SUMPRODUCT(COUNTIF(C168,{"*/users/chris*","*/users/simon*","*/users/bridadan*","*/users/mbed_official*","*/users/Kojto*","*/users/sam_grove*","*/users/mbedAustin*","*/users/JimCarver*","*/users/andcor02*","*/teams/mbed-os-examples*","*/users/MACRUM*","*/users/Donatien*"}))&gt;0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8" t="b">
        <f>SUMPRODUCT(COUNTIF(C168,{"*/teams/ST*","*/users/nxp_ip*","*/teams/NXP*","*/teams/Freescale*","*/teams/AnalogDevices*","*/teams/Maxim-Integrated*","*/teams/ublox*","*/teams/WIZnet*","*/teams/Avnet*","*/users/ytsuboi*","*/users/Sissors*","*/users/Kaizen*","*/users/Jksoft*"}))&gt;0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69" spans="1:10" x14ac:dyDescent="0.2">
      <c r="A169" s="1" t="s">
        <v>183</v>
      </c>
      <c r="B169" s="1" t="s">
        <v>331</v>
      </c>
      <c r="C169" s="1" t="s">
        <v>332</v>
      </c>
      <c r="D169" s="1" t="b">
        <v>0</v>
      </c>
      <c r="E169" s="1" t="b">
        <v>0</v>
      </c>
      <c r="F169" s="1" t="s">
        <v>10</v>
      </c>
      <c r="G169" s="1" t="s">
        <v>10</v>
      </c>
      <c r="H169" t="b">
        <f t="shared" si="2"/>
        <v>0</v>
      </c>
      <c r="I169" t="b">
        <f>SUMPRODUCT(COUNTIF(C169,{"*/users/chris*","*/users/simon*","*/users/bridadan*","*/users/mbed_official*","*/users/Kojto*","*/users/sam_grove*","*/users/mbedAustin*","*/users/JimCarver*","*/users/andcor02*","*/teams/mbed-os-examples*","*/users/MACRUM*","*/users/Donatien*"}))&gt;0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69" t="b">
        <f>SUMPRODUCT(COUNTIF(C169,{"*/teams/ST*","*/users/nxp_ip*","*/teams/NXP*","*/teams/Freescale*","*/teams/AnalogDevices*","*/teams/Maxim-Integrated*","*/teams/ublox*","*/teams/WIZnet*","*/teams/Avnet*","*/users/ytsuboi*","*/users/Sissors*","*/users/Kaizen*","*/users/Jksoft*"}))&gt;0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0" spans="1:10" x14ac:dyDescent="0.2">
      <c r="A170" s="1" t="s">
        <v>183</v>
      </c>
      <c r="B170" s="1" t="s">
        <v>333</v>
      </c>
      <c r="C170" s="1" t="s">
        <v>334</v>
      </c>
      <c r="D170" s="1" t="b">
        <v>0</v>
      </c>
      <c r="E170" s="1" t="b">
        <v>0</v>
      </c>
      <c r="F170" s="1" t="s">
        <v>10</v>
      </c>
      <c r="G170" s="1" t="s">
        <v>13</v>
      </c>
      <c r="H170" t="b">
        <f t="shared" si="2"/>
        <v>1</v>
      </c>
      <c r="I170" t="b">
        <f>SUMPRODUCT(COUNTIF(C170,{"*/users/chris*","*/users/simon*","*/users/bridadan*","*/users/mbed_official*","*/users/Kojto*","*/users/sam_grove*","*/users/mbedAustin*","*/users/JimCarver*","*/users/andcor02*","*/teams/mbed-os-examples*","*/users/MACRUM*","*/users/Donatien*"}))&gt;0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0" t="b">
        <f>SUMPRODUCT(COUNTIF(C170,{"*/teams/ST*","*/users/nxp_ip*","*/teams/NXP*","*/teams/Freescale*","*/teams/AnalogDevices*","*/teams/Maxim-Integrated*","*/teams/ublox*","*/teams/WIZnet*","*/teams/Avnet*","*/users/ytsuboi*","*/users/Sissors*","*/users/Kaizen*","*/users/Jksoft*"}))&gt;0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1" spans="1:10" x14ac:dyDescent="0.2">
      <c r="A171" s="1" t="s">
        <v>183</v>
      </c>
      <c r="B171" s="1" t="s">
        <v>335</v>
      </c>
      <c r="C171" s="1" t="s">
        <v>336</v>
      </c>
      <c r="D171" s="1" t="b">
        <v>0</v>
      </c>
      <c r="E171" s="1" t="b">
        <v>0</v>
      </c>
      <c r="F171" s="1" t="s">
        <v>10</v>
      </c>
      <c r="G171" s="1" t="s">
        <v>10</v>
      </c>
      <c r="H171" t="b">
        <f t="shared" si="2"/>
        <v>0</v>
      </c>
      <c r="I171" t="b">
        <f>SUMPRODUCT(COUNTIF(C171,{"*/users/chris*","*/users/simon*","*/users/bridadan*","*/users/mbed_official*","*/users/Kojto*","*/users/sam_grove*","*/users/mbedAustin*","*/users/JimCarver*","*/users/andcor02*","*/teams/mbed-os-examples*","*/users/MACRUM*","*/users/Donatien*"}))&gt;0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1" t="b">
        <f>SUMPRODUCT(COUNTIF(C171,{"*/teams/ST*","*/users/nxp_ip*","*/teams/NXP*","*/teams/Freescale*","*/teams/AnalogDevices*","*/teams/Maxim-Integrated*","*/teams/ublox*","*/teams/WIZnet*","*/teams/Avnet*","*/users/ytsuboi*","*/users/Sissors*","*/users/Kaizen*","*/users/Jksoft*"}))&gt;0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2" spans="1:10" x14ac:dyDescent="0.2">
      <c r="A172" s="1" t="s">
        <v>183</v>
      </c>
      <c r="B172" s="1" t="s">
        <v>337</v>
      </c>
      <c r="C172" s="1" t="s">
        <v>338</v>
      </c>
      <c r="D172" s="1" t="b">
        <v>0</v>
      </c>
      <c r="E172" s="1" t="b">
        <v>0</v>
      </c>
      <c r="F172" s="1" t="s">
        <v>13</v>
      </c>
      <c r="G172" s="1" t="s">
        <v>13</v>
      </c>
      <c r="H172" t="b">
        <f t="shared" si="2"/>
        <v>1</v>
      </c>
      <c r="I172" t="b">
        <f>SUMPRODUCT(COUNTIF(C172,{"*/users/chris*","*/users/simon*","*/users/bridadan*","*/users/mbed_official*","*/users/Kojto*","*/users/sam_grove*","*/users/mbedAustin*","*/users/JimCarver*","*/users/andcor02*","*/teams/mbed-os-examples*","*/users/MACRUM*","*/users/Donatien*"}))&gt;0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72" t="b">
        <f>SUMPRODUCT(COUNTIF(C172,{"*/teams/ST*","*/users/nxp_ip*","*/teams/NXP*","*/teams/Freescale*","*/teams/AnalogDevices*","*/teams/Maxim-Integrated*","*/teams/ublox*","*/teams/WIZnet*","*/teams/Avnet*","*/users/ytsuboi*","*/users/Sissors*","*/users/Kaizen*","*/users/Jksoft*"}))&gt;0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3" spans="1:10" x14ac:dyDescent="0.2">
      <c r="A173" s="1" t="s">
        <v>183</v>
      </c>
      <c r="B173" s="1" t="s">
        <v>339</v>
      </c>
      <c r="C173" s="1" t="s">
        <v>340</v>
      </c>
      <c r="D173" s="1" t="b">
        <v>0</v>
      </c>
      <c r="E173" s="1" t="b">
        <v>0</v>
      </c>
      <c r="F173" s="1" t="s">
        <v>10</v>
      </c>
      <c r="G173" s="1" t="s">
        <v>10</v>
      </c>
      <c r="H173" t="b">
        <f t="shared" si="2"/>
        <v>0</v>
      </c>
      <c r="I173" t="b">
        <f>SUMPRODUCT(COUNTIF(C173,{"*/users/chris*","*/users/simon*","*/users/bridadan*","*/users/mbed_official*","*/users/Kojto*","*/users/sam_grove*","*/users/mbedAustin*","*/users/JimCarver*","*/users/andcor02*","*/teams/mbed-os-examples*","*/users/MACRUM*","*/users/Donatien*"}))&gt;0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73" t="b">
        <f>SUMPRODUCT(COUNTIF(C173,{"*/teams/ST*","*/users/nxp_ip*","*/teams/NXP*","*/teams/Freescale*","*/teams/AnalogDevices*","*/teams/Maxim-Integrated*","*/teams/ublox*","*/teams/WIZnet*","*/teams/Avnet*","*/users/ytsuboi*","*/users/Sissors*","*/users/Kaizen*","*/users/Jksoft*"}))&gt;0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4" spans="1:10" x14ac:dyDescent="0.2">
      <c r="A174" s="1" t="s">
        <v>183</v>
      </c>
      <c r="B174" s="1" t="s">
        <v>341</v>
      </c>
      <c r="C174" s="1" t="s">
        <v>342</v>
      </c>
      <c r="D174" s="1" t="b">
        <v>0</v>
      </c>
      <c r="E174" s="1" t="b">
        <v>0</v>
      </c>
      <c r="F174" s="1" t="s">
        <v>10</v>
      </c>
      <c r="G174" s="1" t="s">
        <v>10</v>
      </c>
      <c r="H174" t="b">
        <f t="shared" si="2"/>
        <v>0</v>
      </c>
      <c r="I174" t="b">
        <f>SUMPRODUCT(COUNTIF(C174,{"*/users/chris*","*/users/simon*","*/users/bridadan*","*/users/mbed_official*","*/users/Kojto*","*/users/sam_grove*","*/users/mbedAustin*","*/users/JimCarver*","*/users/andcor02*","*/teams/mbed-os-examples*","*/users/MACRUM*","*/users/Donatien*"}))&gt;0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4" t="b">
        <f>SUMPRODUCT(COUNTIF(C174,{"*/teams/ST*","*/users/nxp_ip*","*/teams/NXP*","*/teams/Freescale*","*/teams/AnalogDevices*","*/teams/Maxim-Integrated*","*/teams/ublox*","*/teams/WIZnet*","*/teams/Avnet*","*/users/ytsuboi*","*/users/Sissors*","*/users/Kaizen*","*/users/Jksoft*"}))&gt;0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5" spans="1:10" x14ac:dyDescent="0.2">
      <c r="A175" s="1" t="s">
        <v>183</v>
      </c>
      <c r="B175" s="1" t="s">
        <v>343</v>
      </c>
      <c r="C175" s="1" t="s">
        <v>344</v>
      </c>
      <c r="D175" s="1" t="b">
        <v>0</v>
      </c>
      <c r="E175" s="1" t="b">
        <v>0</v>
      </c>
      <c r="F175" s="1" t="s">
        <v>10</v>
      </c>
      <c r="G175" s="1" t="s">
        <v>13</v>
      </c>
      <c r="H175" t="b">
        <f t="shared" si="2"/>
        <v>1</v>
      </c>
      <c r="I175" t="b">
        <f>SUMPRODUCT(COUNTIF(C175,{"*/users/chris*","*/users/simon*","*/users/bridadan*","*/users/mbed_official*","*/users/Kojto*","*/users/sam_grove*","*/users/mbedAustin*","*/users/JimCarver*","*/users/andcor02*","*/teams/mbed-os-examples*","*/users/MACRUM*","*/users/Donatien*"}))&gt;0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5" t="b">
        <f>SUMPRODUCT(COUNTIF(C175,{"*/teams/ST*","*/users/nxp_ip*","*/teams/NXP*","*/teams/Freescale*","*/teams/AnalogDevices*","*/teams/Maxim-Integrated*","*/teams/ublox*","*/teams/WIZnet*","*/teams/Avnet*","*/users/ytsuboi*","*/users/Sissors*","*/users/Kaizen*","*/users/Jksoft*"}))&gt;0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6" spans="1:10" x14ac:dyDescent="0.2">
      <c r="A176" s="1" t="s">
        <v>183</v>
      </c>
      <c r="B176" s="1" t="s">
        <v>345</v>
      </c>
      <c r="C176" s="1" t="s">
        <v>346</v>
      </c>
      <c r="D176" s="1" t="b">
        <v>0</v>
      </c>
      <c r="E176" s="1" t="b">
        <v>0</v>
      </c>
      <c r="F176" s="1" t="s">
        <v>10</v>
      </c>
      <c r="G176" s="1" t="s">
        <v>10</v>
      </c>
      <c r="H176" t="b">
        <f t="shared" si="2"/>
        <v>0</v>
      </c>
      <c r="I176" t="b">
        <f>SUMPRODUCT(COUNTIF(C176,{"*/users/chris*","*/users/simon*","*/users/bridadan*","*/users/mbed_official*","*/users/Kojto*","*/users/sam_grove*","*/users/mbedAustin*","*/users/JimCarver*","*/users/andcor02*","*/teams/mbed-os-examples*","*/users/MACRUM*","*/users/Donatien*"}))&gt;0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6" t="b">
        <f>SUMPRODUCT(COUNTIF(C176,{"*/teams/ST*","*/users/nxp_ip*","*/teams/NXP*","*/teams/Freescale*","*/teams/AnalogDevices*","*/teams/Maxim-Integrated*","*/teams/ublox*","*/teams/WIZnet*","*/teams/Avnet*","*/users/ytsuboi*","*/users/Sissors*","*/users/Kaizen*","*/users/Jksoft*"}))&gt;0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7" spans="1:10" x14ac:dyDescent="0.2">
      <c r="A177" s="1" t="s">
        <v>183</v>
      </c>
      <c r="B177" s="1" t="s">
        <v>347</v>
      </c>
      <c r="C177" s="1" t="s">
        <v>348</v>
      </c>
      <c r="D177" s="1" t="b">
        <v>0</v>
      </c>
      <c r="E177" s="1" t="b">
        <v>0</v>
      </c>
      <c r="F177" s="1" t="s">
        <v>10</v>
      </c>
      <c r="G177" s="1" t="s">
        <v>13</v>
      </c>
      <c r="H177" t="b">
        <f t="shared" si="2"/>
        <v>1</v>
      </c>
      <c r="I177" t="b">
        <f>SUMPRODUCT(COUNTIF(C177,{"*/users/chris*","*/users/simon*","*/users/bridadan*","*/users/mbed_official*","*/users/Kojto*","*/users/sam_grove*","*/users/mbedAustin*","*/users/JimCarver*","*/users/andcor02*","*/teams/mbed-os-examples*","*/users/MACRUM*","*/users/Donatien*"}))&gt;0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7" t="b">
        <f>SUMPRODUCT(COUNTIF(C177,{"*/teams/ST*","*/users/nxp_ip*","*/teams/NXP*","*/teams/Freescale*","*/teams/AnalogDevices*","*/teams/Maxim-Integrated*","*/teams/ublox*","*/teams/WIZnet*","*/teams/Avnet*","*/users/ytsuboi*","*/users/Sissors*","*/users/Kaizen*","*/users/Jksoft*"}))&gt;0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8" spans="1:10" x14ac:dyDescent="0.2">
      <c r="A178" s="1" t="s">
        <v>183</v>
      </c>
      <c r="B178" s="1" t="s">
        <v>349</v>
      </c>
      <c r="C178" s="1" t="s">
        <v>350</v>
      </c>
      <c r="D178" s="1" t="b">
        <v>0</v>
      </c>
      <c r="E178" s="1" t="b">
        <v>1</v>
      </c>
      <c r="F178" s="1" t="s">
        <v>69</v>
      </c>
      <c r="G178" s="1" t="s">
        <v>69</v>
      </c>
      <c r="H178" t="str">
        <f t="shared" si="2"/>
        <v>-</v>
      </c>
      <c r="I178" t="b">
        <f>SUMPRODUCT(COUNTIF(C178,{"*/users/chris*","*/users/simon*","*/users/bridadan*","*/users/mbed_official*","*/users/Kojto*","*/users/sam_grove*","*/users/mbedAustin*","*/users/JimCarver*","*/users/andcor02*","*/teams/mbed-os-examples*","*/users/MACRUM*","*/users/Donatien*"}))&gt;0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8" t="b">
        <f>SUMPRODUCT(COUNTIF(C178,{"*/teams/ST*","*/users/nxp_ip*","*/teams/NXP*","*/teams/Freescale*","*/teams/AnalogDevices*","*/teams/Maxim-Integrated*","*/teams/ublox*","*/teams/WIZnet*","*/teams/Avnet*","*/users/ytsuboi*","*/users/Sissors*","*/users/Kaizen*","*/users/Jksoft*"}))&gt;0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79" spans="1:10" x14ac:dyDescent="0.2">
      <c r="A179" s="1" t="s">
        <v>351</v>
      </c>
      <c r="B179" s="1" t="s">
        <v>352</v>
      </c>
      <c r="C179" s="1" t="s">
        <v>353</v>
      </c>
      <c r="D179" s="1" t="b">
        <v>0</v>
      </c>
      <c r="E179" s="1" t="b">
        <v>0</v>
      </c>
      <c r="F179" s="1" t="s">
        <v>10</v>
      </c>
      <c r="G179" s="1" t="s">
        <v>10</v>
      </c>
      <c r="H179" t="b">
        <f t="shared" si="2"/>
        <v>0</v>
      </c>
      <c r="I179" t="b">
        <f>SUMPRODUCT(COUNTIF(C179,{"*/users/chris*","*/users/simon*","*/users/bridadan*","*/users/mbed_official*","*/users/Kojto*","*/users/sam_grove*","*/users/mbedAustin*","*/users/JimCarver*","*/users/andcor02*","*/teams/mbed-os-examples*","*/users/MACRUM*","*/users/Donatien*"}))&gt;0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79" t="b">
        <f>SUMPRODUCT(COUNTIF(C179,{"*/teams/ST*","*/users/nxp_ip*","*/teams/NXP*","*/teams/Freescale*","*/teams/AnalogDevices*","*/teams/Maxim-Integrated*","*/teams/ublox*","*/teams/WIZnet*","*/teams/Avnet*","*/users/ytsuboi*","*/users/Sissors*","*/users/Kaizen*","*/users/Jksoft*"}))&gt;0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0" spans="1:10" x14ac:dyDescent="0.2">
      <c r="A180" s="1" t="s">
        <v>351</v>
      </c>
      <c r="B180" s="1" t="s">
        <v>354</v>
      </c>
      <c r="C180" s="1" t="s">
        <v>213</v>
      </c>
      <c r="D180" s="1" t="b">
        <v>0</v>
      </c>
      <c r="E180" s="1" t="b">
        <v>0</v>
      </c>
      <c r="F180" s="1" t="s">
        <v>10</v>
      </c>
      <c r="G180" s="1" t="s">
        <v>10</v>
      </c>
      <c r="H180" t="b">
        <f t="shared" si="2"/>
        <v>0</v>
      </c>
      <c r="I180" t="b">
        <f>SUMPRODUCT(COUNTIF(C180,{"*/users/chris*","*/users/simon*","*/users/bridadan*","*/users/mbed_official*","*/users/Kojto*","*/users/sam_grove*","*/users/mbedAustin*","*/users/JimCarver*","*/users/andcor02*","*/teams/mbed-os-examples*","*/users/MACRUM*","*/users/Donatien*"}))&gt;0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80" t="b">
        <f>SUMPRODUCT(COUNTIF(C180,{"*/teams/ST*","*/users/nxp_ip*","*/teams/NXP*","*/teams/Freescale*","*/teams/AnalogDevices*","*/teams/Maxim-Integrated*","*/teams/ublox*","*/teams/WIZnet*","*/teams/Avnet*","*/users/ytsuboi*","*/users/Sissors*","*/users/Kaizen*","*/users/Jksoft*"}))&gt;0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1" spans="1:10" x14ac:dyDescent="0.2">
      <c r="A181" s="1" t="s">
        <v>351</v>
      </c>
      <c r="B181" s="1" t="s">
        <v>355</v>
      </c>
      <c r="C181" s="1" t="s">
        <v>356</v>
      </c>
      <c r="D181" s="1" t="b">
        <v>0</v>
      </c>
      <c r="E181" s="1" t="b">
        <v>0</v>
      </c>
      <c r="F181" s="1" t="s">
        <v>13</v>
      </c>
      <c r="G181" s="1" t="s">
        <v>13</v>
      </c>
      <c r="H181" t="b">
        <f t="shared" si="2"/>
        <v>1</v>
      </c>
      <c r="I181" t="b">
        <f>SUMPRODUCT(COUNTIF(C181,{"*/users/chris*","*/users/simon*","*/users/bridadan*","*/users/mbed_official*","*/users/Kojto*","*/users/sam_grove*","*/users/mbedAustin*","*/users/JimCarver*","*/users/andcor02*","*/teams/mbed-os-examples*","*/users/MACRUM*","*/users/Donatien*"}))&gt;0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1" t="b">
        <f>SUMPRODUCT(COUNTIF(C181,{"*/teams/ST*","*/users/nxp_ip*","*/teams/NXP*","*/teams/Freescale*","*/teams/AnalogDevices*","*/teams/Maxim-Integrated*","*/teams/ublox*","*/teams/WIZnet*","*/teams/Avnet*","*/users/ytsuboi*","*/users/Sissors*","*/users/Kaizen*","*/users/Jksoft*"}))&gt;0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2" spans="1:10" x14ac:dyDescent="0.2">
      <c r="A182" s="1" t="s">
        <v>351</v>
      </c>
      <c r="B182" s="1" t="s">
        <v>357</v>
      </c>
      <c r="C182" s="1" t="s">
        <v>358</v>
      </c>
      <c r="D182" s="1" t="b">
        <v>0</v>
      </c>
      <c r="E182" s="1" t="b">
        <v>0</v>
      </c>
      <c r="F182" s="1" t="s">
        <v>13</v>
      </c>
      <c r="G182" s="1" t="s">
        <v>13</v>
      </c>
      <c r="H182" t="b">
        <f t="shared" si="2"/>
        <v>1</v>
      </c>
      <c r="I182" t="b">
        <f>SUMPRODUCT(COUNTIF(C182,{"*/users/chris*","*/users/simon*","*/users/bridadan*","*/users/mbed_official*","*/users/Kojto*","*/users/sam_grove*","*/users/mbedAustin*","*/users/JimCarver*","*/users/andcor02*","*/teams/mbed-os-examples*","*/users/MACRUM*","*/users/Donatien*"}))&gt;0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2" t="b">
        <f>SUMPRODUCT(COUNTIF(C182,{"*/teams/ST*","*/users/nxp_ip*","*/teams/NXP*","*/teams/Freescale*","*/teams/AnalogDevices*","*/teams/Maxim-Integrated*","*/teams/ublox*","*/teams/WIZnet*","*/teams/Avnet*","*/users/ytsuboi*","*/users/Sissors*","*/users/Kaizen*","*/users/Jksoft*"}))&gt;0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3" spans="1:10" x14ac:dyDescent="0.2">
      <c r="A183" s="1" t="s">
        <v>351</v>
      </c>
      <c r="B183" s="1" t="s">
        <v>359</v>
      </c>
      <c r="C183" s="1" t="s">
        <v>360</v>
      </c>
      <c r="D183" s="1" t="b">
        <v>0</v>
      </c>
      <c r="E183" s="1" t="b">
        <v>0</v>
      </c>
      <c r="F183" s="1" t="s">
        <v>10</v>
      </c>
      <c r="G183" s="1" t="s">
        <v>10</v>
      </c>
      <c r="H183" t="b">
        <f t="shared" si="2"/>
        <v>0</v>
      </c>
      <c r="I183" t="b">
        <f>SUMPRODUCT(COUNTIF(C183,{"*/users/chris*","*/users/simon*","*/users/bridadan*","*/users/mbed_official*","*/users/Kojto*","*/users/sam_grove*","*/users/mbedAustin*","*/users/JimCarver*","*/users/andcor02*","*/teams/mbed-os-examples*","*/users/MACRUM*","*/users/Donatien*"}))&gt;0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3" t="b">
        <f>SUMPRODUCT(COUNTIF(C183,{"*/teams/ST*","*/users/nxp_ip*","*/teams/NXP*","*/teams/Freescale*","*/teams/AnalogDevices*","*/teams/Maxim-Integrated*","*/teams/ublox*","*/teams/WIZnet*","*/teams/Avnet*","*/users/ytsuboi*","*/users/Sissors*","*/users/Kaizen*","*/users/Jksoft*"}))&gt;0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4" spans="1:10" x14ac:dyDescent="0.2">
      <c r="A184" s="1" t="s">
        <v>351</v>
      </c>
      <c r="B184" s="1" t="s">
        <v>361</v>
      </c>
      <c r="C184" s="1" t="s">
        <v>362</v>
      </c>
      <c r="D184" s="1" t="b">
        <v>0</v>
      </c>
      <c r="E184" s="1" t="b">
        <v>0</v>
      </c>
      <c r="F184" s="1" t="s">
        <v>13</v>
      </c>
      <c r="G184" s="1" t="s">
        <v>13</v>
      </c>
      <c r="H184" t="b">
        <f t="shared" si="2"/>
        <v>1</v>
      </c>
      <c r="I184" t="b">
        <f>SUMPRODUCT(COUNTIF(C184,{"*/users/chris*","*/users/simon*","*/users/bridadan*","*/users/mbed_official*","*/users/Kojto*","*/users/sam_grove*","*/users/mbedAustin*","*/users/JimCarver*","*/users/andcor02*","*/teams/mbed-os-examples*","*/users/MACRUM*","*/users/Donatien*"}))&gt;0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4" t="b">
        <f>SUMPRODUCT(COUNTIF(C184,{"*/teams/ST*","*/users/nxp_ip*","*/teams/NXP*","*/teams/Freescale*","*/teams/AnalogDevices*","*/teams/Maxim-Integrated*","*/teams/ublox*","*/teams/WIZnet*","*/teams/Avnet*","*/users/ytsuboi*","*/users/Sissors*","*/users/Kaizen*","*/users/Jksoft*"}))&gt;0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5" spans="1:10" x14ac:dyDescent="0.2">
      <c r="A185" s="1" t="s">
        <v>351</v>
      </c>
      <c r="B185" s="1" t="s">
        <v>363</v>
      </c>
      <c r="C185" s="1" t="s">
        <v>364</v>
      </c>
      <c r="D185" s="1" t="b">
        <v>0</v>
      </c>
      <c r="E185" s="1" t="b">
        <v>0</v>
      </c>
      <c r="F185" s="1" t="s">
        <v>13</v>
      </c>
      <c r="G185" s="1" t="s">
        <v>13</v>
      </c>
      <c r="H185" t="b">
        <f t="shared" si="2"/>
        <v>1</v>
      </c>
      <c r="I185" t="b">
        <f>SUMPRODUCT(COUNTIF(C185,{"*/users/chris*","*/users/simon*","*/users/bridadan*","*/users/mbed_official*","*/users/Kojto*","*/users/sam_grove*","*/users/mbedAustin*","*/users/JimCarver*","*/users/andcor02*","*/teams/mbed-os-examples*","*/users/MACRUM*","*/users/Donatien*"}))&gt;0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85" t="b">
        <f>SUMPRODUCT(COUNTIF(C185,{"*/teams/ST*","*/users/nxp_ip*","*/teams/NXP*","*/teams/Freescale*","*/teams/AnalogDevices*","*/teams/Maxim-Integrated*","*/teams/ublox*","*/teams/WIZnet*","*/teams/Avnet*","*/users/ytsuboi*","*/users/Sissors*","*/users/Kaizen*","*/users/Jksoft*"}))&gt;0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6" spans="1:10" x14ac:dyDescent="0.2">
      <c r="A186" s="1" t="s">
        <v>351</v>
      </c>
      <c r="B186" s="1" t="s">
        <v>365</v>
      </c>
      <c r="C186" s="1" t="s">
        <v>366</v>
      </c>
      <c r="D186" s="1" t="b">
        <v>0</v>
      </c>
      <c r="E186" s="1" t="b">
        <v>0</v>
      </c>
      <c r="F186" s="1" t="s">
        <v>10</v>
      </c>
      <c r="G186" s="1" t="s">
        <v>10</v>
      </c>
      <c r="H186" t="b">
        <f t="shared" si="2"/>
        <v>0</v>
      </c>
      <c r="I186" t="b">
        <f>SUMPRODUCT(COUNTIF(C186,{"*/users/chris*","*/users/simon*","*/users/bridadan*","*/users/mbed_official*","*/users/Kojto*","*/users/sam_grove*","*/users/mbedAustin*","*/users/JimCarver*","*/users/andcor02*","*/teams/mbed-os-examples*","*/users/MACRUM*","*/users/Donatien*"}))&gt;0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6" t="b">
        <f>SUMPRODUCT(COUNTIF(C186,{"*/teams/ST*","*/users/nxp_ip*","*/teams/NXP*","*/teams/Freescale*","*/teams/AnalogDevices*","*/teams/Maxim-Integrated*","*/teams/ublox*","*/teams/WIZnet*","*/teams/Avnet*","*/users/ytsuboi*","*/users/Sissors*","*/users/Kaizen*","*/users/Jksoft*"}))&gt;0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7" spans="1:10" x14ac:dyDescent="0.2">
      <c r="A187" s="1" t="s">
        <v>351</v>
      </c>
      <c r="B187" s="1" t="s">
        <v>367</v>
      </c>
      <c r="C187" s="1" t="s">
        <v>368</v>
      </c>
      <c r="D187" s="1" t="b">
        <v>0</v>
      </c>
      <c r="E187" s="1" t="b">
        <v>0</v>
      </c>
      <c r="F187" s="1" t="s">
        <v>13</v>
      </c>
      <c r="G187" s="1" t="s">
        <v>13</v>
      </c>
      <c r="H187" t="b">
        <f t="shared" si="2"/>
        <v>1</v>
      </c>
      <c r="I187" t="b">
        <f>SUMPRODUCT(COUNTIF(C187,{"*/users/chris*","*/users/simon*","*/users/bridadan*","*/users/mbed_official*","*/users/Kojto*","*/users/sam_grove*","*/users/mbedAustin*","*/users/JimCarver*","*/users/andcor02*","*/teams/mbed-os-examples*","*/users/MACRUM*","*/users/Donatien*"}))&gt;0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7" t="b">
        <f>SUMPRODUCT(COUNTIF(C187,{"*/teams/ST*","*/users/nxp_ip*","*/teams/NXP*","*/teams/Freescale*","*/teams/AnalogDevices*","*/teams/Maxim-Integrated*","*/teams/ublox*","*/teams/WIZnet*","*/teams/Avnet*","*/users/ytsuboi*","*/users/Sissors*","*/users/Kaizen*","*/users/Jksoft*"}))&gt;0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88" spans="1:10" x14ac:dyDescent="0.2">
      <c r="A188" s="1" t="s">
        <v>351</v>
      </c>
      <c r="B188" s="1" t="s">
        <v>369</v>
      </c>
      <c r="C188" s="1" t="s">
        <v>370</v>
      </c>
      <c r="D188" s="1" t="b">
        <v>0</v>
      </c>
      <c r="E188" s="1" t="b">
        <v>0</v>
      </c>
      <c r="F188" s="1" t="s">
        <v>10</v>
      </c>
      <c r="G188" s="1" t="s">
        <v>13</v>
      </c>
      <c r="H188" t="b">
        <f t="shared" si="2"/>
        <v>1</v>
      </c>
      <c r="I188" t="b">
        <f>SUMPRODUCT(COUNTIF(C188,{"*/users/chris*","*/users/simon*","*/users/bridadan*","*/users/mbed_official*","*/users/Kojto*","*/users/sam_grove*","*/users/mbedAustin*","*/users/JimCarver*","*/users/andcor02*","*/teams/mbed-os-examples*","*/users/MACRUM*","*/users/Donatien*"}))&gt;0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8" t="b">
        <f>SUMPRODUCT(COUNTIF(C188,{"*/teams/ST*","*/users/nxp_ip*","*/teams/NXP*","*/teams/Freescale*","*/teams/AnalogDevices*","*/teams/Maxim-Integrated*","*/teams/ublox*","*/teams/WIZnet*","*/teams/Avnet*","*/users/ytsuboi*","*/users/Sissors*","*/users/Kaizen*","*/users/Jksoft*"}))&gt;0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89" spans="1:10" x14ac:dyDescent="0.2">
      <c r="A189" s="1" t="s">
        <v>351</v>
      </c>
      <c r="B189" s="1" t="s">
        <v>371</v>
      </c>
      <c r="C189" s="1" t="s">
        <v>372</v>
      </c>
      <c r="D189" s="1" t="b">
        <v>0</v>
      </c>
      <c r="E189" s="1" t="b">
        <v>0</v>
      </c>
      <c r="F189" s="1" t="s">
        <v>10</v>
      </c>
      <c r="G189" s="1" t="s">
        <v>10</v>
      </c>
      <c r="H189" t="b">
        <f t="shared" si="2"/>
        <v>0</v>
      </c>
      <c r="I189" t="b">
        <f>SUMPRODUCT(COUNTIF(C189,{"*/users/chris*","*/users/simon*","*/users/bridadan*","*/users/mbed_official*","*/users/Kojto*","*/users/sam_grove*","*/users/mbedAustin*","*/users/JimCarver*","*/users/andcor02*","*/teams/mbed-os-examples*","*/users/MACRUM*","*/users/Donatien*"}))&gt;0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89" t="b">
        <f>SUMPRODUCT(COUNTIF(C189,{"*/teams/ST*","*/users/nxp_ip*","*/teams/NXP*","*/teams/Freescale*","*/teams/AnalogDevices*","*/teams/Maxim-Integrated*","*/teams/ublox*","*/teams/WIZnet*","*/teams/Avnet*","*/users/ytsuboi*","*/users/Sissors*","*/users/Kaizen*","*/users/Jksoft*"}))&gt;0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0" spans="1:10" x14ac:dyDescent="0.2">
      <c r="A190" s="1" t="s">
        <v>351</v>
      </c>
      <c r="B190" s="1" t="s">
        <v>373</v>
      </c>
      <c r="C190" s="1" t="s">
        <v>362</v>
      </c>
      <c r="D190" s="1" t="b">
        <v>0</v>
      </c>
      <c r="E190" s="1" t="b">
        <v>0</v>
      </c>
      <c r="F190" s="1" t="s">
        <v>247</v>
      </c>
      <c r="G190" s="1" t="s">
        <v>247</v>
      </c>
      <c r="H190" t="str">
        <f t="shared" si="2"/>
        <v>-</v>
      </c>
      <c r="I190" t="b">
        <f>SUMPRODUCT(COUNTIF(C190,{"*/users/chris*","*/users/simon*","*/users/bridadan*","*/users/mbed_official*","*/users/Kojto*","*/users/sam_grove*","*/users/mbedAustin*","*/users/JimCarver*","*/users/andcor02*","*/teams/mbed-os-examples*","*/users/MACRUM*","*/users/Donatien*"}))&gt;0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0" t="b">
        <f>SUMPRODUCT(COUNTIF(C190,{"*/teams/ST*","*/users/nxp_ip*","*/teams/NXP*","*/teams/Freescale*","*/teams/AnalogDevices*","*/teams/Maxim-Integrated*","*/teams/ublox*","*/teams/WIZnet*","*/teams/Avnet*","*/users/ytsuboi*","*/users/Sissors*","*/users/Kaizen*","*/users/Jksoft*"}))&gt;0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1" spans="1:10" x14ac:dyDescent="0.2">
      <c r="A191" s="1" t="s">
        <v>351</v>
      </c>
      <c r="B191" s="1" t="s">
        <v>374</v>
      </c>
      <c r="C191" s="1" t="s">
        <v>375</v>
      </c>
      <c r="D191" s="1" t="b">
        <v>0</v>
      </c>
      <c r="E191" s="1" t="b">
        <v>0</v>
      </c>
      <c r="F191" s="1" t="s">
        <v>13</v>
      </c>
      <c r="G191" s="1" t="s">
        <v>13</v>
      </c>
      <c r="H191" t="b">
        <f t="shared" si="2"/>
        <v>1</v>
      </c>
      <c r="I191" t="b">
        <f>SUMPRODUCT(COUNTIF(C191,{"*/users/chris*","*/users/simon*","*/users/bridadan*","*/users/mbed_official*","*/users/Kojto*","*/users/sam_grove*","*/users/mbedAustin*","*/users/JimCarver*","*/users/andcor02*","*/teams/mbed-os-examples*","*/users/MACRUM*","*/users/Donatien*"}))&gt;0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1" t="b">
        <f>SUMPRODUCT(COUNTIF(C191,{"*/teams/ST*","*/users/nxp_ip*","*/teams/NXP*","*/teams/Freescale*","*/teams/AnalogDevices*","*/teams/Maxim-Integrated*","*/teams/ublox*","*/teams/WIZnet*","*/teams/Avnet*","*/users/ytsuboi*","*/users/Sissors*","*/users/Kaizen*","*/users/Jksoft*"}))&gt;0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2" spans="1:10" x14ac:dyDescent="0.2">
      <c r="A192" s="1" t="s">
        <v>351</v>
      </c>
      <c r="B192" s="1" t="s">
        <v>376</v>
      </c>
      <c r="C192" s="1" t="s">
        <v>377</v>
      </c>
      <c r="D192" s="1" t="b">
        <v>0</v>
      </c>
      <c r="E192" s="1" t="b">
        <v>0</v>
      </c>
      <c r="F192" s="1" t="s">
        <v>13</v>
      </c>
      <c r="G192" s="1" t="s">
        <v>13</v>
      </c>
      <c r="H192" t="b">
        <f t="shared" si="2"/>
        <v>1</v>
      </c>
      <c r="I192" t="b">
        <f>SUMPRODUCT(COUNTIF(C192,{"*/users/chris*","*/users/simon*","*/users/bridadan*","*/users/mbed_official*","*/users/Kojto*","*/users/sam_grove*","*/users/mbedAustin*","*/users/JimCarver*","*/users/andcor02*","*/teams/mbed-os-examples*","*/users/MACRUM*","*/users/Donatien*"}))&gt;0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2" t="b">
        <f>SUMPRODUCT(COUNTIF(C192,{"*/teams/ST*","*/users/nxp_ip*","*/teams/NXP*","*/teams/Freescale*","*/teams/AnalogDevices*","*/teams/Maxim-Integrated*","*/teams/ublox*","*/teams/WIZnet*","*/teams/Avnet*","*/users/ytsuboi*","*/users/Sissors*","*/users/Kaizen*","*/users/Jksoft*"}))&gt;0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3" spans="1:10" x14ac:dyDescent="0.2">
      <c r="A193" s="1" t="s">
        <v>351</v>
      </c>
      <c r="B193" s="1" t="s">
        <v>378</v>
      </c>
      <c r="C193" s="1" t="s">
        <v>379</v>
      </c>
      <c r="D193" s="1" t="b">
        <v>1</v>
      </c>
      <c r="E193" s="1" t="b">
        <v>0</v>
      </c>
      <c r="F193" s="1" t="s">
        <v>30</v>
      </c>
      <c r="G193" s="1" t="s">
        <v>30</v>
      </c>
      <c r="H193" t="str">
        <f t="shared" si="2"/>
        <v>-</v>
      </c>
      <c r="I193" t="b">
        <f>SUMPRODUCT(COUNTIF(C193,{"*/users/chris*","*/users/simon*","*/users/bridadan*","*/users/mbed_official*","*/users/Kojto*","*/users/sam_grove*","*/users/mbedAustin*","*/users/JimCarver*","*/users/andcor02*","*/teams/mbed-os-examples*","*/users/MACRUM*","*/users/Donatien*"}))&gt;0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3" t="b">
        <f>SUMPRODUCT(COUNTIF(C193,{"*/teams/ST*","*/users/nxp_ip*","*/teams/NXP*","*/teams/Freescale*","*/teams/AnalogDevices*","*/teams/Maxim-Integrated*","*/teams/ublox*","*/teams/WIZnet*","*/teams/Avnet*","*/users/ytsuboi*","*/users/Sissors*","*/users/Kaizen*","*/users/Jksoft*"}))&gt;0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4" spans="1:10" x14ac:dyDescent="0.2">
      <c r="A194" s="1" t="s">
        <v>351</v>
      </c>
      <c r="B194" s="1" t="s">
        <v>380</v>
      </c>
      <c r="C194" s="1" t="s">
        <v>276</v>
      </c>
      <c r="D194" s="1" t="b">
        <v>0</v>
      </c>
      <c r="E194" s="1" t="b">
        <v>0</v>
      </c>
      <c r="F194" s="1" t="s">
        <v>10</v>
      </c>
      <c r="G194" s="1" t="s">
        <v>13</v>
      </c>
      <c r="H194" t="b">
        <f t="shared" si="2"/>
        <v>1</v>
      </c>
      <c r="I194" t="b">
        <f>SUMPRODUCT(COUNTIF(C194,{"*/users/chris*","*/users/simon*","*/users/bridadan*","*/users/mbed_official*","*/users/Kojto*","*/users/sam_grove*","*/users/mbedAustin*","*/users/JimCarver*","*/users/andcor02*","*/teams/mbed-os-examples*","*/users/MACRUM*","*/users/Donatien*"}))&gt;0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4" t="b">
        <f>SUMPRODUCT(COUNTIF(C194,{"*/teams/ST*","*/users/nxp_ip*","*/teams/NXP*","*/teams/Freescale*","*/teams/AnalogDevices*","*/teams/Maxim-Integrated*","*/teams/ublox*","*/teams/WIZnet*","*/teams/Avnet*","*/users/ytsuboi*","*/users/Sissors*","*/users/Kaizen*","*/users/Jksoft*"}))&gt;0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5" spans="1:10" x14ac:dyDescent="0.2">
      <c r="A195" s="1" t="s">
        <v>351</v>
      </c>
      <c r="B195" s="1" t="s">
        <v>381</v>
      </c>
      <c r="C195" s="1" t="s">
        <v>382</v>
      </c>
      <c r="D195" s="1" t="b">
        <v>0</v>
      </c>
      <c r="E195" s="1" t="b">
        <v>0</v>
      </c>
      <c r="F195" s="1" t="s">
        <v>10</v>
      </c>
      <c r="G195" s="1" t="s">
        <v>13</v>
      </c>
      <c r="H195" t="b">
        <f t="shared" ref="H195:H258" si="3">IF(OR(F195="SUCCESS",G195="SUCCESS"), TRUE, IF(OR(F195="LIBRARY",G195="LIBRARY",F195="DUPLICATE",G195="DUPLICATE",F195="-",G195="-"),"-",FALSE))</f>
        <v>1</v>
      </c>
      <c r="I195" t="b">
        <f>SUMPRODUCT(COUNTIF(C195,{"*/users/chris*","*/users/simon*","*/users/bridadan*","*/users/mbed_official*","*/users/Kojto*","*/users/sam_grove*","*/users/mbedAustin*","*/users/JimCarver*","*/users/andcor02*","*/teams/mbed-os-examples*","*/users/MACRUM*","*/users/Donatien*"}))&gt;0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5" t="b">
        <f>SUMPRODUCT(COUNTIF(C195,{"*/teams/ST*","*/users/nxp_ip*","*/teams/NXP*","*/teams/Freescale*","*/teams/AnalogDevices*","*/teams/Maxim-Integrated*","*/teams/ublox*","*/teams/WIZnet*","*/teams/Avnet*","*/users/ytsuboi*","*/users/Sissors*","*/users/Kaizen*","*/users/Jksoft*"}))&gt;0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6" spans="1:10" x14ac:dyDescent="0.2">
      <c r="A196" s="1" t="s">
        <v>351</v>
      </c>
      <c r="B196" s="1" t="s">
        <v>383</v>
      </c>
      <c r="C196" s="1" t="s">
        <v>384</v>
      </c>
      <c r="D196" s="1" t="b">
        <v>0</v>
      </c>
      <c r="E196" s="1" t="b">
        <v>0</v>
      </c>
      <c r="F196" s="1" t="s">
        <v>13</v>
      </c>
      <c r="G196" s="1" t="s">
        <v>13</v>
      </c>
      <c r="H196" t="b">
        <f t="shared" si="3"/>
        <v>1</v>
      </c>
      <c r="I196" t="b">
        <f>SUMPRODUCT(COUNTIF(C196,{"*/users/chris*","*/users/simon*","*/users/bridadan*","*/users/mbed_official*","*/users/Kojto*","*/users/sam_grove*","*/users/mbedAustin*","*/users/JimCarver*","*/users/andcor02*","*/teams/mbed-os-examples*","*/users/MACRUM*","*/users/Donatien*"}))&gt;0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6" t="b">
        <f>SUMPRODUCT(COUNTIF(C196,{"*/teams/ST*","*/users/nxp_ip*","*/teams/NXP*","*/teams/Freescale*","*/teams/AnalogDevices*","*/teams/Maxim-Integrated*","*/teams/ublox*","*/teams/WIZnet*","*/teams/Avnet*","*/users/ytsuboi*","*/users/Sissors*","*/users/Kaizen*","*/users/Jksoft*"}))&gt;0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197" spans="1:10" x14ac:dyDescent="0.2">
      <c r="A197" s="1" t="s">
        <v>351</v>
      </c>
      <c r="B197" s="1" t="s">
        <v>385</v>
      </c>
      <c r="C197" s="1" t="s">
        <v>386</v>
      </c>
      <c r="D197" s="1" t="b">
        <v>0</v>
      </c>
      <c r="E197" s="1" t="b">
        <v>0</v>
      </c>
      <c r="F197" s="1" t="s">
        <v>13</v>
      </c>
      <c r="G197" s="1" t="s">
        <v>13</v>
      </c>
      <c r="H197" t="b">
        <f t="shared" si="3"/>
        <v>1</v>
      </c>
      <c r="I197" t="b">
        <f>SUMPRODUCT(COUNTIF(C197,{"*/users/chris*","*/users/simon*","*/users/bridadan*","*/users/mbed_official*","*/users/Kojto*","*/users/sam_grove*","*/users/mbedAustin*","*/users/JimCarver*","*/users/andcor02*","*/teams/mbed-os-examples*","*/users/MACRUM*","*/users/Donatien*"}))&gt;0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7" t="b">
        <f>SUMPRODUCT(COUNTIF(C197,{"*/teams/ST*","*/users/nxp_ip*","*/teams/NXP*","*/teams/Freescale*","*/teams/AnalogDevices*","*/teams/Maxim-Integrated*","*/teams/ublox*","*/teams/WIZnet*","*/teams/Avnet*","*/users/ytsuboi*","*/users/Sissors*","*/users/Kaizen*","*/users/Jksoft*"}))&gt;0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8" spans="1:10" x14ac:dyDescent="0.2">
      <c r="A198" s="1" t="s">
        <v>351</v>
      </c>
      <c r="B198" s="1" t="s">
        <v>387</v>
      </c>
      <c r="C198" s="1" t="s">
        <v>388</v>
      </c>
      <c r="D198" s="1" t="b">
        <v>1</v>
      </c>
      <c r="E198" s="1" t="b">
        <v>0</v>
      </c>
      <c r="F198" s="1" t="s">
        <v>30</v>
      </c>
      <c r="G198" s="1" t="s">
        <v>30</v>
      </c>
      <c r="H198" t="str">
        <f t="shared" si="3"/>
        <v>-</v>
      </c>
      <c r="I198" t="b">
        <f>SUMPRODUCT(COUNTIF(C198,{"*/users/chris*","*/users/simon*","*/users/bridadan*","*/users/mbed_official*","*/users/Kojto*","*/users/sam_grove*","*/users/mbedAustin*","*/users/JimCarver*","*/users/andcor02*","*/teams/mbed-os-examples*","*/users/MACRUM*","*/users/Donatien*"}))&gt;0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198" t="b">
        <f>SUMPRODUCT(COUNTIF(C198,{"*/teams/ST*","*/users/nxp_ip*","*/teams/NXP*","*/teams/Freescale*","*/teams/AnalogDevices*","*/teams/Maxim-Integrated*","*/teams/ublox*","*/teams/WIZnet*","*/teams/Avnet*","*/users/ytsuboi*","*/users/Sissors*","*/users/Kaizen*","*/users/Jksoft*"}))&gt;0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199" spans="1:10" x14ac:dyDescent="0.2">
      <c r="A199" s="1" t="s">
        <v>351</v>
      </c>
      <c r="B199" s="1" t="s">
        <v>389</v>
      </c>
      <c r="C199" s="1" t="s">
        <v>390</v>
      </c>
      <c r="D199" s="1" t="b">
        <v>0</v>
      </c>
      <c r="E199" s="1" t="b">
        <v>0</v>
      </c>
      <c r="F199" s="1" t="s">
        <v>13</v>
      </c>
      <c r="G199" s="1" t="s">
        <v>13</v>
      </c>
      <c r="H199" t="b">
        <f t="shared" si="3"/>
        <v>1</v>
      </c>
      <c r="I199" t="b">
        <f>SUMPRODUCT(COUNTIF(C199,{"*/users/chris*","*/users/simon*","*/users/bridadan*","*/users/mbed_official*","*/users/Kojto*","*/users/sam_grove*","*/users/mbedAustin*","*/users/JimCarver*","*/users/andcor02*","*/teams/mbed-os-examples*","*/users/MACRUM*","*/users/Donatien*"}))&gt;0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199" t="b">
        <f>SUMPRODUCT(COUNTIF(C199,{"*/teams/ST*","*/users/nxp_ip*","*/teams/NXP*","*/teams/Freescale*","*/teams/AnalogDevices*","*/teams/Maxim-Integrated*","*/teams/ublox*","*/teams/WIZnet*","*/teams/Avnet*","*/users/ytsuboi*","*/users/Sissors*","*/users/Kaizen*","*/users/Jksoft*"}))&gt;0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00" spans="1:10" x14ac:dyDescent="0.2">
      <c r="A200" s="1" t="s">
        <v>351</v>
      </c>
      <c r="B200" s="1" t="s">
        <v>391</v>
      </c>
      <c r="C200" s="1" t="s">
        <v>392</v>
      </c>
      <c r="D200" s="1" t="b">
        <v>0</v>
      </c>
      <c r="E200" s="1" t="b">
        <v>0</v>
      </c>
      <c r="F200" s="1" t="s">
        <v>10</v>
      </c>
      <c r="G200" s="1" t="s">
        <v>10</v>
      </c>
      <c r="H200" t="b">
        <f t="shared" si="3"/>
        <v>0</v>
      </c>
      <c r="I200" t="b">
        <f>SUMPRODUCT(COUNTIF(C200,{"*/users/chris*","*/users/simon*","*/users/bridadan*","*/users/mbed_official*","*/users/Kojto*","*/users/sam_grove*","*/users/mbedAustin*","*/users/JimCarver*","*/users/andcor02*","*/teams/mbed-os-examples*","*/users/MACRUM*","*/users/Donatien*"}))&gt;0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0" t="b">
        <f>SUMPRODUCT(COUNTIF(C200,{"*/teams/ST*","*/users/nxp_ip*","*/teams/NXP*","*/teams/Freescale*","*/teams/AnalogDevices*","*/teams/Maxim-Integrated*","*/teams/ublox*","*/teams/WIZnet*","*/teams/Avnet*","*/users/ytsuboi*","*/users/Sissors*","*/users/Kaizen*","*/users/Jksoft*"}))&gt;0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1" spans="1:10" x14ac:dyDescent="0.2">
      <c r="A201" s="1" t="s">
        <v>351</v>
      </c>
      <c r="B201" s="1" t="s">
        <v>393</v>
      </c>
      <c r="C201" s="1" t="s">
        <v>394</v>
      </c>
      <c r="D201" s="1" t="b">
        <v>0</v>
      </c>
      <c r="E201" s="1" t="b">
        <v>0</v>
      </c>
      <c r="F201" s="1" t="s">
        <v>13</v>
      </c>
      <c r="G201" s="1" t="s">
        <v>13</v>
      </c>
      <c r="H201" t="b">
        <f t="shared" si="3"/>
        <v>1</v>
      </c>
      <c r="I201" t="b">
        <f>SUMPRODUCT(COUNTIF(C201,{"*/users/chris*","*/users/simon*","*/users/bridadan*","*/users/mbed_official*","*/users/Kojto*","*/users/sam_grove*","*/users/mbedAustin*","*/users/JimCarver*","*/users/andcor02*","*/teams/mbed-os-examples*","*/users/MACRUM*","*/users/Donatien*"}))&gt;0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1" t="b">
        <f>SUMPRODUCT(COUNTIF(C201,{"*/teams/ST*","*/users/nxp_ip*","*/teams/NXP*","*/teams/Freescale*","*/teams/AnalogDevices*","*/teams/Maxim-Integrated*","*/teams/ublox*","*/teams/WIZnet*","*/teams/Avnet*","*/users/ytsuboi*","*/users/Sissors*","*/users/Kaizen*","*/users/Jksoft*"}))&gt;0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2" spans="1:10" x14ac:dyDescent="0.2">
      <c r="A202" s="1" t="s">
        <v>351</v>
      </c>
      <c r="B202" s="1" t="s">
        <v>395</v>
      </c>
      <c r="C202" s="1" t="s">
        <v>396</v>
      </c>
      <c r="D202" s="1" t="b">
        <v>0</v>
      </c>
      <c r="E202" s="1" t="b">
        <v>0</v>
      </c>
      <c r="F202" s="1" t="s">
        <v>10</v>
      </c>
      <c r="G202" s="1" t="s">
        <v>10</v>
      </c>
      <c r="H202" t="b">
        <f t="shared" si="3"/>
        <v>0</v>
      </c>
      <c r="I202" t="b">
        <f>SUMPRODUCT(COUNTIF(C202,{"*/users/chris*","*/users/simon*","*/users/bridadan*","*/users/mbed_official*","*/users/Kojto*","*/users/sam_grove*","*/users/mbedAustin*","*/users/JimCarver*","*/users/andcor02*","*/teams/mbed-os-examples*","*/users/MACRUM*","*/users/Donatien*"}))&gt;0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2" t="b">
        <f>SUMPRODUCT(COUNTIF(C202,{"*/teams/ST*","*/users/nxp_ip*","*/teams/NXP*","*/teams/Freescale*","*/teams/AnalogDevices*","*/teams/Maxim-Integrated*","*/teams/ublox*","*/teams/WIZnet*","*/teams/Avnet*","*/users/ytsuboi*","*/users/Sissors*","*/users/Kaizen*","*/users/Jksoft*"}))&gt;0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03" spans="1:10" x14ac:dyDescent="0.2">
      <c r="A203" s="1" t="s">
        <v>351</v>
      </c>
      <c r="B203" s="1" t="s">
        <v>153</v>
      </c>
      <c r="C203" s="1" t="s">
        <v>154</v>
      </c>
      <c r="D203" s="1" t="b">
        <v>0</v>
      </c>
      <c r="E203" s="1" t="b">
        <v>0</v>
      </c>
      <c r="F203" s="1" t="s">
        <v>13</v>
      </c>
      <c r="G203" s="1" t="s">
        <v>13</v>
      </c>
      <c r="H203" t="b">
        <f t="shared" si="3"/>
        <v>1</v>
      </c>
      <c r="I203" t="b">
        <f>SUMPRODUCT(COUNTIF(C203,{"*/users/chris*","*/users/simon*","*/users/bridadan*","*/users/mbed_official*","*/users/Kojto*","*/users/sam_grove*","*/users/mbedAustin*","*/users/JimCarver*","*/users/andcor02*","*/teams/mbed-os-examples*","*/users/MACRUM*","*/users/Donatien*"}))&gt;0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3" t="b">
        <f>SUMPRODUCT(COUNTIF(C203,{"*/teams/ST*","*/users/nxp_ip*","*/teams/NXP*","*/teams/Freescale*","*/teams/AnalogDevices*","*/teams/Maxim-Integrated*","*/teams/ublox*","*/teams/WIZnet*","*/teams/Avnet*","*/users/ytsuboi*","*/users/Sissors*","*/users/Kaizen*","*/users/Jksoft*"}))&gt;0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4" spans="1:10" x14ac:dyDescent="0.2">
      <c r="A204" s="1" t="s">
        <v>351</v>
      </c>
      <c r="B204" s="1" t="s">
        <v>397</v>
      </c>
      <c r="C204" s="1" t="s">
        <v>398</v>
      </c>
      <c r="D204" s="1" t="b">
        <v>0</v>
      </c>
      <c r="E204" s="1" t="b">
        <v>0</v>
      </c>
      <c r="F204" s="1" t="s">
        <v>13</v>
      </c>
      <c r="G204" s="1" t="s">
        <v>13</v>
      </c>
      <c r="H204" t="b">
        <f t="shared" si="3"/>
        <v>1</v>
      </c>
      <c r="I204" t="b">
        <f>SUMPRODUCT(COUNTIF(C204,{"*/users/chris*","*/users/simon*","*/users/bridadan*","*/users/mbed_official*","*/users/Kojto*","*/users/sam_grove*","*/users/mbedAustin*","*/users/JimCarver*","*/users/andcor02*","*/teams/mbed-os-examples*","*/users/MACRUM*","*/users/Donatien*"}))&gt;0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4" t="b">
        <f>SUMPRODUCT(COUNTIF(C204,{"*/teams/ST*","*/users/nxp_ip*","*/teams/NXP*","*/teams/Freescale*","*/teams/AnalogDevices*","*/teams/Maxim-Integrated*","*/teams/ublox*","*/teams/WIZnet*","*/teams/Avnet*","*/users/ytsuboi*","*/users/Sissors*","*/users/Kaizen*","*/users/Jksoft*"}))&gt;0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5" spans="1:10" x14ac:dyDescent="0.2">
      <c r="A205" s="1" t="s">
        <v>351</v>
      </c>
      <c r="B205" s="1" t="s">
        <v>155</v>
      </c>
      <c r="C205" s="1" t="s">
        <v>156</v>
      </c>
      <c r="D205" s="1" t="b">
        <v>0</v>
      </c>
      <c r="E205" s="1" t="b">
        <v>0</v>
      </c>
      <c r="F205" s="1" t="s">
        <v>10</v>
      </c>
      <c r="G205" s="1" t="s">
        <v>10</v>
      </c>
      <c r="H205" t="b">
        <f t="shared" si="3"/>
        <v>0</v>
      </c>
      <c r="I205" t="b">
        <f>SUMPRODUCT(COUNTIF(C205,{"*/users/chris*","*/users/simon*","*/users/bridadan*","*/users/mbed_official*","*/users/Kojto*","*/users/sam_grove*","*/users/mbedAustin*","*/users/JimCarver*","*/users/andcor02*","*/teams/mbed-os-examples*","*/users/MACRUM*","*/users/Donatien*"}))&gt;0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5" t="b">
        <f>SUMPRODUCT(COUNTIF(C205,{"*/teams/ST*","*/users/nxp_ip*","*/teams/NXP*","*/teams/Freescale*","*/teams/AnalogDevices*","*/teams/Maxim-Integrated*","*/teams/ublox*","*/teams/WIZnet*","*/teams/Avnet*","*/users/ytsuboi*","*/users/Sissors*","*/users/Kaizen*","*/users/Jksoft*"}))&gt;0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06" spans="1:10" x14ac:dyDescent="0.2">
      <c r="A206" s="1" t="s">
        <v>351</v>
      </c>
      <c r="B206" s="1" t="s">
        <v>157</v>
      </c>
      <c r="C206" s="1" t="s">
        <v>158</v>
      </c>
      <c r="D206" s="1" t="b">
        <v>0</v>
      </c>
      <c r="E206" s="1" t="b">
        <v>0</v>
      </c>
      <c r="F206" s="1" t="s">
        <v>13</v>
      </c>
      <c r="G206" s="1" t="s">
        <v>13</v>
      </c>
      <c r="H206" t="b">
        <f t="shared" si="3"/>
        <v>1</v>
      </c>
      <c r="I206" t="b">
        <f>SUMPRODUCT(COUNTIF(C206,{"*/users/chris*","*/users/simon*","*/users/bridadan*","*/users/mbed_official*","*/users/Kojto*","*/users/sam_grove*","*/users/mbedAustin*","*/users/JimCarver*","*/users/andcor02*","*/teams/mbed-os-examples*","*/users/MACRUM*","*/users/Donatien*"}))&gt;0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6" t="b">
        <f>SUMPRODUCT(COUNTIF(C206,{"*/teams/ST*","*/users/nxp_ip*","*/teams/NXP*","*/teams/Freescale*","*/teams/AnalogDevices*","*/teams/Maxim-Integrated*","*/teams/ublox*","*/teams/WIZnet*","*/teams/Avnet*","*/users/ytsuboi*","*/users/Sissors*","*/users/Kaizen*","*/users/Jksoft*"}))&gt;0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7" spans="1:10" x14ac:dyDescent="0.2">
      <c r="A207" s="1" t="s">
        <v>351</v>
      </c>
      <c r="B207" s="1" t="s">
        <v>399</v>
      </c>
      <c r="C207" s="1" t="s">
        <v>400</v>
      </c>
      <c r="D207" s="1" t="b">
        <v>0</v>
      </c>
      <c r="E207" s="1" t="b">
        <v>0</v>
      </c>
      <c r="F207" s="1" t="s">
        <v>13</v>
      </c>
      <c r="G207" s="1" t="s">
        <v>13</v>
      </c>
      <c r="H207" t="b">
        <f t="shared" si="3"/>
        <v>1</v>
      </c>
      <c r="I207" t="b">
        <f>SUMPRODUCT(COUNTIF(C207,{"*/users/chris*","*/users/simon*","*/users/bridadan*","*/users/mbed_official*","*/users/Kojto*","*/users/sam_grove*","*/users/mbedAustin*","*/users/JimCarver*","*/users/andcor02*","*/teams/mbed-os-examples*","*/users/MACRUM*","*/users/Donatien*"}))&gt;0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7" t="b">
        <f>SUMPRODUCT(COUNTIF(C207,{"*/teams/ST*","*/users/nxp_ip*","*/teams/NXP*","*/teams/Freescale*","*/teams/AnalogDevices*","*/teams/Maxim-Integrated*","*/teams/ublox*","*/teams/WIZnet*","*/teams/Avnet*","*/users/ytsuboi*","*/users/Sissors*","*/users/Kaizen*","*/users/Jksoft*"}))&gt;0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8" spans="1:10" x14ac:dyDescent="0.2">
      <c r="A208" s="1" t="s">
        <v>351</v>
      </c>
      <c r="B208" s="1" t="s">
        <v>401</v>
      </c>
      <c r="C208" s="1" t="s">
        <v>402</v>
      </c>
      <c r="D208" s="1" t="b">
        <v>0</v>
      </c>
      <c r="E208" s="1" t="b">
        <v>0</v>
      </c>
      <c r="F208" s="1" t="s">
        <v>10</v>
      </c>
      <c r="G208" s="1" t="s">
        <v>10</v>
      </c>
      <c r="H208" t="b">
        <f t="shared" si="3"/>
        <v>0</v>
      </c>
      <c r="I208" t="b">
        <f>SUMPRODUCT(COUNTIF(C208,{"*/users/chris*","*/users/simon*","*/users/bridadan*","*/users/mbed_official*","*/users/Kojto*","*/users/sam_grove*","*/users/mbedAustin*","*/users/JimCarver*","*/users/andcor02*","*/teams/mbed-os-examples*","*/users/MACRUM*","*/users/Donatien*"}))&gt;0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8" t="b">
        <f>SUMPRODUCT(COUNTIF(C208,{"*/teams/ST*","*/users/nxp_ip*","*/teams/NXP*","*/teams/Freescale*","*/teams/AnalogDevices*","*/teams/Maxim-Integrated*","*/teams/ublox*","*/teams/WIZnet*","*/teams/Avnet*","*/users/ytsuboi*","*/users/Sissors*","*/users/Kaizen*","*/users/Jksoft*"}))&gt;0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09" spans="1:10" x14ac:dyDescent="0.2">
      <c r="A209" s="1" t="s">
        <v>351</v>
      </c>
      <c r="B209" s="1" t="s">
        <v>43</v>
      </c>
      <c r="C209" s="1" t="s">
        <v>44</v>
      </c>
      <c r="D209" s="1" t="b">
        <v>0</v>
      </c>
      <c r="E209" s="1" t="b">
        <v>0</v>
      </c>
      <c r="F209" s="1" t="s">
        <v>10</v>
      </c>
      <c r="G209" s="1" t="s">
        <v>13</v>
      </c>
      <c r="H209" t="b">
        <f t="shared" si="3"/>
        <v>1</v>
      </c>
      <c r="I209" t="b">
        <f>SUMPRODUCT(COUNTIF(C209,{"*/users/chris*","*/users/simon*","*/users/bridadan*","*/users/mbed_official*","*/users/Kojto*","*/users/sam_grove*","*/users/mbedAustin*","*/users/JimCarver*","*/users/andcor02*","*/teams/mbed-os-examples*","*/users/MACRUM*","*/users/Donatien*"}))&gt;0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09" t="b">
        <f>SUMPRODUCT(COUNTIF(C209,{"*/teams/ST*","*/users/nxp_ip*","*/teams/NXP*","*/teams/Freescale*","*/teams/AnalogDevices*","*/teams/Maxim-Integrated*","*/teams/ublox*","*/teams/WIZnet*","*/teams/Avnet*","*/users/ytsuboi*","*/users/Sissors*","*/users/Kaizen*","*/users/Jksoft*"}))&gt;0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0" spans="1:10" x14ac:dyDescent="0.2">
      <c r="A210" s="1" t="s">
        <v>351</v>
      </c>
      <c r="B210" s="1" t="s">
        <v>51</v>
      </c>
      <c r="C210" s="1" t="s">
        <v>52</v>
      </c>
      <c r="D210" s="1" t="b">
        <v>0</v>
      </c>
      <c r="E210" s="1" t="b">
        <v>0</v>
      </c>
      <c r="F210" s="1" t="s">
        <v>10</v>
      </c>
      <c r="G210" s="1" t="s">
        <v>13</v>
      </c>
      <c r="H210" t="b">
        <f t="shared" si="3"/>
        <v>1</v>
      </c>
      <c r="I210" t="b">
        <f>SUMPRODUCT(COUNTIF(C210,{"*/users/chris*","*/users/simon*","*/users/bridadan*","*/users/mbed_official*","*/users/Kojto*","*/users/sam_grove*","*/users/mbedAustin*","*/users/JimCarver*","*/users/andcor02*","*/teams/mbed-os-examples*","*/users/MACRUM*","*/users/Donatien*"}))&gt;0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0" t="b">
        <f>SUMPRODUCT(COUNTIF(C210,{"*/teams/ST*","*/users/nxp_ip*","*/teams/NXP*","*/teams/Freescale*","*/teams/AnalogDevices*","*/teams/Maxim-Integrated*","*/teams/ublox*","*/teams/WIZnet*","*/teams/Avnet*","*/users/ytsuboi*","*/users/Sissors*","*/users/Kaizen*","*/users/Jksoft*"}))&gt;0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1" spans="1:10" x14ac:dyDescent="0.2">
      <c r="A211" s="1" t="s">
        <v>351</v>
      </c>
      <c r="B211" s="1" t="s">
        <v>403</v>
      </c>
      <c r="C211" s="1" t="s">
        <v>404</v>
      </c>
      <c r="D211" s="1" t="b">
        <v>1</v>
      </c>
      <c r="E211" s="1" t="b">
        <v>0</v>
      </c>
      <c r="F211" s="1" t="s">
        <v>30</v>
      </c>
      <c r="G211" s="1" t="s">
        <v>30</v>
      </c>
      <c r="H211" t="str">
        <f t="shared" si="3"/>
        <v>-</v>
      </c>
      <c r="I211" t="b">
        <f>SUMPRODUCT(COUNTIF(C211,{"*/users/chris*","*/users/simon*","*/users/bridadan*","*/users/mbed_official*","*/users/Kojto*","*/users/sam_grove*","*/users/mbedAustin*","*/users/JimCarver*","*/users/andcor02*","*/teams/mbed-os-examples*","*/users/MACRUM*","*/users/Donatien*"}))&gt;0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1" t="b">
        <f>SUMPRODUCT(COUNTIF(C211,{"*/teams/ST*","*/users/nxp_ip*","*/teams/NXP*","*/teams/Freescale*","*/teams/AnalogDevices*","*/teams/Maxim-Integrated*","*/teams/ublox*","*/teams/WIZnet*","*/teams/Avnet*","*/users/ytsuboi*","*/users/Sissors*","*/users/Kaizen*","*/users/Jksoft*"}))&gt;0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2" spans="1:10" x14ac:dyDescent="0.2">
      <c r="A212" s="1" t="s">
        <v>351</v>
      </c>
      <c r="B212" s="1" t="s">
        <v>405</v>
      </c>
      <c r="C212" s="1" t="s">
        <v>406</v>
      </c>
      <c r="D212" s="1" t="b">
        <v>0</v>
      </c>
      <c r="E212" s="1" t="b">
        <v>0</v>
      </c>
      <c r="F212" s="1" t="s">
        <v>13</v>
      </c>
      <c r="G212" s="1" t="s">
        <v>13</v>
      </c>
      <c r="H212" t="b">
        <f t="shared" si="3"/>
        <v>1</v>
      </c>
      <c r="I212" t="b">
        <f>SUMPRODUCT(COUNTIF(C212,{"*/users/chris*","*/users/simon*","*/users/bridadan*","*/users/mbed_official*","*/users/Kojto*","*/users/sam_grove*","*/users/mbedAustin*","*/users/JimCarver*","*/users/andcor02*","*/teams/mbed-os-examples*","*/users/MACRUM*","*/users/Donatien*"}))&gt;0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2" t="b">
        <f>SUMPRODUCT(COUNTIF(C212,{"*/teams/ST*","*/users/nxp_ip*","*/teams/NXP*","*/teams/Freescale*","*/teams/AnalogDevices*","*/teams/Maxim-Integrated*","*/teams/ublox*","*/teams/WIZnet*","*/teams/Avnet*","*/users/ytsuboi*","*/users/Sissors*","*/users/Kaizen*","*/users/Jksoft*"}))&gt;0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3" spans="1:10" x14ac:dyDescent="0.2">
      <c r="A213" s="1" t="s">
        <v>351</v>
      </c>
      <c r="B213" s="1" t="s">
        <v>407</v>
      </c>
      <c r="C213" s="1" t="s">
        <v>408</v>
      </c>
      <c r="D213" s="1" t="b">
        <v>0</v>
      </c>
      <c r="E213" s="1" t="b">
        <v>0</v>
      </c>
      <c r="F213" s="1" t="s">
        <v>10</v>
      </c>
      <c r="G213" s="1" t="s">
        <v>13</v>
      </c>
      <c r="H213" t="b">
        <f t="shared" si="3"/>
        <v>1</v>
      </c>
      <c r="I213" t="b">
        <f>SUMPRODUCT(COUNTIF(C213,{"*/users/chris*","*/users/simon*","*/users/bridadan*","*/users/mbed_official*","*/users/Kojto*","*/users/sam_grove*","*/users/mbedAustin*","*/users/JimCarver*","*/users/andcor02*","*/teams/mbed-os-examples*","*/users/MACRUM*","*/users/Donatien*"}))&gt;0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3" t="b">
        <f>SUMPRODUCT(COUNTIF(C213,{"*/teams/ST*","*/users/nxp_ip*","*/teams/NXP*","*/teams/Freescale*","*/teams/AnalogDevices*","*/teams/Maxim-Integrated*","*/teams/ublox*","*/teams/WIZnet*","*/teams/Avnet*","*/users/ytsuboi*","*/users/Sissors*","*/users/Kaizen*","*/users/Jksoft*"}))&gt;0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4" spans="1:10" x14ac:dyDescent="0.2">
      <c r="A214" s="1" t="s">
        <v>351</v>
      </c>
      <c r="B214" s="1" t="s">
        <v>409</v>
      </c>
      <c r="C214" s="1" t="s">
        <v>410</v>
      </c>
      <c r="D214" s="1" t="b">
        <v>0</v>
      </c>
      <c r="E214" s="1" t="b">
        <v>0</v>
      </c>
      <c r="F214" s="1" t="s">
        <v>13</v>
      </c>
      <c r="G214" s="1" t="s">
        <v>13</v>
      </c>
      <c r="H214" t="b">
        <f t="shared" si="3"/>
        <v>1</v>
      </c>
      <c r="I214" t="b">
        <f>SUMPRODUCT(COUNTIF(C214,{"*/users/chris*","*/users/simon*","*/users/bridadan*","*/users/mbed_official*","*/users/Kojto*","*/users/sam_grove*","*/users/mbedAustin*","*/users/JimCarver*","*/users/andcor02*","*/teams/mbed-os-examples*","*/users/MACRUM*","*/users/Donatien*"}))&gt;0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4" t="b">
        <f>SUMPRODUCT(COUNTIF(C214,{"*/teams/ST*","*/users/nxp_ip*","*/teams/NXP*","*/teams/Freescale*","*/teams/AnalogDevices*","*/teams/Maxim-Integrated*","*/teams/ublox*","*/teams/WIZnet*","*/teams/Avnet*","*/users/ytsuboi*","*/users/Sissors*","*/users/Kaizen*","*/users/Jksoft*"}))&gt;0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5" spans="1:10" x14ac:dyDescent="0.2">
      <c r="A215" s="1" t="s">
        <v>351</v>
      </c>
      <c r="B215" s="1" t="s">
        <v>411</v>
      </c>
      <c r="C215" s="1" t="s">
        <v>412</v>
      </c>
      <c r="D215" s="1" t="b">
        <v>0</v>
      </c>
      <c r="E215" s="1" t="b">
        <v>0</v>
      </c>
      <c r="F215" s="1" t="s">
        <v>13</v>
      </c>
      <c r="G215" s="1" t="s">
        <v>13</v>
      </c>
      <c r="H215" t="b">
        <f t="shared" si="3"/>
        <v>1</v>
      </c>
      <c r="I215" t="b">
        <f>SUMPRODUCT(COUNTIF(C215,{"*/users/chris*","*/users/simon*","*/users/bridadan*","*/users/mbed_official*","*/users/Kojto*","*/users/sam_grove*","*/users/mbedAustin*","*/users/JimCarver*","*/users/andcor02*","*/teams/mbed-os-examples*","*/users/MACRUM*","*/users/Donatien*"}))&gt;0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15" t="b">
        <f>SUMPRODUCT(COUNTIF(C215,{"*/teams/ST*","*/users/nxp_ip*","*/teams/NXP*","*/teams/Freescale*","*/teams/AnalogDevices*","*/teams/Maxim-Integrated*","*/teams/ublox*","*/teams/WIZnet*","*/teams/Avnet*","*/users/ytsuboi*","*/users/Sissors*","*/users/Kaizen*","*/users/Jksoft*"}))&gt;0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16" spans="1:10" x14ac:dyDescent="0.2">
      <c r="A216" s="1" t="s">
        <v>351</v>
      </c>
      <c r="B216" s="1" t="s">
        <v>413</v>
      </c>
      <c r="C216" s="1" t="s">
        <v>414</v>
      </c>
      <c r="D216" s="1" t="b">
        <v>0</v>
      </c>
      <c r="E216" s="1" t="b">
        <v>0</v>
      </c>
      <c r="F216" s="1" t="s">
        <v>13</v>
      </c>
      <c r="G216" s="1" t="s">
        <v>13</v>
      </c>
      <c r="H216" t="b">
        <f t="shared" si="3"/>
        <v>1</v>
      </c>
      <c r="I216" t="b">
        <f>SUMPRODUCT(COUNTIF(C216,{"*/users/chris*","*/users/simon*","*/users/bridadan*","*/users/mbed_official*","*/users/Kojto*","*/users/sam_grove*","*/users/mbedAustin*","*/users/JimCarver*","*/users/andcor02*","*/teams/mbed-os-examples*","*/users/MACRUM*","*/users/Donatien*"}))&gt;0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6" t="b">
        <f>SUMPRODUCT(COUNTIF(C216,{"*/teams/ST*","*/users/nxp_ip*","*/teams/NXP*","*/teams/Freescale*","*/teams/AnalogDevices*","*/teams/Maxim-Integrated*","*/teams/ublox*","*/teams/WIZnet*","*/teams/Avnet*","*/users/ytsuboi*","*/users/Sissors*","*/users/Kaizen*","*/users/Jksoft*"}))&gt;0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7" spans="1:10" x14ac:dyDescent="0.2">
      <c r="A217" s="1" t="s">
        <v>351</v>
      </c>
      <c r="B217" s="1" t="s">
        <v>415</v>
      </c>
      <c r="C217" s="1" t="s">
        <v>416</v>
      </c>
      <c r="D217" s="1" t="b">
        <v>0</v>
      </c>
      <c r="E217" s="1" t="b">
        <v>0</v>
      </c>
      <c r="F217" s="1" t="s">
        <v>13</v>
      </c>
      <c r="G217" s="1" t="s">
        <v>10</v>
      </c>
      <c r="H217" t="b">
        <f t="shared" si="3"/>
        <v>1</v>
      </c>
      <c r="I217" t="b">
        <f>SUMPRODUCT(COUNTIF(C217,{"*/users/chris*","*/users/simon*","*/users/bridadan*","*/users/mbed_official*","*/users/Kojto*","*/users/sam_grove*","*/users/mbedAustin*","*/users/JimCarver*","*/users/andcor02*","*/teams/mbed-os-examples*","*/users/MACRUM*","*/users/Donatien*"}))&gt;0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7" t="b">
        <f>SUMPRODUCT(COUNTIF(C217,{"*/teams/ST*","*/users/nxp_ip*","*/teams/NXP*","*/teams/Freescale*","*/teams/AnalogDevices*","*/teams/Maxim-Integrated*","*/teams/ublox*","*/teams/WIZnet*","*/teams/Avnet*","*/users/ytsuboi*","*/users/Sissors*","*/users/Kaizen*","*/users/Jksoft*"}))&gt;0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8" spans="1:10" x14ac:dyDescent="0.2">
      <c r="A218" s="1" t="s">
        <v>351</v>
      </c>
      <c r="B218" s="1" t="s">
        <v>53</v>
      </c>
      <c r="C218" s="1" t="s">
        <v>54</v>
      </c>
      <c r="D218" s="1" t="b">
        <v>0</v>
      </c>
      <c r="E218" s="1" t="b">
        <v>0</v>
      </c>
      <c r="F218" s="1" t="s">
        <v>10</v>
      </c>
      <c r="G218" s="1" t="s">
        <v>13</v>
      </c>
      <c r="H218" t="b">
        <f t="shared" si="3"/>
        <v>1</v>
      </c>
      <c r="I218" t="b">
        <f>SUMPRODUCT(COUNTIF(C218,{"*/users/chris*","*/users/simon*","*/users/bridadan*","*/users/mbed_official*","*/users/Kojto*","*/users/sam_grove*","*/users/mbedAustin*","*/users/JimCarver*","*/users/andcor02*","*/teams/mbed-os-examples*","*/users/MACRUM*","*/users/Donatien*"}))&gt;0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8" t="b">
        <f>SUMPRODUCT(COUNTIF(C218,{"*/teams/ST*","*/users/nxp_ip*","*/teams/NXP*","*/teams/Freescale*","*/teams/AnalogDevices*","*/teams/Maxim-Integrated*","*/teams/ublox*","*/teams/WIZnet*","*/teams/Avnet*","*/users/ytsuboi*","*/users/Sissors*","*/users/Kaizen*","*/users/Jksoft*"}))&gt;0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19" spans="1:10" x14ac:dyDescent="0.2">
      <c r="A219" s="1" t="s">
        <v>351</v>
      </c>
      <c r="B219" s="1" t="s">
        <v>417</v>
      </c>
      <c r="C219" s="1" t="s">
        <v>418</v>
      </c>
      <c r="D219" s="1" t="b">
        <v>0</v>
      </c>
      <c r="E219" s="1" t="b">
        <v>0</v>
      </c>
      <c r="F219" s="1" t="s">
        <v>10</v>
      </c>
      <c r="G219" s="1" t="s">
        <v>13</v>
      </c>
      <c r="H219" t="b">
        <f t="shared" si="3"/>
        <v>1</v>
      </c>
      <c r="I219" t="b">
        <f>SUMPRODUCT(COUNTIF(C219,{"*/users/chris*","*/users/simon*","*/users/bridadan*","*/users/mbed_official*","*/users/Kojto*","*/users/sam_grove*","*/users/mbedAustin*","*/users/JimCarver*","*/users/andcor02*","*/teams/mbed-os-examples*","*/users/MACRUM*","*/users/Donatien*"}))&gt;0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19" t="b">
        <f>SUMPRODUCT(COUNTIF(C219,{"*/teams/ST*","*/users/nxp_ip*","*/teams/NXP*","*/teams/Freescale*","*/teams/AnalogDevices*","*/teams/Maxim-Integrated*","*/teams/ublox*","*/teams/WIZnet*","*/teams/Avnet*","*/users/ytsuboi*","*/users/Sissors*","*/users/Kaizen*","*/users/Jksoft*"}))&gt;0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0" spans="1:10" x14ac:dyDescent="0.2">
      <c r="A220" s="1" t="s">
        <v>351</v>
      </c>
      <c r="B220" s="1" t="s">
        <v>55</v>
      </c>
      <c r="C220" s="1" t="s">
        <v>56</v>
      </c>
      <c r="D220" s="1" t="b">
        <v>0</v>
      </c>
      <c r="E220" s="1" t="b">
        <v>0</v>
      </c>
      <c r="F220" s="1" t="s">
        <v>10</v>
      </c>
      <c r="G220" s="1" t="s">
        <v>13</v>
      </c>
      <c r="H220" t="b">
        <f t="shared" si="3"/>
        <v>1</v>
      </c>
      <c r="I220" t="b">
        <f>SUMPRODUCT(COUNTIF(C220,{"*/users/chris*","*/users/simon*","*/users/bridadan*","*/users/mbed_official*","*/users/Kojto*","*/users/sam_grove*","*/users/mbedAustin*","*/users/JimCarver*","*/users/andcor02*","*/teams/mbed-os-examples*","*/users/MACRUM*","*/users/Donatien*"}))&gt;0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0" t="b">
        <f>SUMPRODUCT(COUNTIF(C220,{"*/teams/ST*","*/users/nxp_ip*","*/teams/NXP*","*/teams/Freescale*","*/teams/AnalogDevices*","*/teams/Maxim-Integrated*","*/teams/ublox*","*/teams/WIZnet*","*/teams/Avnet*","*/users/ytsuboi*","*/users/Sissors*","*/users/Kaizen*","*/users/Jksoft*"}))&gt;0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1" spans="1:10" x14ac:dyDescent="0.2">
      <c r="A221" s="1" t="s">
        <v>351</v>
      </c>
      <c r="B221" s="1" t="s">
        <v>57</v>
      </c>
      <c r="C221" s="1" t="s">
        <v>58</v>
      </c>
      <c r="D221" s="1" t="b">
        <v>0</v>
      </c>
      <c r="E221" s="1" t="b">
        <v>0</v>
      </c>
      <c r="F221" s="1" t="s">
        <v>10</v>
      </c>
      <c r="G221" s="1" t="s">
        <v>10</v>
      </c>
      <c r="H221" t="b">
        <f t="shared" si="3"/>
        <v>0</v>
      </c>
      <c r="I221" t="b">
        <f>SUMPRODUCT(COUNTIF(C221,{"*/users/chris*","*/users/simon*","*/users/bridadan*","*/users/mbed_official*","*/users/Kojto*","*/users/sam_grove*","*/users/mbedAustin*","*/users/JimCarver*","*/users/andcor02*","*/teams/mbed-os-examples*","*/users/MACRUM*","*/users/Donatien*"}))&gt;0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1" t="b">
        <f>SUMPRODUCT(COUNTIF(C221,{"*/teams/ST*","*/users/nxp_ip*","*/teams/NXP*","*/teams/Freescale*","*/teams/AnalogDevices*","*/teams/Maxim-Integrated*","*/teams/ublox*","*/teams/WIZnet*","*/teams/Avnet*","*/users/ytsuboi*","*/users/Sissors*","*/users/Kaizen*","*/users/Jksoft*"}))&gt;0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2" spans="1:10" x14ac:dyDescent="0.2">
      <c r="A222" s="1" t="s">
        <v>351</v>
      </c>
      <c r="B222" s="1" t="s">
        <v>169</v>
      </c>
      <c r="C222" s="1" t="s">
        <v>170</v>
      </c>
      <c r="D222" s="1" t="b">
        <v>0</v>
      </c>
      <c r="E222" s="1" t="b">
        <v>0</v>
      </c>
      <c r="F222" s="1" t="s">
        <v>10</v>
      </c>
      <c r="G222" s="1" t="s">
        <v>10</v>
      </c>
      <c r="H222" t="b">
        <f t="shared" si="3"/>
        <v>0</v>
      </c>
      <c r="I222" t="b">
        <f>SUMPRODUCT(COUNTIF(C222,{"*/users/chris*","*/users/simon*","*/users/bridadan*","*/users/mbed_official*","*/users/Kojto*","*/users/sam_grove*","*/users/mbedAustin*","*/users/JimCarver*","*/users/andcor02*","*/teams/mbed-os-examples*","*/users/MACRUM*","*/users/Donatien*"}))&gt;0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2" t="b">
        <f>SUMPRODUCT(COUNTIF(C222,{"*/teams/ST*","*/users/nxp_ip*","*/teams/NXP*","*/teams/Freescale*","*/teams/AnalogDevices*","*/teams/Maxim-Integrated*","*/teams/ublox*","*/teams/WIZnet*","*/teams/Avnet*","*/users/ytsuboi*","*/users/Sissors*","*/users/Kaizen*","*/users/Jksoft*"}))&gt;0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3" spans="1:10" x14ac:dyDescent="0.2">
      <c r="A223" s="1" t="s">
        <v>351</v>
      </c>
      <c r="B223" s="1" t="s">
        <v>59</v>
      </c>
      <c r="C223" s="1" t="s">
        <v>60</v>
      </c>
      <c r="D223" s="1" t="b">
        <v>0</v>
      </c>
      <c r="E223" s="1" t="b">
        <v>0</v>
      </c>
      <c r="F223" s="1" t="s">
        <v>10</v>
      </c>
      <c r="G223" s="1" t="s">
        <v>13</v>
      </c>
      <c r="H223" t="b">
        <f t="shared" si="3"/>
        <v>1</v>
      </c>
      <c r="I223" t="b">
        <f>SUMPRODUCT(COUNTIF(C223,{"*/users/chris*","*/users/simon*","*/users/bridadan*","*/users/mbed_official*","*/users/Kojto*","*/users/sam_grove*","*/users/mbedAustin*","*/users/JimCarver*","*/users/andcor02*","*/teams/mbed-os-examples*","*/users/MACRUM*","*/users/Donatien*"}))&gt;0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3" t="b">
        <f>SUMPRODUCT(COUNTIF(C223,{"*/teams/ST*","*/users/nxp_ip*","*/teams/NXP*","*/teams/Freescale*","*/teams/AnalogDevices*","*/teams/Maxim-Integrated*","*/teams/ublox*","*/teams/WIZnet*","*/teams/Avnet*","*/users/ytsuboi*","*/users/Sissors*","*/users/Kaizen*","*/users/Jksoft*"}))&gt;0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4" spans="1:10" x14ac:dyDescent="0.2">
      <c r="A224" s="1" t="s">
        <v>351</v>
      </c>
      <c r="B224" s="1" t="s">
        <v>61</v>
      </c>
      <c r="C224" s="1" t="s">
        <v>62</v>
      </c>
      <c r="D224" s="1" t="b">
        <v>0</v>
      </c>
      <c r="E224" s="1" t="b">
        <v>0</v>
      </c>
      <c r="F224" s="1" t="s">
        <v>10</v>
      </c>
      <c r="G224" s="1" t="s">
        <v>10</v>
      </c>
      <c r="H224" t="b">
        <f t="shared" si="3"/>
        <v>0</v>
      </c>
      <c r="I224" t="b">
        <f>SUMPRODUCT(COUNTIF(C224,{"*/users/chris*","*/users/simon*","*/users/bridadan*","*/users/mbed_official*","*/users/Kojto*","*/users/sam_grove*","*/users/mbedAustin*","*/users/JimCarver*","*/users/andcor02*","*/teams/mbed-os-examples*","*/users/MACRUM*","*/users/Donatien*"}))&gt;0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4" t="b">
        <f>SUMPRODUCT(COUNTIF(C224,{"*/teams/ST*","*/users/nxp_ip*","*/teams/NXP*","*/teams/Freescale*","*/teams/AnalogDevices*","*/teams/Maxim-Integrated*","*/teams/ublox*","*/teams/WIZnet*","*/teams/Avnet*","*/users/ytsuboi*","*/users/Sissors*","*/users/Kaizen*","*/users/Jksoft*"}))&gt;0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5" spans="1:10" x14ac:dyDescent="0.2">
      <c r="A225" s="1" t="s">
        <v>351</v>
      </c>
      <c r="B225" s="1" t="s">
        <v>419</v>
      </c>
      <c r="C225" s="1" t="s">
        <v>420</v>
      </c>
      <c r="D225" s="1" t="b">
        <v>0</v>
      </c>
      <c r="E225" s="1" t="b">
        <v>1</v>
      </c>
      <c r="F225" s="1" t="s">
        <v>69</v>
      </c>
      <c r="G225" s="1" t="s">
        <v>69</v>
      </c>
      <c r="H225" t="str">
        <f t="shared" si="3"/>
        <v>-</v>
      </c>
      <c r="I225" t="b">
        <f>SUMPRODUCT(COUNTIF(C225,{"*/users/chris*","*/users/simon*","*/users/bridadan*","*/users/mbed_official*","*/users/Kojto*","*/users/sam_grove*","*/users/mbedAustin*","*/users/JimCarver*","*/users/andcor02*","*/teams/mbed-os-examples*","*/users/MACRUM*","*/users/Donatien*"}))&gt;0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25" t="b">
        <f>SUMPRODUCT(COUNTIF(C225,{"*/teams/ST*","*/users/nxp_ip*","*/teams/NXP*","*/teams/Freescale*","*/teams/AnalogDevices*","*/teams/Maxim-Integrated*","*/teams/ublox*","*/teams/WIZnet*","*/teams/Avnet*","*/users/ytsuboi*","*/users/Sissors*","*/users/Kaizen*","*/users/Jksoft*"}))&gt;0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26" spans="1:10" x14ac:dyDescent="0.2">
      <c r="A226" s="1" t="s">
        <v>351</v>
      </c>
      <c r="B226" s="1" t="s">
        <v>171</v>
      </c>
      <c r="C226" s="1" t="s">
        <v>172</v>
      </c>
      <c r="D226" s="1" t="b">
        <v>0</v>
      </c>
      <c r="E226" s="1" t="b">
        <v>0</v>
      </c>
      <c r="F226" s="1" t="s">
        <v>13</v>
      </c>
      <c r="G226" s="1" t="s">
        <v>13</v>
      </c>
      <c r="H226" t="b">
        <f t="shared" si="3"/>
        <v>1</v>
      </c>
      <c r="I226" t="b">
        <f>SUMPRODUCT(COUNTIF(C226,{"*/users/chris*","*/users/simon*","*/users/bridadan*","*/users/mbed_official*","*/users/Kojto*","*/users/sam_grove*","*/users/mbedAustin*","*/users/JimCarver*","*/users/andcor02*","*/teams/mbed-os-examples*","*/users/MACRUM*","*/users/Donatien*"}))&gt;0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6" t="b">
        <f>SUMPRODUCT(COUNTIF(C226,{"*/teams/ST*","*/users/nxp_ip*","*/teams/NXP*","*/teams/Freescale*","*/teams/AnalogDevices*","*/teams/Maxim-Integrated*","*/teams/ublox*","*/teams/WIZnet*","*/teams/Avnet*","*/users/ytsuboi*","*/users/Sissors*","*/users/Kaizen*","*/users/Jksoft*"}))&gt;0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7" spans="1:10" x14ac:dyDescent="0.2">
      <c r="A227" s="1" t="s">
        <v>351</v>
      </c>
      <c r="B227" s="1" t="s">
        <v>63</v>
      </c>
      <c r="C227" s="1" t="s">
        <v>64</v>
      </c>
      <c r="D227" s="1" t="b">
        <v>0</v>
      </c>
      <c r="E227" s="1" t="b">
        <v>0</v>
      </c>
      <c r="F227" s="1" t="s">
        <v>10</v>
      </c>
      <c r="G227" s="1" t="s">
        <v>10</v>
      </c>
      <c r="H227" t="b">
        <f t="shared" si="3"/>
        <v>0</v>
      </c>
      <c r="I227" t="b">
        <f>SUMPRODUCT(COUNTIF(C227,{"*/users/chris*","*/users/simon*","*/users/bridadan*","*/users/mbed_official*","*/users/Kojto*","*/users/sam_grove*","*/users/mbedAustin*","*/users/JimCarver*","*/users/andcor02*","*/teams/mbed-os-examples*","*/users/MACRUM*","*/users/Donatien*"}))&gt;0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7" t="b">
        <f>SUMPRODUCT(COUNTIF(C227,{"*/teams/ST*","*/users/nxp_ip*","*/teams/NXP*","*/teams/Freescale*","*/teams/AnalogDevices*","*/teams/Maxim-Integrated*","*/teams/ublox*","*/teams/WIZnet*","*/teams/Avnet*","*/users/ytsuboi*","*/users/Sissors*","*/users/Kaizen*","*/users/Jksoft*"}))&gt;0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8" spans="1:10" x14ac:dyDescent="0.2">
      <c r="A228" s="1" t="s">
        <v>351</v>
      </c>
      <c r="B228" s="1" t="s">
        <v>65</v>
      </c>
      <c r="C228" s="1" t="s">
        <v>66</v>
      </c>
      <c r="D228" s="1" t="b">
        <v>0</v>
      </c>
      <c r="E228" s="1" t="b">
        <v>0</v>
      </c>
      <c r="F228" s="1" t="s">
        <v>10</v>
      </c>
      <c r="G228" s="1" t="s">
        <v>13</v>
      </c>
      <c r="H228" t="b">
        <f t="shared" si="3"/>
        <v>1</v>
      </c>
      <c r="I228" t="b">
        <f>SUMPRODUCT(COUNTIF(C228,{"*/users/chris*","*/users/simon*","*/users/bridadan*","*/users/mbed_official*","*/users/Kojto*","*/users/sam_grove*","*/users/mbedAustin*","*/users/JimCarver*","*/users/andcor02*","*/teams/mbed-os-examples*","*/users/MACRUM*","*/users/Donatien*"}))&gt;0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8" t="b">
        <f>SUMPRODUCT(COUNTIF(C228,{"*/teams/ST*","*/users/nxp_ip*","*/teams/NXP*","*/teams/Freescale*","*/teams/AnalogDevices*","*/teams/Maxim-Integrated*","*/teams/ublox*","*/teams/WIZnet*","*/teams/Avnet*","*/users/ytsuboi*","*/users/Sissors*","*/users/Kaizen*","*/users/Jksoft*"}))&gt;0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29" spans="1:10" x14ac:dyDescent="0.2">
      <c r="A229" s="1" t="s">
        <v>351</v>
      </c>
      <c r="B229" s="1" t="s">
        <v>421</v>
      </c>
      <c r="C229" s="1" t="s">
        <v>422</v>
      </c>
      <c r="D229" s="1" t="b">
        <v>0</v>
      </c>
      <c r="E229" s="1" t="b">
        <v>0</v>
      </c>
      <c r="F229" s="1" t="s">
        <v>10</v>
      </c>
      <c r="G229" s="1" t="s">
        <v>10</v>
      </c>
      <c r="H229" t="b">
        <f t="shared" si="3"/>
        <v>0</v>
      </c>
      <c r="I229" t="b">
        <f>SUMPRODUCT(COUNTIF(C229,{"*/users/chris*","*/users/simon*","*/users/bridadan*","*/users/mbed_official*","*/users/Kojto*","*/users/sam_grove*","*/users/mbedAustin*","*/users/JimCarver*","*/users/andcor02*","*/teams/mbed-os-examples*","*/users/MACRUM*","*/users/Donatien*"}))&gt;0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29" t="b">
        <f>SUMPRODUCT(COUNTIF(C229,{"*/teams/ST*","*/users/nxp_ip*","*/teams/NXP*","*/teams/Freescale*","*/teams/AnalogDevices*","*/teams/Maxim-Integrated*","*/teams/ublox*","*/teams/WIZnet*","*/teams/Avnet*","*/users/ytsuboi*","*/users/Sissors*","*/users/Kaizen*","*/users/Jksoft*"}))&gt;0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0" spans="1:10" x14ac:dyDescent="0.2">
      <c r="A230" s="1" t="s">
        <v>351</v>
      </c>
      <c r="B230" s="1" t="s">
        <v>423</v>
      </c>
      <c r="C230" s="1" t="s">
        <v>424</v>
      </c>
      <c r="D230" s="1" t="b">
        <v>0</v>
      </c>
      <c r="E230" s="1" t="b">
        <v>0</v>
      </c>
      <c r="F230" s="1" t="s">
        <v>13</v>
      </c>
      <c r="G230" s="1" t="s">
        <v>13</v>
      </c>
      <c r="H230" t="b">
        <f t="shared" si="3"/>
        <v>1</v>
      </c>
      <c r="I230" t="b">
        <f>SUMPRODUCT(COUNTIF(C230,{"*/users/chris*","*/users/simon*","*/users/bridadan*","*/users/mbed_official*","*/users/Kojto*","*/users/sam_grove*","*/users/mbedAustin*","*/users/JimCarver*","*/users/andcor02*","*/teams/mbed-os-examples*","*/users/MACRUM*","*/users/Donatien*"}))&gt;0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0" t="b">
        <f>SUMPRODUCT(COUNTIF(C230,{"*/teams/ST*","*/users/nxp_ip*","*/teams/NXP*","*/teams/Freescale*","*/teams/AnalogDevices*","*/teams/Maxim-Integrated*","*/teams/ublox*","*/teams/WIZnet*","*/teams/Avnet*","*/users/ytsuboi*","*/users/Sissors*","*/users/Kaizen*","*/users/Jksoft*"}))&gt;0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1" spans="1:10" x14ac:dyDescent="0.2">
      <c r="A231" s="1" t="s">
        <v>351</v>
      </c>
      <c r="B231" s="1" t="s">
        <v>67</v>
      </c>
      <c r="C231" s="1" t="s">
        <v>68</v>
      </c>
      <c r="D231" s="1" t="b">
        <v>0</v>
      </c>
      <c r="E231" s="1" t="b">
        <v>1</v>
      </c>
      <c r="F231" s="1" t="s">
        <v>69</v>
      </c>
      <c r="G231" s="1" t="s">
        <v>69</v>
      </c>
      <c r="H231" t="str">
        <f t="shared" si="3"/>
        <v>-</v>
      </c>
      <c r="I231" t="b">
        <f>SUMPRODUCT(COUNTIF(C231,{"*/users/chris*","*/users/simon*","*/users/bridadan*","*/users/mbed_official*","*/users/Kojto*","*/users/sam_grove*","*/users/mbedAustin*","*/users/JimCarver*","*/users/andcor02*","*/teams/mbed-os-examples*","*/users/MACRUM*","*/users/Donatien*"}))&gt;0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1" t="b">
        <f>SUMPRODUCT(COUNTIF(C231,{"*/teams/ST*","*/users/nxp_ip*","*/teams/NXP*","*/teams/Freescale*","*/teams/AnalogDevices*","*/teams/Maxim-Integrated*","*/teams/ublox*","*/teams/WIZnet*","*/teams/Avnet*","*/users/ytsuboi*","*/users/Sissors*","*/users/Kaizen*","*/users/Jksoft*"}))&gt;0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2" spans="1:10" x14ac:dyDescent="0.2">
      <c r="A232" s="1" t="s">
        <v>351</v>
      </c>
      <c r="B232" s="1" t="s">
        <v>425</v>
      </c>
      <c r="C232" s="1" t="s">
        <v>426</v>
      </c>
      <c r="D232" s="1" t="b">
        <v>0</v>
      </c>
      <c r="E232" s="1" t="b">
        <v>1</v>
      </c>
      <c r="F232" s="1" t="s">
        <v>69</v>
      </c>
      <c r="G232" s="1" t="s">
        <v>69</v>
      </c>
      <c r="H232" t="str">
        <f t="shared" si="3"/>
        <v>-</v>
      </c>
      <c r="I232" t="b">
        <f>SUMPRODUCT(COUNTIF(C232,{"*/users/chris*","*/users/simon*","*/users/bridadan*","*/users/mbed_official*","*/users/Kojto*","*/users/sam_grove*","*/users/mbedAustin*","*/users/JimCarver*","*/users/andcor02*","*/teams/mbed-os-examples*","*/users/MACRUM*","*/users/Donatien*"}))&gt;0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2" t="b">
        <f>SUMPRODUCT(COUNTIF(C232,{"*/teams/ST*","*/users/nxp_ip*","*/teams/NXP*","*/teams/Freescale*","*/teams/AnalogDevices*","*/teams/Maxim-Integrated*","*/teams/ublox*","*/teams/WIZnet*","*/teams/Avnet*","*/users/ytsuboi*","*/users/Sissors*","*/users/Kaizen*","*/users/Jksoft*"}))&gt;0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33" spans="1:10" x14ac:dyDescent="0.2">
      <c r="A233" s="1" t="s">
        <v>351</v>
      </c>
      <c r="B233" s="1" t="s">
        <v>427</v>
      </c>
      <c r="D233" s="1" t="b">
        <v>1</v>
      </c>
      <c r="E233" s="1" t="b">
        <v>0</v>
      </c>
      <c r="F233" s="1" t="s">
        <v>30</v>
      </c>
      <c r="G233" s="1" t="s">
        <v>30</v>
      </c>
      <c r="H233" t="str">
        <f t="shared" si="3"/>
        <v>-</v>
      </c>
      <c r="I233" t="b">
        <f>SUMPRODUCT(COUNTIF(C233,{"*/users/chris*","*/users/simon*","*/users/bridadan*","*/users/mbed_official*","*/users/Kojto*","*/users/sam_grove*","*/users/mbedAustin*","*/users/JimCarver*","*/users/andcor02*","*/teams/mbed-os-examples*","*/users/MACRUM*","*/users/Donatien*"}))&gt;0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3" t="b">
        <f>SUMPRODUCT(COUNTIF(C233,{"*/teams/ST*","*/users/nxp_ip*","*/teams/NXP*","*/teams/Freescale*","*/teams/AnalogDevices*","*/teams/Maxim-Integrated*","*/teams/ublox*","*/teams/WIZnet*","*/teams/Avnet*","*/users/ytsuboi*","*/users/Sissors*","*/users/Kaizen*","*/users/Jksoft*"}))&gt;0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4" spans="1:10" x14ac:dyDescent="0.2">
      <c r="A234" s="1" t="s">
        <v>428</v>
      </c>
      <c r="B234" s="1" t="s">
        <v>429</v>
      </c>
      <c r="C234" s="1" t="s">
        <v>430</v>
      </c>
      <c r="D234" s="1" t="b">
        <v>0</v>
      </c>
      <c r="E234" s="1" t="b">
        <v>0</v>
      </c>
      <c r="F234" s="1" t="s">
        <v>10</v>
      </c>
      <c r="G234" s="1" t="s">
        <v>10</v>
      </c>
      <c r="H234" t="b">
        <f t="shared" si="3"/>
        <v>0</v>
      </c>
      <c r="I234" t="b">
        <f>SUMPRODUCT(COUNTIF(C234,{"*/users/chris*","*/users/simon*","*/users/bridadan*","*/users/mbed_official*","*/users/Kojto*","*/users/sam_grove*","*/users/mbedAustin*","*/users/JimCarver*","*/users/andcor02*","*/teams/mbed-os-examples*","*/users/MACRUM*","*/users/Donatien*"}))&gt;0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4" t="b">
        <f>SUMPRODUCT(COUNTIF(C234,{"*/teams/ST*","*/users/nxp_ip*","*/teams/NXP*","*/teams/Freescale*","*/teams/AnalogDevices*","*/teams/Maxim-Integrated*","*/teams/ublox*","*/teams/WIZnet*","*/teams/Avnet*","*/users/ytsuboi*","*/users/Sissors*","*/users/Kaizen*","*/users/Jksoft*"}))&gt;0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5" spans="1:10" x14ac:dyDescent="0.2">
      <c r="A235" s="1" t="s">
        <v>428</v>
      </c>
      <c r="B235" s="1" t="s">
        <v>431</v>
      </c>
      <c r="C235" s="1" t="s">
        <v>432</v>
      </c>
      <c r="D235" s="1" t="b">
        <v>0</v>
      </c>
      <c r="E235" s="1" t="b">
        <v>0</v>
      </c>
      <c r="F235" s="1" t="s">
        <v>10</v>
      </c>
      <c r="G235" s="1" t="s">
        <v>10</v>
      </c>
      <c r="H235" t="b">
        <f t="shared" si="3"/>
        <v>0</v>
      </c>
      <c r="I235" t="b">
        <f>SUMPRODUCT(COUNTIF(C235,{"*/users/chris*","*/users/simon*","*/users/bridadan*","*/users/mbed_official*","*/users/Kojto*","*/users/sam_grove*","*/users/mbedAustin*","*/users/JimCarver*","*/users/andcor02*","*/teams/mbed-os-examples*","*/users/MACRUM*","*/users/Donatien*"}))&gt;0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5" t="b">
        <f>SUMPRODUCT(COUNTIF(C235,{"*/teams/ST*","*/users/nxp_ip*","*/teams/NXP*","*/teams/Freescale*","*/teams/AnalogDevices*","*/teams/Maxim-Integrated*","*/teams/ublox*","*/teams/WIZnet*","*/teams/Avnet*","*/users/ytsuboi*","*/users/Sissors*","*/users/Kaizen*","*/users/Jksoft*"}))&gt;0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6" spans="1:10" x14ac:dyDescent="0.2">
      <c r="A236" s="1" t="s">
        <v>428</v>
      </c>
      <c r="B236" s="1" t="s">
        <v>433</v>
      </c>
      <c r="C236" s="1" t="s">
        <v>434</v>
      </c>
      <c r="D236" s="1" t="b">
        <v>0</v>
      </c>
      <c r="E236" s="1" t="b">
        <v>1</v>
      </c>
      <c r="F236" s="1" t="s">
        <v>69</v>
      </c>
      <c r="G236" s="1" t="s">
        <v>69</v>
      </c>
      <c r="H236" t="str">
        <f t="shared" si="3"/>
        <v>-</v>
      </c>
      <c r="I236" t="b">
        <f>SUMPRODUCT(COUNTIF(C236,{"*/users/chris*","*/users/simon*","*/users/bridadan*","*/users/mbed_official*","*/users/Kojto*","*/users/sam_grove*","*/users/mbedAustin*","*/users/JimCarver*","*/users/andcor02*","*/teams/mbed-os-examples*","*/users/MACRUM*","*/users/Donatien*"}))&gt;0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6" t="b">
        <f>SUMPRODUCT(COUNTIF(C236,{"*/teams/ST*","*/users/nxp_ip*","*/teams/NXP*","*/teams/Freescale*","*/teams/AnalogDevices*","*/teams/Maxim-Integrated*","*/teams/ublox*","*/teams/WIZnet*","*/teams/Avnet*","*/users/ytsuboi*","*/users/Sissors*","*/users/Kaizen*","*/users/Jksoft*"}))&gt;0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7" spans="1:10" x14ac:dyDescent="0.2">
      <c r="A237" s="1" t="s">
        <v>428</v>
      </c>
      <c r="B237" s="1" t="s">
        <v>435</v>
      </c>
      <c r="C237" s="1" t="s">
        <v>436</v>
      </c>
      <c r="D237" s="1" t="b">
        <v>0</v>
      </c>
      <c r="E237" s="1" t="b">
        <v>0</v>
      </c>
      <c r="F237" s="1" t="s">
        <v>10</v>
      </c>
      <c r="G237" s="1" t="s">
        <v>10</v>
      </c>
      <c r="H237" t="b">
        <f t="shared" si="3"/>
        <v>0</v>
      </c>
      <c r="I237" t="b">
        <f>SUMPRODUCT(COUNTIF(C237,{"*/users/chris*","*/users/simon*","*/users/bridadan*","*/users/mbed_official*","*/users/Kojto*","*/users/sam_grove*","*/users/mbedAustin*","*/users/JimCarver*","*/users/andcor02*","*/teams/mbed-os-examples*","*/users/MACRUM*","*/users/Donatien*"}))&gt;0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7" t="b">
        <f>SUMPRODUCT(COUNTIF(C237,{"*/teams/ST*","*/users/nxp_ip*","*/teams/NXP*","*/teams/Freescale*","*/teams/AnalogDevices*","*/teams/Maxim-Integrated*","*/teams/ublox*","*/teams/WIZnet*","*/teams/Avnet*","*/users/ytsuboi*","*/users/Sissors*","*/users/Kaizen*","*/users/Jksoft*"}))&gt;0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8" spans="1:10" x14ac:dyDescent="0.2">
      <c r="A238" s="1" t="s">
        <v>428</v>
      </c>
      <c r="B238" s="1" t="s">
        <v>437</v>
      </c>
      <c r="C238" s="1" t="s">
        <v>438</v>
      </c>
      <c r="D238" s="1" t="b">
        <v>0</v>
      </c>
      <c r="E238" s="1" t="b">
        <v>0</v>
      </c>
      <c r="F238" s="1" t="s">
        <v>10</v>
      </c>
      <c r="G238" s="1" t="s">
        <v>10</v>
      </c>
      <c r="H238" t="b">
        <f t="shared" si="3"/>
        <v>0</v>
      </c>
      <c r="I238" t="b">
        <f>SUMPRODUCT(COUNTIF(C238,{"*/users/chris*","*/users/simon*","*/users/bridadan*","*/users/mbed_official*","*/users/Kojto*","*/users/sam_grove*","*/users/mbedAustin*","*/users/JimCarver*","*/users/andcor02*","*/teams/mbed-os-examples*","*/users/MACRUM*","*/users/Donatien*"}))&gt;0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8" t="b">
        <f>SUMPRODUCT(COUNTIF(C238,{"*/teams/ST*","*/users/nxp_ip*","*/teams/NXP*","*/teams/Freescale*","*/teams/AnalogDevices*","*/teams/Maxim-Integrated*","*/teams/ublox*","*/teams/WIZnet*","*/teams/Avnet*","*/users/ytsuboi*","*/users/Sissors*","*/users/Kaizen*","*/users/Jksoft*"}))&gt;0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39" spans="1:10" x14ac:dyDescent="0.2">
      <c r="A239" s="1" t="s">
        <v>428</v>
      </c>
      <c r="B239" s="1" t="s">
        <v>439</v>
      </c>
      <c r="C239" s="1" t="s">
        <v>440</v>
      </c>
      <c r="D239" s="1" t="b">
        <v>0</v>
      </c>
      <c r="E239" s="1" t="b">
        <v>0</v>
      </c>
      <c r="F239" s="1" t="s">
        <v>10</v>
      </c>
      <c r="G239" s="1" t="s">
        <v>10</v>
      </c>
      <c r="H239" t="b">
        <f t="shared" si="3"/>
        <v>0</v>
      </c>
      <c r="I239" t="b">
        <f>SUMPRODUCT(COUNTIF(C239,{"*/users/chris*","*/users/simon*","*/users/bridadan*","*/users/mbed_official*","*/users/Kojto*","*/users/sam_grove*","*/users/mbedAustin*","*/users/JimCarver*","*/users/andcor02*","*/teams/mbed-os-examples*","*/users/MACRUM*","*/users/Donatien*"}))&gt;0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39" t="b">
        <f>SUMPRODUCT(COUNTIF(C239,{"*/teams/ST*","*/users/nxp_ip*","*/teams/NXP*","*/teams/Freescale*","*/teams/AnalogDevices*","*/teams/Maxim-Integrated*","*/teams/ublox*","*/teams/WIZnet*","*/teams/Avnet*","*/users/ytsuboi*","*/users/Sissors*","*/users/Kaizen*","*/users/Jksoft*"}))&gt;0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40" spans="1:10" x14ac:dyDescent="0.2">
      <c r="A240" s="1" t="s">
        <v>428</v>
      </c>
      <c r="B240" s="1" t="s">
        <v>441</v>
      </c>
      <c r="C240" s="1" t="s">
        <v>442</v>
      </c>
      <c r="D240" s="1" t="b">
        <v>0</v>
      </c>
      <c r="E240" s="1" t="b">
        <v>0</v>
      </c>
      <c r="F240" s="1" t="s">
        <v>10</v>
      </c>
      <c r="G240" s="1" t="s">
        <v>10</v>
      </c>
      <c r="H240" t="b">
        <f t="shared" si="3"/>
        <v>0</v>
      </c>
      <c r="I240" t="b">
        <f>SUMPRODUCT(COUNTIF(C240,{"*/users/chris*","*/users/simon*","*/users/bridadan*","*/users/mbed_official*","*/users/Kojto*","*/users/sam_grove*","*/users/mbedAustin*","*/users/JimCarver*","*/users/andcor02*","*/teams/mbed-os-examples*","*/users/MACRUM*","*/users/Donatien*"}))&gt;0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0" t="b">
        <f>SUMPRODUCT(COUNTIF(C240,{"*/teams/ST*","*/users/nxp_ip*","*/teams/NXP*","*/teams/Freescale*","*/teams/AnalogDevices*","*/teams/Maxim-Integrated*","*/teams/ublox*","*/teams/WIZnet*","*/teams/Avnet*","*/users/ytsuboi*","*/users/Sissors*","*/users/Kaizen*","*/users/Jksoft*"}))&gt;0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41" spans="1:10" x14ac:dyDescent="0.2">
      <c r="A241" s="1" t="s">
        <v>428</v>
      </c>
      <c r="B241" s="1" t="s">
        <v>144</v>
      </c>
      <c r="C241" s="1" t="s">
        <v>145</v>
      </c>
      <c r="D241" s="1" t="b">
        <v>1</v>
      </c>
      <c r="E241" s="1" t="b">
        <v>0</v>
      </c>
      <c r="F241" s="1" t="s">
        <v>30</v>
      </c>
      <c r="G241" s="1" t="s">
        <v>30</v>
      </c>
      <c r="H241" t="str">
        <f t="shared" si="3"/>
        <v>-</v>
      </c>
      <c r="I241" t="b">
        <f>SUMPRODUCT(COUNTIF(C241,{"*/users/chris*","*/users/simon*","*/users/bridadan*","*/users/mbed_official*","*/users/Kojto*","*/users/sam_grove*","*/users/mbedAustin*","*/users/JimCarver*","*/users/andcor02*","*/teams/mbed-os-examples*","*/users/MACRUM*","*/users/Donatien*"}))&gt;0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1" t="b">
        <f>SUMPRODUCT(COUNTIF(C241,{"*/teams/ST*","*/users/nxp_ip*","*/teams/NXP*","*/teams/Freescale*","*/teams/AnalogDevices*","*/teams/Maxim-Integrated*","*/teams/ublox*","*/teams/WIZnet*","*/teams/Avnet*","*/users/ytsuboi*","*/users/Sissors*","*/users/Kaizen*","*/users/Jksoft*"}))&gt;0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2" spans="1:10" x14ac:dyDescent="0.2">
      <c r="A242" s="1" t="s">
        <v>428</v>
      </c>
      <c r="B242" s="1" t="s">
        <v>153</v>
      </c>
      <c r="C242" s="1" t="s">
        <v>154</v>
      </c>
      <c r="D242" s="1" t="b">
        <v>0</v>
      </c>
      <c r="E242" s="1" t="b">
        <v>0</v>
      </c>
      <c r="F242" s="1" t="s">
        <v>247</v>
      </c>
      <c r="H242" t="str">
        <f t="shared" si="3"/>
        <v>-</v>
      </c>
      <c r="I242" t="b">
        <f>SUMPRODUCT(COUNTIF(C242,{"*/users/chris*","*/users/simon*","*/users/bridadan*","*/users/mbed_official*","*/users/Kojto*","*/users/sam_grove*","*/users/mbedAustin*","*/users/JimCarver*","*/users/andcor02*","*/teams/mbed-os-examples*","*/users/MACRUM*","*/users/Donatien*"}))&gt;0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2" t="b">
        <f>SUMPRODUCT(COUNTIF(C242,{"*/teams/ST*","*/users/nxp_ip*","*/teams/NXP*","*/teams/Freescale*","*/teams/AnalogDevices*","*/teams/Maxim-Integrated*","*/teams/ublox*","*/teams/WIZnet*","*/teams/Avnet*","*/users/ytsuboi*","*/users/Sissors*","*/users/Kaizen*","*/users/Jksoft*"}))&gt;0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3" spans="1:10" x14ac:dyDescent="0.2">
      <c r="A243" s="1" t="s">
        <v>428</v>
      </c>
      <c r="B243" s="1" t="s">
        <v>155</v>
      </c>
      <c r="C243" s="1" t="s">
        <v>156</v>
      </c>
      <c r="D243" s="1" t="b">
        <v>0</v>
      </c>
      <c r="E243" s="1" t="b">
        <v>0</v>
      </c>
      <c r="F243" s="1" t="s">
        <v>10</v>
      </c>
      <c r="G243" s="1" t="s">
        <v>10</v>
      </c>
      <c r="H243" t="b">
        <f t="shared" si="3"/>
        <v>0</v>
      </c>
      <c r="I243" t="b">
        <f>SUMPRODUCT(COUNTIF(C243,{"*/users/chris*","*/users/simon*","*/users/bridadan*","*/users/mbed_official*","*/users/Kojto*","*/users/sam_grove*","*/users/mbedAustin*","*/users/JimCarver*","*/users/andcor02*","*/teams/mbed-os-examples*","*/users/MACRUM*","*/users/Donatien*"}))&gt;0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3" t="b">
        <f>SUMPRODUCT(COUNTIF(C243,{"*/teams/ST*","*/users/nxp_ip*","*/teams/NXP*","*/teams/Freescale*","*/teams/AnalogDevices*","*/teams/Maxim-Integrated*","*/teams/ublox*","*/teams/WIZnet*","*/teams/Avnet*","*/users/ytsuboi*","*/users/Sissors*","*/users/Kaizen*","*/users/Jksoft*"}))&gt;0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44" spans="1:10" x14ac:dyDescent="0.2">
      <c r="A244" s="1" t="s">
        <v>428</v>
      </c>
      <c r="B244" s="1" t="s">
        <v>157</v>
      </c>
      <c r="C244" s="1" t="s">
        <v>158</v>
      </c>
      <c r="D244" s="1" t="b">
        <v>0</v>
      </c>
      <c r="E244" s="1" t="b">
        <v>0</v>
      </c>
      <c r="F244" s="1" t="s">
        <v>13</v>
      </c>
      <c r="G244" s="1" t="s">
        <v>13</v>
      </c>
      <c r="H244" t="b">
        <f t="shared" si="3"/>
        <v>1</v>
      </c>
      <c r="I244" t="b">
        <f>SUMPRODUCT(COUNTIF(C244,{"*/users/chris*","*/users/simon*","*/users/bridadan*","*/users/mbed_official*","*/users/Kojto*","*/users/sam_grove*","*/users/mbedAustin*","*/users/JimCarver*","*/users/andcor02*","*/teams/mbed-os-examples*","*/users/MACRUM*","*/users/Donatien*"}))&gt;0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4" t="b">
        <f>SUMPRODUCT(COUNTIF(C244,{"*/teams/ST*","*/users/nxp_ip*","*/teams/NXP*","*/teams/Freescale*","*/teams/AnalogDevices*","*/teams/Maxim-Integrated*","*/teams/ublox*","*/teams/WIZnet*","*/teams/Avnet*","*/users/ytsuboi*","*/users/Sissors*","*/users/Kaizen*","*/users/Jksoft*"}))&gt;0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5" spans="1:10" x14ac:dyDescent="0.2">
      <c r="A245" s="1" t="s">
        <v>428</v>
      </c>
      <c r="B245" s="1" t="s">
        <v>401</v>
      </c>
      <c r="C245" s="1" t="s">
        <v>402</v>
      </c>
      <c r="D245" s="1" t="b">
        <v>0</v>
      </c>
      <c r="E245" s="1" t="b">
        <v>0</v>
      </c>
      <c r="F245" s="1" t="s">
        <v>10</v>
      </c>
      <c r="G245" s="1" t="s">
        <v>10</v>
      </c>
      <c r="H245" t="b">
        <f t="shared" si="3"/>
        <v>0</v>
      </c>
      <c r="I245" t="b">
        <f>SUMPRODUCT(COUNTIF(C245,{"*/users/chris*","*/users/simon*","*/users/bridadan*","*/users/mbed_official*","*/users/Kojto*","*/users/sam_grove*","*/users/mbedAustin*","*/users/JimCarver*","*/users/andcor02*","*/teams/mbed-os-examples*","*/users/MACRUM*","*/users/Donatien*"}))&gt;0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5" t="b">
        <f>SUMPRODUCT(COUNTIF(C245,{"*/teams/ST*","*/users/nxp_ip*","*/teams/NXP*","*/teams/Freescale*","*/teams/AnalogDevices*","*/teams/Maxim-Integrated*","*/teams/ublox*","*/teams/WIZnet*","*/teams/Avnet*","*/users/ytsuboi*","*/users/Sissors*","*/users/Kaizen*","*/users/Jksoft*"}))&gt;0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6" spans="1:10" x14ac:dyDescent="0.2">
      <c r="A246" s="1" t="s">
        <v>428</v>
      </c>
      <c r="B246" s="1" t="s">
        <v>403</v>
      </c>
      <c r="C246" s="1" t="s">
        <v>404</v>
      </c>
      <c r="D246" s="1" t="b">
        <v>1</v>
      </c>
      <c r="E246" s="1" t="b">
        <v>0</v>
      </c>
      <c r="F246" s="1" t="s">
        <v>30</v>
      </c>
      <c r="G246" s="1" t="s">
        <v>30</v>
      </c>
      <c r="H246" t="str">
        <f t="shared" si="3"/>
        <v>-</v>
      </c>
      <c r="I246" t="b">
        <f>SUMPRODUCT(COUNTIF(C246,{"*/users/chris*","*/users/simon*","*/users/bridadan*","*/users/mbed_official*","*/users/Kojto*","*/users/sam_grove*","*/users/mbedAustin*","*/users/JimCarver*","*/users/andcor02*","*/teams/mbed-os-examples*","*/users/MACRUM*","*/users/Donatien*"}))&gt;0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6" t="b">
        <f>SUMPRODUCT(COUNTIF(C246,{"*/teams/ST*","*/users/nxp_ip*","*/teams/NXP*","*/teams/Freescale*","*/teams/AnalogDevices*","*/teams/Maxim-Integrated*","*/teams/ublox*","*/teams/WIZnet*","*/teams/Avnet*","*/users/ytsuboi*","*/users/Sissors*","*/users/Kaizen*","*/users/Jksoft*"}))&gt;0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7" spans="1:10" x14ac:dyDescent="0.2">
      <c r="A247" s="1" t="s">
        <v>428</v>
      </c>
      <c r="B247" s="1" t="s">
        <v>413</v>
      </c>
      <c r="C247" s="1" t="s">
        <v>414</v>
      </c>
      <c r="D247" s="1" t="b">
        <v>0</v>
      </c>
      <c r="E247" s="1" t="b">
        <v>0</v>
      </c>
      <c r="F247" s="1" t="s">
        <v>13</v>
      </c>
      <c r="G247" s="1" t="s">
        <v>13</v>
      </c>
      <c r="H247" t="b">
        <f t="shared" si="3"/>
        <v>1</v>
      </c>
      <c r="I247" t="b">
        <f>SUMPRODUCT(COUNTIF(C247,{"*/users/chris*","*/users/simon*","*/users/bridadan*","*/users/mbed_official*","*/users/Kojto*","*/users/sam_grove*","*/users/mbedAustin*","*/users/JimCarver*","*/users/andcor02*","*/teams/mbed-os-examples*","*/users/MACRUM*","*/users/Donatien*"}))&gt;0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7" t="b">
        <f>SUMPRODUCT(COUNTIF(C247,{"*/teams/ST*","*/users/nxp_ip*","*/teams/NXP*","*/teams/Freescale*","*/teams/AnalogDevices*","*/teams/Maxim-Integrated*","*/teams/ublox*","*/teams/WIZnet*","*/teams/Avnet*","*/users/ytsuboi*","*/users/Sissors*","*/users/Kaizen*","*/users/Jksoft*"}))&gt;0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8" spans="1:10" x14ac:dyDescent="0.2">
      <c r="A248" s="1" t="s">
        <v>428</v>
      </c>
      <c r="B248" s="1" t="s">
        <v>415</v>
      </c>
      <c r="C248" s="1" t="s">
        <v>416</v>
      </c>
      <c r="D248" s="1" t="b">
        <v>0</v>
      </c>
      <c r="E248" s="1" t="b">
        <v>0</v>
      </c>
      <c r="F248" s="1" t="s">
        <v>13</v>
      </c>
      <c r="G248" s="1" t="s">
        <v>10</v>
      </c>
      <c r="H248" t="b">
        <f t="shared" si="3"/>
        <v>1</v>
      </c>
      <c r="I248" t="b">
        <f>SUMPRODUCT(COUNTIF(C248,{"*/users/chris*","*/users/simon*","*/users/bridadan*","*/users/mbed_official*","*/users/Kojto*","*/users/sam_grove*","*/users/mbedAustin*","*/users/JimCarver*","*/users/andcor02*","*/teams/mbed-os-examples*","*/users/MACRUM*","*/users/Donatien*"}))&gt;0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8" t="b">
        <f>SUMPRODUCT(COUNTIF(C248,{"*/teams/ST*","*/users/nxp_ip*","*/teams/NXP*","*/teams/Freescale*","*/teams/AnalogDevices*","*/teams/Maxim-Integrated*","*/teams/ublox*","*/teams/WIZnet*","*/teams/Avnet*","*/users/ytsuboi*","*/users/Sissors*","*/users/Kaizen*","*/users/Jksoft*"}))&gt;0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49" spans="1:10" x14ac:dyDescent="0.2">
      <c r="A249" s="1" t="s">
        <v>428</v>
      </c>
      <c r="B249" s="1" t="s">
        <v>53</v>
      </c>
      <c r="C249" s="1" t="s">
        <v>54</v>
      </c>
      <c r="D249" s="1" t="b">
        <v>0</v>
      </c>
      <c r="E249" s="1" t="b">
        <v>0</v>
      </c>
      <c r="F249" s="1" t="s">
        <v>10</v>
      </c>
      <c r="G249" s="1" t="s">
        <v>13</v>
      </c>
      <c r="H249" t="b">
        <f t="shared" si="3"/>
        <v>1</v>
      </c>
      <c r="I249" t="b">
        <f>SUMPRODUCT(COUNTIF(C249,{"*/users/chris*","*/users/simon*","*/users/bridadan*","*/users/mbed_official*","*/users/Kojto*","*/users/sam_grove*","*/users/mbedAustin*","*/users/JimCarver*","*/users/andcor02*","*/teams/mbed-os-examples*","*/users/MACRUM*","*/users/Donatien*"}))&gt;0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49" t="b">
        <f>SUMPRODUCT(COUNTIF(C249,{"*/teams/ST*","*/users/nxp_ip*","*/teams/NXP*","*/teams/Freescale*","*/teams/AnalogDevices*","*/teams/Maxim-Integrated*","*/teams/ublox*","*/teams/WIZnet*","*/teams/Avnet*","*/users/ytsuboi*","*/users/Sissors*","*/users/Kaizen*","*/users/Jksoft*"}))&gt;0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0" spans="1:10" x14ac:dyDescent="0.2">
      <c r="A250" s="1" t="s">
        <v>428</v>
      </c>
      <c r="B250" s="1" t="s">
        <v>55</v>
      </c>
      <c r="C250" s="1" t="s">
        <v>56</v>
      </c>
      <c r="D250" s="1" t="b">
        <v>0</v>
      </c>
      <c r="E250" s="1" t="b">
        <v>0</v>
      </c>
      <c r="F250" s="1" t="s">
        <v>10</v>
      </c>
      <c r="G250" s="1" t="s">
        <v>13</v>
      </c>
      <c r="H250" t="b">
        <f t="shared" si="3"/>
        <v>1</v>
      </c>
      <c r="I250" t="b">
        <f>SUMPRODUCT(COUNTIF(C250,{"*/users/chris*","*/users/simon*","*/users/bridadan*","*/users/mbed_official*","*/users/Kojto*","*/users/sam_grove*","*/users/mbedAustin*","*/users/JimCarver*","*/users/andcor02*","*/teams/mbed-os-examples*","*/users/MACRUM*","*/users/Donatien*"}))&gt;0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0" t="b">
        <f>SUMPRODUCT(COUNTIF(C250,{"*/teams/ST*","*/users/nxp_ip*","*/teams/NXP*","*/teams/Freescale*","*/teams/AnalogDevices*","*/teams/Maxim-Integrated*","*/teams/ublox*","*/teams/WIZnet*","*/teams/Avnet*","*/users/ytsuboi*","*/users/Sissors*","*/users/Kaizen*","*/users/Jksoft*"}))&gt;0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1" spans="1:10" x14ac:dyDescent="0.2">
      <c r="A251" s="1" t="s">
        <v>428</v>
      </c>
      <c r="B251" s="1" t="s">
        <v>57</v>
      </c>
      <c r="C251" s="1" t="s">
        <v>58</v>
      </c>
      <c r="D251" s="1" t="b">
        <v>0</v>
      </c>
      <c r="E251" s="1" t="b">
        <v>0</v>
      </c>
      <c r="F251" s="1" t="s">
        <v>10</v>
      </c>
      <c r="G251" s="1" t="s">
        <v>10</v>
      </c>
      <c r="H251" t="b">
        <f t="shared" si="3"/>
        <v>0</v>
      </c>
      <c r="I251" t="b">
        <f>SUMPRODUCT(COUNTIF(C251,{"*/users/chris*","*/users/simon*","*/users/bridadan*","*/users/mbed_official*","*/users/Kojto*","*/users/sam_grove*","*/users/mbedAustin*","*/users/JimCarver*","*/users/andcor02*","*/teams/mbed-os-examples*","*/users/MACRUM*","*/users/Donatien*"}))&gt;0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1" t="b">
        <f>SUMPRODUCT(COUNTIF(C251,{"*/teams/ST*","*/users/nxp_ip*","*/teams/NXP*","*/teams/Freescale*","*/teams/AnalogDevices*","*/teams/Maxim-Integrated*","*/teams/ublox*","*/teams/WIZnet*","*/teams/Avnet*","*/users/ytsuboi*","*/users/Sissors*","*/users/Kaizen*","*/users/Jksoft*"}))&gt;0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2" spans="1:10" x14ac:dyDescent="0.2">
      <c r="A252" s="1" t="s">
        <v>428</v>
      </c>
      <c r="B252" s="1" t="s">
        <v>169</v>
      </c>
      <c r="C252" s="1" t="s">
        <v>170</v>
      </c>
      <c r="D252" s="1" t="b">
        <v>0</v>
      </c>
      <c r="E252" s="1" t="b">
        <v>0</v>
      </c>
      <c r="F252" s="1" t="s">
        <v>10</v>
      </c>
      <c r="G252" s="1" t="s">
        <v>10</v>
      </c>
      <c r="H252" t="b">
        <f t="shared" si="3"/>
        <v>0</v>
      </c>
      <c r="I252" t="b">
        <f>SUMPRODUCT(COUNTIF(C252,{"*/users/chris*","*/users/simon*","*/users/bridadan*","*/users/mbed_official*","*/users/Kojto*","*/users/sam_grove*","*/users/mbedAustin*","*/users/JimCarver*","*/users/andcor02*","*/teams/mbed-os-examples*","*/users/MACRUM*","*/users/Donatien*"}))&gt;0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2" t="b">
        <f>SUMPRODUCT(COUNTIF(C252,{"*/teams/ST*","*/users/nxp_ip*","*/teams/NXP*","*/teams/Freescale*","*/teams/AnalogDevices*","*/teams/Maxim-Integrated*","*/teams/ublox*","*/teams/WIZnet*","*/teams/Avnet*","*/users/ytsuboi*","*/users/Sissors*","*/users/Kaizen*","*/users/Jksoft*"}))&gt;0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3" spans="1:10" x14ac:dyDescent="0.2">
      <c r="A253" s="1" t="s">
        <v>428</v>
      </c>
      <c r="B253" s="1" t="s">
        <v>443</v>
      </c>
      <c r="D253" s="1" t="b">
        <v>1</v>
      </c>
      <c r="E253" s="1" t="b">
        <v>0</v>
      </c>
      <c r="F253" s="1" t="s">
        <v>30</v>
      </c>
      <c r="G253" s="1" t="s">
        <v>30</v>
      </c>
      <c r="H253" t="str">
        <f t="shared" si="3"/>
        <v>-</v>
      </c>
      <c r="I253" t="b">
        <f>SUMPRODUCT(COUNTIF(C253,{"*/users/chris*","*/users/simon*","*/users/bridadan*","*/users/mbed_official*","*/users/Kojto*","*/users/sam_grove*","*/users/mbedAustin*","*/users/JimCarver*","*/users/andcor02*","*/teams/mbed-os-examples*","*/users/MACRUM*","*/users/Donatien*"}))&gt;0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3" t="b">
        <f>SUMPRODUCT(COUNTIF(C253,{"*/teams/ST*","*/users/nxp_ip*","*/teams/NXP*","*/teams/Freescale*","*/teams/AnalogDevices*","*/teams/Maxim-Integrated*","*/teams/ublox*","*/teams/WIZnet*","*/teams/Avnet*","*/users/ytsuboi*","*/users/Sissors*","*/users/Kaizen*","*/users/Jksoft*"}))&gt;0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54" spans="1:10" x14ac:dyDescent="0.2">
      <c r="A254" s="1" t="s">
        <v>428</v>
      </c>
      <c r="B254" s="1" t="s">
        <v>444</v>
      </c>
      <c r="C254" s="1" t="s">
        <v>445</v>
      </c>
      <c r="D254" s="1" t="b">
        <v>0</v>
      </c>
      <c r="E254" s="1" t="b">
        <v>0</v>
      </c>
      <c r="F254" s="1" t="s">
        <v>13</v>
      </c>
      <c r="G254" s="1" t="s">
        <v>13</v>
      </c>
      <c r="H254" t="b">
        <f t="shared" si="3"/>
        <v>1</v>
      </c>
      <c r="I254" t="b">
        <f>SUMPRODUCT(COUNTIF(C254,{"*/users/chris*","*/users/simon*","*/users/bridadan*","*/users/mbed_official*","*/users/Kojto*","*/users/sam_grove*","*/users/mbedAustin*","*/users/JimCarver*","*/users/andcor02*","*/teams/mbed-os-examples*","*/users/MACRUM*","*/users/Donatien*"}))&gt;0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4" t="b">
        <f>SUMPRODUCT(COUNTIF(C254,{"*/teams/ST*","*/users/nxp_ip*","*/teams/NXP*","*/teams/Freescale*","*/teams/AnalogDevices*","*/teams/Maxim-Integrated*","*/teams/ublox*","*/teams/WIZnet*","*/teams/Avnet*","*/users/ytsuboi*","*/users/Sissors*","*/users/Kaizen*","*/users/Jksoft*"}))&gt;0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5" spans="1:10" x14ac:dyDescent="0.2">
      <c r="A255" s="1" t="s">
        <v>428</v>
      </c>
      <c r="B255" s="1" t="s">
        <v>59</v>
      </c>
      <c r="C255" s="1" t="s">
        <v>60</v>
      </c>
      <c r="D255" s="1" t="b">
        <v>0</v>
      </c>
      <c r="E255" s="1" t="b">
        <v>0</v>
      </c>
      <c r="F255" s="1" t="s">
        <v>10</v>
      </c>
      <c r="G255" s="1" t="s">
        <v>13</v>
      </c>
      <c r="H255" t="b">
        <f t="shared" si="3"/>
        <v>1</v>
      </c>
      <c r="I255" t="b">
        <f>SUMPRODUCT(COUNTIF(C255,{"*/users/chris*","*/users/simon*","*/users/bridadan*","*/users/mbed_official*","*/users/Kojto*","*/users/sam_grove*","*/users/mbedAustin*","*/users/JimCarver*","*/users/andcor02*","*/teams/mbed-os-examples*","*/users/MACRUM*","*/users/Donatien*"}))&gt;0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5" t="b">
        <f>SUMPRODUCT(COUNTIF(C255,{"*/teams/ST*","*/users/nxp_ip*","*/teams/NXP*","*/teams/Freescale*","*/teams/AnalogDevices*","*/teams/Maxim-Integrated*","*/teams/ublox*","*/teams/WIZnet*","*/teams/Avnet*","*/users/ytsuboi*","*/users/Sissors*","*/users/Kaizen*","*/users/Jksoft*"}))&gt;0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6" spans="1:10" x14ac:dyDescent="0.2">
      <c r="A256" s="1" t="s">
        <v>428</v>
      </c>
      <c r="B256" s="1" t="s">
        <v>61</v>
      </c>
      <c r="C256" s="1" t="s">
        <v>62</v>
      </c>
      <c r="D256" s="1" t="b">
        <v>0</v>
      </c>
      <c r="E256" s="1" t="b">
        <v>0</v>
      </c>
      <c r="F256" s="1" t="s">
        <v>10</v>
      </c>
      <c r="G256" s="1" t="s">
        <v>10</v>
      </c>
      <c r="H256" t="b">
        <f t="shared" si="3"/>
        <v>0</v>
      </c>
      <c r="I256" t="b">
        <f>SUMPRODUCT(COUNTIF(C256,{"*/users/chris*","*/users/simon*","*/users/bridadan*","*/users/mbed_official*","*/users/Kojto*","*/users/sam_grove*","*/users/mbedAustin*","*/users/JimCarver*","*/users/andcor02*","*/teams/mbed-os-examples*","*/users/MACRUM*","*/users/Donatien*"}))&gt;0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6" t="b">
        <f>SUMPRODUCT(COUNTIF(C256,{"*/teams/ST*","*/users/nxp_ip*","*/teams/NXP*","*/teams/Freescale*","*/teams/AnalogDevices*","*/teams/Maxim-Integrated*","*/teams/ublox*","*/teams/WIZnet*","*/teams/Avnet*","*/users/ytsuboi*","*/users/Sissors*","*/users/Kaizen*","*/users/Jksoft*"}))&gt;0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7" spans="1:10" x14ac:dyDescent="0.2">
      <c r="A257" s="1" t="s">
        <v>428</v>
      </c>
      <c r="B257" s="1" t="s">
        <v>173</v>
      </c>
      <c r="C257" s="1" t="s">
        <v>174</v>
      </c>
      <c r="D257" s="1" t="b">
        <v>1</v>
      </c>
      <c r="E257" s="1" t="b">
        <v>1</v>
      </c>
      <c r="F257" s="1" t="s">
        <v>30</v>
      </c>
      <c r="G257" s="1" t="s">
        <v>30</v>
      </c>
      <c r="H257" t="str">
        <f t="shared" si="3"/>
        <v>-</v>
      </c>
      <c r="I257" t="b">
        <f>SUMPRODUCT(COUNTIF(C257,{"*/users/chris*","*/users/simon*","*/users/bridadan*","*/users/mbed_official*","*/users/Kojto*","*/users/sam_grove*","*/users/mbedAustin*","*/users/JimCarver*","*/users/andcor02*","*/teams/mbed-os-examples*","*/users/MACRUM*","*/users/Donatien*"}))&gt;0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7" t="b">
        <f>SUMPRODUCT(COUNTIF(C257,{"*/teams/ST*","*/users/nxp_ip*","*/teams/NXP*","*/teams/Freescale*","*/teams/AnalogDevices*","*/teams/Maxim-Integrated*","*/teams/ublox*","*/teams/WIZnet*","*/teams/Avnet*","*/users/ytsuboi*","*/users/Sissors*","*/users/Kaizen*","*/users/Jksoft*"}))&gt;0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58" spans="1:10" x14ac:dyDescent="0.2">
      <c r="A258" s="1" t="s">
        <v>428</v>
      </c>
      <c r="B258" s="1" t="s">
        <v>177</v>
      </c>
      <c r="C258" s="1" t="s">
        <v>178</v>
      </c>
      <c r="D258" s="1" t="b">
        <v>0</v>
      </c>
      <c r="E258" s="1" t="b">
        <v>0</v>
      </c>
      <c r="F258" s="1" t="s">
        <v>10</v>
      </c>
      <c r="G258" s="1" t="s">
        <v>13</v>
      </c>
      <c r="H258" t="b">
        <f t="shared" si="3"/>
        <v>1</v>
      </c>
      <c r="I258" t="b">
        <f>SUMPRODUCT(COUNTIF(C258,{"*/users/chris*","*/users/simon*","*/users/bridadan*","*/users/mbed_official*","*/users/Kojto*","*/users/sam_grove*","*/users/mbedAustin*","*/users/JimCarver*","*/users/andcor02*","*/teams/mbed-os-examples*","*/users/MACRUM*","*/users/Donatien*"}))&gt;0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8" t="b">
        <f>SUMPRODUCT(COUNTIF(C258,{"*/teams/ST*","*/users/nxp_ip*","*/teams/NXP*","*/teams/Freescale*","*/teams/AnalogDevices*","*/teams/Maxim-Integrated*","*/teams/ublox*","*/teams/WIZnet*","*/teams/Avnet*","*/users/ytsuboi*","*/users/Sissors*","*/users/Kaizen*","*/users/Jksoft*"}))&gt;0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59" spans="1:10" x14ac:dyDescent="0.2">
      <c r="A259" s="1" t="s">
        <v>428</v>
      </c>
      <c r="B259" s="1" t="s">
        <v>423</v>
      </c>
      <c r="C259" s="1" t="s">
        <v>424</v>
      </c>
      <c r="D259" s="1" t="b">
        <v>0</v>
      </c>
      <c r="E259" s="1" t="b">
        <v>0</v>
      </c>
      <c r="F259" s="1" t="s">
        <v>13</v>
      </c>
      <c r="G259" s="1" t="s">
        <v>13</v>
      </c>
      <c r="H259" t="b">
        <f t="shared" ref="H259:H322" si="4">IF(OR(F259="SUCCESS",G259="SUCCESS"), TRUE, IF(OR(F259="LIBRARY",G259="LIBRARY",F259="DUPLICATE",G259="DUPLICATE",F259="-",G259="-"),"-",FALSE))</f>
        <v>1</v>
      </c>
      <c r="I259" t="b">
        <f>SUMPRODUCT(COUNTIF(C259,{"*/users/chris*","*/users/simon*","*/users/bridadan*","*/users/mbed_official*","*/users/Kojto*","*/users/sam_grove*","*/users/mbedAustin*","*/users/JimCarver*","*/users/andcor02*","*/teams/mbed-os-examples*","*/users/MACRUM*","*/users/Donatien*"}))&gt;0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59" t="b">
        <f>SUMPRODUCT(COUNTIF(C259,{"*/teams/ST*","*/users/nxp_ip*","*/teams/NXP*","*/teams/Freescale*","*/teams/AnalogDevices*","*/teams/Maxim-Integrated*","*/teams/ublox*","*/teams/WIZnet*","*/teams/Avnet*","*/users/ytsuboi*","*/users/Sissors*","*/users/Kaizen*","*/users/Jksoft*"}))&gt;0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0" spans="1:10" x14ac:dyDescent="0.2">
      <c r="A260" s="1" t="s">
        <v>446</v>
      </c>
      <c r="B260" s="1" t="s">
        <v>447</v>
      </c>
      <c r="C260" s="1" t="s">
        <v>448</v>
      </c>
      <c r="D260" s="1" t="b">
        <v>1</v>
      </c>
      <c r="E260" s="1" t="b">
        <v>0</v>
      </c>
      <c r="F260" s="1" t="s">
        <v>30</v>
      </c>
      <c r="G260" s="1" t="s">
        <v>30</v>
      </c>
      <c r="H260" t="str">
        <f t="shared" si="4"/>
        <v>-</v>
      </c>
      <c r="I260" t="b">
        <f>SUMPRODUCT(COUNTIF(C260,{"*/users/chris*","*/users/simon*","*/users/bridadan*","*/users/mbed_official*","*/users/Kojto*","*/users/sam_grove*","*/users/mbedAustin*","*/users/JimCarver*","*/users/andcor02*","*/teams/mbed-os-examples*","*/users/MACRUM*","*/users/Donatien*"}))&gt;0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0" t="b">
        <f>SUMPRODUCT(COUNTIF(C260,{"*/teams/ST*","*/users/nxp_ip*","*/teams/NXP*","*/teams/Freescale*","*/teams/AnalogDevices*","*/teams/Maxim-Integrated*","*/teams/ublox*","*/teams/WIZnet*","*/teams/Avnet*","*/users/ytsuboi*","*/users/Sissors*","*/users/Kaizen*","*/users/Jksoft*"}))&gt;0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1" spans="1:10" x14ac:dyDescent="0.2">
      <c r="A261" s="1" t="s">
        <v>446</v>
      </c>
      <c r="B261" s="1" t="s">
        <v>449</v>
      </c>
      <c r="C261" s="1" t="s">
        <v>450</v>
      </c>
      <c r="D261" s="1" t="b">
        <v>1</v>
      </c>
      <c r="E261" s="1" t="b">
        <v>0</v>
      </c>
      <c r="F261" s="1" t="s">
        <v>30</v>
      </c>
      <c r="G261" s="1" t="s">
        <v>30</v>
      </c>
      <c r="H261" t="str">
        <f t="shared" si="4"/>
        <v>-</v>
      </c>
      <c r="I261" t="b">
        <f>SUMPRODUCT(COUNTIF(C261,{"*/users/chris*","*/users/simon*","*/users/bridadan*","*/users/mbed_official*","*/users/Kojto*","*/users/sam_grove*","*/users/mbedAustin*","*/users/JimCarver*","*/users/andcor02*","*/teams/mbed-os-examples*","*/users/MACRUM*","*/users/Donatien*"}))&gt;0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1" t="b">
        <f>SUMPRODUCT(COUNTIF(C261,{"*/teams/ST*","*/users/nxp_ip*","*/teams/NXP*","*/teams/Freescale*","*/teams/AnalogDevices*","*/teams/Maxim-Integrated*","*/teams/ublox*","*/teams/WIZnet*","*/teams/Avnet*","*/users/ytsuboi*","*/users/Sissors*","*/users/Kaizen*","*/users/Jksoft*"}))&gt;0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2" spans="1:10" x14ac:dyDescent="0.2">
      <c r="A262" s="1" t="s">
        <v>446</v>
      </c>
      <c r="B262" s="1" t="s">
        <v>451</v>
      </c>
      <c r="C262" s="1" t="s">
        <v>452</v>
      </c>
      <c r="D262" s="1" t="b">
        <v>0</v>
      </c>
      <c r="E262" s="1" t="b">
        <v>0</v>
      </c>
      <c r="F262" s="1" t="s">
        <v>10</v>
      </c>
      <c r="G262" s="1" t="s">
        <v>10</v>
      </c>
      <c r="H262" t="b">
        <f t="shared" si="4"/>
        <v>0</v>
      </c>
      <c r="I262" t="b">
        <f>SUMPRODUCT(COUNTIF(C262,{"*/users/chris*","*/users/simon*","*/users/bridadan*","*/users/mbed_official*","*/users/Kojto*","*/users/sam_grove*","*/users/mbedAustin*","*/users/JimCarver*","*/users/andcor02*","*/teams/mbed-os-examples*","*/users/MACRUM*","*/users/Donatien*"}))&gt;0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2" t="b">
        <f>SUMPRODUCT(COUNTIF(C262,{"*/teams/ST*","*/users/nxp_ip*","*/teams/NXP*","*/teams/Freescale*","*/teams/AnalogDevices*","*/teams/Maxim-Integrated*","*/teams/ublox*","*/teams/WIZnet*","*/teams/Avnet*","*/users/ytsuboi*","*/users/Sissors*","*/users/Kaizen*","*/users/Jksoft*"}))&gt;0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3" spans="1:10" x14ac:dyDescent="0.2">
      <c r="A263" s="1" t="s">
        <v>446</v>
      </c>
      <c r="B263" s="1" t="s">
        <v>453</v>
      </c>
      <c r="C263" s="1" t="s">
        <v>454</v>
      </c>
      <c r="D263" s="1" t="b">
        <v>0</v>
      </c>
      <c r="E263" s="1" t="b">
        <v>0</v>
      </c>
      <c r="F263" s="1" t="s">
        <v>10</v>
      </c>
      <c r="G263" s="1" t="s">
        <v>10</v>
      </c>
      <c r="H263" t="b">
        <f t="shared" si="4"/>
        <v>0</v>
      </c>
      <c r="I263" t="b">
        <f>SUMPRODUCT(COUNTIF(C263,{"*/users/chris*","*/users/simon*","*/users/bridadan*","*/users/mbed_official*","*/users/Kojto*","*/users/sam_grove*","*/users/mbedAustin*","*/users/JimCarver*","*/users/andcor02*","*/teams/mbed-os-examples*","*/users/MACRUM*","*/users/Donatien*"}))&gt;0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3" t="b">
        <f>SUMPRODUCT(COUNTIF(C263,{"*/teams/ST*","*/users/nxp_ip*","*/teams/NXP*","*/teams/Freescale*","*/teams/AnalogDevices*","*/teams/Maxim-Integrated*","*/teams/ublox*","*/teams/WIZnet*","*/teams/Avnet*","*/users/ytsuboi*","*/users/Sissors*","*/users/Kaizen*","*/users/Jksoft*"}))&gt;0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4" spans="1:10" x14ac:dyDescent="0.2">
      <c r="A264" s="1" t="s">
        <v>446</v>
      </c>
      <c r="B264" s="1" t="s">
        <v>455</v>
      </c>
      <c r="C264" s="1" t="s">
        <v>456</v>
      </c>
      <c r="D264" s="1" t="b">
        <v>0</v>
      </c>
      <c r="E264" s="1" t="b">
        <v>0</v>
      </c>
      <c r="F264" s="1" t="s">
        <v>10</v>
      </c>
      <c r="G264" s="1" t="s">
        <v>10</v>
      </c>
      <c r="H264" t="b">
        <f t="shared" si="4"/>
        <v>0</v>
      </c>
      <c r="I264" t="b">
        <f>SUMPRODUCT(COUNTIF(C264,{"*/users/chris*","*/users/simon*","*/users/bridadan*","*/users/mbed_official*","*/users/Kojto*","*/users/sam_grove*","*/users/mbedAustin*","*/users/JimCarver*","*/users/andcor02*","*/teams/mbed-os-examples*","*/users/MACRUM*","*/users/Donatien*"}))&gt;0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4" t="b">
        <f>SUMPRODUCT(COUNTIF(C264,{"*/teams/ST*","*/users/nxp_ip*","*/teams/NXP*","*/teams/Freescale*","*/teams/AnalogDevices*","*/teams/Maxim-Integrated*","*/teams/ublox*","*/teams/WIZnet*","*/teams/Avnet*","*/users/ytsuboi*","*/users/Sissors*","*/users/Kaizen*","*/users/Jksoft*"}))&gt;0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5" spans="1:10" x14ac:dyDescent="0.2">
      <c r="A265" s="1" t="s">
        <v>446</v>
      </c>
      <c r="B265" s="1" t="s">
        <v>457</v>
      </c>
      <c r="C265" s="1" t="s">
        <v>458</v>
      </c>
      <c r="D265" s="1" t="b">
        <v>0</v>
      </c>
      <c r="E265" s="1" t="b">
        <v>0</v>
      </c>
      <c r="F265" s="1" t="s">
        <v>10</v>
      </c>
      <c r="G265" s="1" t="s">
        <v>10</v>
      </c>
      <c r="H265" t="b">
        <f t="shared" si="4"/>
        <v>0</v>
      </c>
      <c r="I265" t="b">
        <f>SUMPRODUCT(COUNTIF(C265,{"*/users/chris*","*/users/simon*","*/users/bridadan*","*/users/mbed_official*","*/users/Kojto*","*/users/sam_grove*","*/users/mbedAustin*","*/users/JimCarver*","*/users/andcor02*","*/teams/mbed-os-examples*","*/users/MACRUM*","*/users/Donatien*"}))&gt;0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5" t="b">
        <f>SUMPRODUCT(COUNTIF(C265,{"*/teams/ST*","*/users/nxp_ip*","*/teams/NXP*","*/teams/Freescale*","*/teams/AnalogDevices*","*/teams/Maxim-Integrated*","*/teams/ublox*","*/teams/WIZnet*","*/teams/Avnet*","*/users/ytsuboi*","*/users/Sissors*","*/users/Kaizen*","*/users/Jksoft*"}))&gt;0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6" spans="1:10" x14ac:dyDescent="0.2">
      <c r="A266" s="1" t="s">
        <v>446</v>
      </c>
      <c r="B266" s="1" t="s">
        <v>173</v>
      </c>
      <c r="C266" s="1" t="s">
        <v>174</v>
      </c>
      <c r="D266" s="1" t="b">
        <v>1</v>
      </c>
      <c r="E266" s="1" t="b">
        <v>1</v>
      </c>
      <c r="F266" s="1" t="s">
        <v>30</v>
      </c>
      <c r="G266" s="1" t="s">
        <v>30</v>
      </c>
      <c r="H266" t="str">
        <f t="shared" si="4"/>
        <v>-</v>
      </c>
      <c r="I266" t="b">
        <f>SUMPRODUCT(COUNTIF(C266,{"*/users/chris*","*/users/simon*","*/users/bridadan*","*/users/mbed_official*","*/users/Kojto*","*/users/sam_grove*","*/users/mbedAustin*","*/users/JimCarver*","*/users/andcor02*","*/teams/mbed-os-examples*","*/users/MACRUM*","*/users/Donatien*"}))&gt;0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6" t="b">
        <f>SUMPRODUCT(COUNTIF(C266,{"*/teams/ST*","*/users/nxp_ip*","*/teams/NXP*","*/teams/Freescale*","*/teams/AnalogDevices*","*/teams/Maxim-Integrated*","*/teams/ublox*","*/teams/WIZnet*","*/teams/Avnet*","*/users/ytsuboi*","*/users/Sissors*","*/users/Kaizen*","*/users/Jksoft*"}))&gt;0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67" spans="1:10" x14ac:dyDescent="0.2">
      <c r="A267" s="1" t="s">
        <v>446</v>
      </c>
      <c r="B267" s="1" t="s">
        <v>177</v>
      </c>
      <c r="C267" s="1" t="s">
        <v>178</v>
      </c>
      <c r="D267" s="1" t="b">
        <v>0</v>
      </c>
      <c r="E267" s="1" t="b">
        <v>0</v>
      </c>
      <c r="F267" s="1" t="s">
        <v>247</v>
      </c>
      <c r="G267" s="1" t="s">
        <v>247</v>
      </c>
      <c r="H267" t="str">
        <f t="shared" si="4"/>
        <v>-</v>
      </c>
      <c r="I267" t="b">
        <f>SUMPRODUCT(COUNTIF(C267,{"*/users/chris*","*/users/simon*","*/users/bridadan*","*/users/mbed_official*","*/users/Kojto*","*/users/sam_grove*","*/users/mbedAustin*","*/users/JimCarver*","*/users/andcor02*","*/teams/mbed-os-examples*","*/users/MACRUM*","*/users/Donatien*"}))&gt;0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7" t="b">
        <f>SUMPRODUCT(COUNTIF(C267,{"*/teams/ST*","*/users/nxp_ip*","*/teams/NXP*","*/teams/Freescale*","*/teams/AnalogDevices*","*/teams/Maxim-Integrated*","*/teams/ublox*","*/teams/WIZnet*","*/teams/Avnet*","*/users/ytsuboi*","*/users/Sissors*","*/users/Kaizen*","*/users/Jksoft*"}))&gt;0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8" spans="1:10" x14ac:dyDescent="0.2">
      <c r="A268" s="1" t="s">
        <v>459</v>
      </c>
      <c r="B268" s="1" t="s">
        <v>460</v>
      </c>
      <c r="C268" s="1" t="s">
        <v>461</v>
      </c>
      <c r="D268" s="1" t="b">
        <v>0</v>
      </c>
      <c r="E268" s="1" t="b">
        <v>0</v>
      </c>
      <c r="F268" s="1" t="s">
        <v>13</v>
      </c>
      <c r="G268" s="1" t="s">
        <v>13</v>
      </c>
      <c r="H268" t="b">
        <f t="shared" si="4"/>
        <v>1</v>
      </c>
      <c r="I268" t="b">
        <f>SUMPRODUCT(COUNTIF(C268,{"*/users/chris*","*/users/simon*","*/users/bridadan*","*/users/mbed_official*","*/users/Kojto*","*/users/sam_grove*","*/users/mbedAustin*","*/users/JimCarver*","*/users/andcor02*","*/teams/mbed-os-examples*","*/users/MACRUM*","*/users/Donatien*"}))&gt;0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68" t="b">
        <f>SUMPRODUCT(COUNTIF(C268,{"*/teams/ST*","*/users/nxp_ip*","*/teams/NXP*","*/teams/Freescale*","*/teams/AnalogDevices*","*/teams/Maxim-Integrated*","*/teams/ublox*","*/teams/WIZnet*","*/teams/Avnet*","*/users/ytsuboi*","*/users/Sissors*","*/users/Kaizen*","*/users/Jksoft*"}))&gt;0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69" spans="1:10" x14ac:dyDescent="0.2">
      <c r="A269" s="1" t="s">
        <v>459</v>
      </c>
      <c r="B269" s="1" t="s">
        <v>462</v>
      </c>
      <c r="C269" s="1" t="s">
        <v>463</v>
      </c>
      <c r="D269" s="1" t="b">
        <v>0</v>
      </c>
      <c r="E269" s="1" t="b">
        <v>0</v>
      </c>
      <c r="F269" s="1" t="s">
        <v>10</v>
      </c>
      <c r="G269" s="1" t="s">
        <v>13</v>
      </c>
      <c r="H269" t="b">
        <f t="shared" si="4"/>
        <v>1</v>
      </c>
      <c r="I269" t="b">
        <f>SUMPRODUCT(COUNTIF(C269,{"*/users/chris*","*/users/simon*","*/users/bridadan*","*/users/mbed_official*","*/users/Kojto*","*/users/sam_grove*","*/users/mbedAustin*","*/users/JimCarver*","*/users/andcor02*","*/teams/mbed-os-examples*","*/users/MACRUM*","*/users/Donatien*"}))&gt;0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69" t="b">
        <f>SUMPRODUCT(COUNTIF(C269,{"*/teams/ST*","*/users/nxp_ip*","*/teams/NXP*","*/teams/Freescale*","*/teams/AnalogDevices*","*/teams/Maxim-Integrated*","*/teams/ublox*","*/teams/WIZnet*","*/teams/Avnet*","*/users/ytsuboi*","*/users/Sissors*","*/users/Kaizen*","*/users/Jksoft*"}))&gt;0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0" spans="1:10" x14ac:dyDescent="0.2">
      <c r="A270" s="1" t="s">
        <v>459</v>
      </c>
      <c r="B270" s="1" t="s">
        <v>464</v>
      </c>
      <c r="C270" s="1" t="s">
        <v>465</v>
      </c>
      <c r="D270" s="1" t="b">
        <v>0</v>
      </c>
      <c r="E270" s="1" t="b">
        <v>0</v>
      </c>
      <c r="F270" s="1" t="s">
        <v>10</v>
      </c>
      <c r="G270" s="1" t="s">
        <v>10</v>
      </c>
      <c r="H270" t="b">
        <f t="shared" si="4"/>
        <v>0</v>
      </c>
      <c r="I270" t="b">
        <f>SUMPRODUCT(COUNTIF(C270,{"*/users/chris*","*/users/simon*","*/users/bridadan*","*/users/mbed_official*","*/users/Kojto*","*/users/sam_grove*","*/users/mbedAustin*","*/users/JimCarver*","*/users/andcor02*","*/teams/mbed-os-examples*","*/users/MACRUM*","*/users/Donatien*"}))&gt;0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0" t="b">
        <f>SUMPRODUCT(COUNTIF(C270,{"*/teams/ST*","*/users/nxp_ip*","*/teams/NXP*","*/teams/Freescale*","*/teams/AnalogDevices*","*/teams/Maxim-Integrated*","*/teams/ublox*","*/teams/WIZnet*","*/teams/Avnet*","*/users/ytsuboi*","*/users/Sissors*","*/users/Kaizen*","*/users/Jksoft*"}))&gt;0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1" spans="1:10" x14ac:dyDescent="0.2">
      <c r="A271" s="1" t="s">
        <v>459</v>
      </c>
      <c r="B271" s="1" t="s">
        <v>466</v>
      </c>
      <c r="C271" s="1" t="s">
        <v>467</v>
      </c>
      <c r="D271" s="1" t="b">
        <v>1</v>
      </c>
      <c r="E271" s="1" t="b">
        <v>0</v>
      </c>
      <c r="F271" s="1" t="s">
        <v>30</v>
      </c>
      <c r="G271" s="1" t="s">
        <v>30</v>
      </c>
      <c r="H271" t="str">
        <f t="shared" si="4"/>
        <v>-</v>
      </c>
      <c r="I271" t="b">
        <f>SUMPRODUCT(COUNTIF(C271,{"*/users/chris*","*/users/simon*","*/users/bridadan*","*/users/mbed_official*","*/users/Kojto*","*/users/sam_grove*","*/users/mbedAustin*","*/users/JimCarver*","*/users/andcor02*","*/teams/mbed-os-examples*","*/users/MACRUM*","*/users/Donatien*"}))&gt;0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1" t="b">
        <f>SUMPRODUCT(COUNTIF(C271,{"*/teams/ST*","*/users/nxp_ip*","*/teams/NXP*","*/teams/Freescale*","*/teams/AnalogDevices*","*/teams/Maxim-Integrated*","*/teams/ublox*","*/teams/WIZnet*","*/teams/Avnet*","*/users/ytsuboi*","*/users/Sissors*","*/users/Kaizen*","*/users/Jksoft*"}))&gt;0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2" spans="1:10" x14ac:dyDescent="0.2">
      <c r="A272" s="1" t="s">
        <v>459</v>
      </c>
      <c r="B272" s="1" t="s">
        <v>468</v>
      </c>
      <c r="C272" s="1" t="s">
        <v>469</v>
      </c>
      <c r="D272" s="1" t="b">
        <v>0</v>
      </c>
      <c r="E272" s="1" t="b">
        <v>0</v>
      </c>
      <c r="F272" s="1" t="s">
        <v>10</v>
      </c>
      <c r="G272" s="1" t="s">
        <v>13</v>
      </c>
      <c r="H272" t="b">
        <f t="shared" si="4"/>
        <v>1</v>
      </c>
      <c r="I272" t="b">
        <f>SUMPRODUCT(COUNTIF(C272,{"*/users/chris*","*/users/simon*","*/users/bridadan*","*/users/mbed_official*","*/users/Kojto*","*/users/sam_grove*","*/users/mbedAustin*","*/users/JimCarver*","*/users/andcor02*","*/teams/mbed-os-examples*","*/users/MACRUM*","*/users/Donatien*"}))&gt;0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2" t="b">
        <f>SUMPRODUCT(COUNTIF(C272,{"*/teams/ST*","*/users/nxp_ip*","*/teams/NXP*","*/teams/Freescale*","*/teams/AnalogDevices*","*/teams/Maxim-Integrated*","*/teams/ublox*","*/teams/WIZnet*","*/teams/Avnet*","*/users/ytsuboi*","*/users/Sissors*","*/users/Kaizen*","*/users/Jksoft*"}))&gt;0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3" spans="1:10" x14ac:dyDescent="0.2">
      <c r="A273" s="1" t="s">
        <v>459</v>
      </c>
      <c r="B273" s="1" t="s">
        <v>470</v>
      </c>
      <c r="C273" s="1" t="s">
        <v>471</v>
      </c>
      <c r="D273" s="1" t="b">
        <v>0</v>
      </c>
      <c r="E273" s="1" t="b">
        <v>0</v>
      </c>
      <c r="F273" s="1" t="s">
        <v>10</v>
      </c>
      <c r="G273" s="1" t="s">
        <v>10</v>
      </c>
      <c r="H273" t="b">
        <f t="shared" si="4"/>
        <v>0</v>
      </c>
      <c r="I273" t="b">
        <f>SUMPRODUCT(COUNTIF(C273,{"*/users/chris*","*/users/simon*","*/users/bridadan*","*/users/mbed_official*","*/users/Kojto*","*/users/sam_grove*","*/users/mbedAustin*","*/users/JimCarver*","*/users/andcor02*","*/teams/mbed-os-examples*","*/users/MACRUM*","*/users/Donatien*"}))&gt;0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3" t="b">
        <f>SUMPRODUCT(COUNTIF(C273,{"*/teams/ST*","*/users/nxp_ip*","*/teams/NXP*","*/teams/Freescale*","*/teams/AnalogDevices*","*/teams/Maxim-Integrated*","*/teams/ublox*","*/teams/WIZnet*","*/teams/Avnet*","*/users/ytsuboi*","*/users/Sissors*","*/users/Kaizen*","*/users/Jksoft*"}))&gt;0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4" spans="1:10" x14ac:dyDescent="0.2">
      <c r="A274" s="1" t="s">
        <v>459</v>
      </c>
      <c r="B274" s="1" t="s">
        <v>472</v>
      </c>
      <c r="C274" s="1" t="s">
        <v>473</v>
      </c>
      <c r="D274" s="1" t="b">
        <v>0</v>
      </c>
      <c r="E274" s="1" t="b">
        <v>0</v>
      </c>
      <c r="F274" s="1" t="s">
        <v>10</v>
      </c>
      <c r="G274" s="1" t="s">
        <v>10</v>
      </c>
      <c r="H274" t="b">
        <f t="shared" si="4"/>
        <v>0</v>
      </c>
      <c r="I274" t="b">
        <f>SUMPRODUCT(COUNTIF(C274,{"*/users/chris*","*/users/simon*","*/users/bridadan*","*/users/mbed_official*","*/users/Kojto*","*/users/sam_grove*","*/users/mbedAustin*","*/users/JimCarver*","*/users/andcor02*","*/teams/mbed-os-examples*","*/users/MACRUM*","*/users/Donatien*"}))&gt;0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4" t="b">
        <f>SUMPRODUCT(COUNTIF(C274,{"*/teams/ST*","*/users/nxp_ip*","*/teams/NXP*","*/teams/Freescale*","*/teams/AnalogDevices*","*/teams/Maxim-Integrated*","*/teams/ublox*","*/teams/WIZnet*","*/teams/Avnet*","*/users/ytsuboi*","*/users/Sissors*","*/users/Kaizen*","*/users/Jksoft*"}))&gt;0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5" spans="1:10" x14ac:dyDescent="0.2">
      <c r="A275" s="1" t="s">
        <v>459</v>
      </c>
      <c r="B275" s="1" t="s">
        <v>474</v>
      </c>
      <c r="C275" s="1" t="s">
        <v>475</v>
      </c>
      <c r="D275" s="1" t="b">
        <v>0</v>
      </c>
      <c r="E275" s="1" t="b">
        <v>0</v>
      </c>
      <c r="F275" s="1" t="s">
        <v>10</v>
      </c>
      <c r="G275" s="1" t="s">
        <v>13</v>
      </c>
      <c r="H275" t="b">
        <f t="shared" si="4"/>
        <v>1</v>
      </c>
      <c r="I275" t="b">
        <f>SUMPRODUCT(COUNTIF(C275,{"*/users/chris*","*/users/simon*","*/users/bridadan*","*/users/mbed_official*","*/users/Kojto*","*/users/sam_grove*","*/users/mbedAustin*","*/users/JimCarver*","*/users/andcor02*","*/teams/mbed-os-examples*","*/users/MACRUM*","*/users/Donatien*"}))&gt;0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5" t="b">
        <f>SUMPRODUCT(COUNTIF(C275,{"*/teams/ST*","*/users/nxp_ip*","*/teams/NXP*","*/teams/Freescale*","*/teams/AnalogDevices*","*/teams/Maxim-Integrated*","*/teams/ublox*","*/teams/WIZnet*","*/teams/Avnet*","*/users/ytsuboi*","*/users/Sissors*","*/users/Kaizen*","*/users/Jksoft*"}))&gt;0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6" spans="1:10" x14ac:dyDescent="0.2">
      <c r="A276" s="1" t="s">
        <v>459</v>
      </c>
      <c r="B276" s="1" t="s">
        <v>476</v>
      </c>
      <c r="C276" s="1" t="s">
        <v>477</v>
      </c>
      <c r="D276" s="1" t="b">
        <v>0</v>
      </c>
      <c r="E276" s="1" t="b">
        <v>0</v>
      </c>
      <c r="F276" s="1" t="s">
        <v>10</v>
      </c>
      <c r="G276" s="1" t="s">
        <v>13</v>
      </c>
      <c r="H276" t="b">
        <f t="shared" si="4"/>
        <v>1</v>
      </c>
      <c r="I276" t="b">
        <f>SUMPRODUCT(COUNTIF(C276,{"*/users/chris*","*/users/simon*","*/users/bridadan*","*/users/mbed_official*","*/users/Kojto*","*/users/sam_grove*","*/users/mbedAustin*","*/users/JimCarver*","*/users/andcor02*","*/teams/mbed-os-examples*","*/users/MACRUM*","*/users/Donatien*"}))&gt;0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6" t="b">
        <f>SUMPRODUCT(COUNTIF(C276,{"*/teams/ST*","*/users/nxp_ip*","*/teams/NXP*","*/teams/Freescale*","*/teams/AnalogDevices*","*/teams/Maxim-Integrated*","*/teams/ublox*","*/teams/WIZnet*","*/teams/Avnet*","*/users/ytsuboi*","*/users/Sissors*","*/users/Kaizen*","*/users/Jksoft*"}))&gt;0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7" spans="1:10" x14ac:dyDescent="0.2">
      <c r="A277" s="1" t="s">
        <v>459</v>
      </c>
      <c r="B277" s="1" t="s">
        <v>403</v>
      </c>
      <c r="C277" s="1" t="s">
        <v>404</v>
      </c>
      <c r="D277" s="1" t="b">
        <v>1</v>
      </c>
      <c r="E277" s="1" t="b">
        <v>0</v>
      </c>
      <c r="F277" s="1" t="s">
        <v>30</v>
      </c>
      <c r="G277" s="1" t="s">
        <v>30</v>
      </c>
      <c r="H277" t="str">
        <f t="shared" si="4"/>
        <v>-</v>
      </c>
      <c r="I277" t="b">
        <f>SUMPRODUCT(COUNTIF(C277,{"*/users/chris*","*/users/simon*","*/users/bridadan*","*/users/mbed_official*","*/users/Kojto*","*/users/sam_grove*","*/users/mbedAustin*","*/users/JimCarver*","*/users/andcor02*","*/teams/mbed-os-examples*","*/users/MACRUM*","*/users/Donatien*"}))&gt;0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7" t="b">
        <f>SUMPRODUCT(COUNTIF(C277,{"*/teams/ST*","*/users/nxp_ip*","*/teams/NXP*","*/teams/Freescale*","*/teams/AnalogDevices*","*/teams/Maxim-Integrated*","*/teams/ublox*","*/teams/WIZnet*","*/teams/Avnet*","*/users/ytsuboi*","*/users/Sissors*","*/users/Kaizen*","*/users/Jksoft*"}))&gt;0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78" spans="1:10" x14ac:dyDescent="0.2">
      <c r="A278" s="1" t="s">
        <v>459</v>
      </c>
      <c r="B278" s="1" t="s">
        <v>478</v>
      </c>
      <c r="C278" s="1" t="s">
        <v>479</v>
      </c>
      <c r="D278" s="1" t="b">
        <v>0</v>
      </c>
      <c r="E278" s="1" t="b">
        <v>0</v>
      </c>
      <c r="F278" s="1" t="s">
        <v>10</v>
      </c>
      <c r="G278" s="1" t="s">
        <v>10</v>
      </c>
      <c r="H278" t="b">
        <f t="shared" si="4"/>
        <v>0</v>
      </c>
      <c r="I278" t="b">
        <f>SUMPRODUCT(COUNTIF(C278,{"*/users/chris*","*/users/simon*","*/users/bridadan*","*/users/mbed_official*","*/users/Kojto*","*/users/sam_grove*","*/users/mbedAustin*","*/users/JimCarver*","*/users/andcor02*","*/teams/mbed-os-examples*","*/users/MACRUM*","*/users/Donatien*"}))&gt;0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8" t="b">
        <f>SUMPRODUCT(COUNTIF(C278,{"*/teams/ST*","*/users/nxp_ip*","*/teams/NXP*","*/teams/Freescale*","*/teams/AnalogDevices*","*/teams/Maxim-Integrated*","*/teams/ublox*","*/teams/WIZnet*","*/teams/Avnet*","*/users/ytsuboi*","*/users/Sissors*","*/users/Kaizen*","*/users/Jksoft*"}))&gt;0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79" spans="1:10" x14ac:dyDescent="0.2">
      <c r="A279" s="1" t="s">
        <v>459</v>
      </c>
      <c r="B279" s="1" t="s">
        <v>53</v>
      </c>
      <c r="C279" s="1" t="s">
        <v>54</v>
      </c>
      <c r="D279" s="1" t="b">
        <v>0</v>
      </c>
      <c r="E279" s="1" t="b">
        <v>0</v>
      </c>
      <c r="F279" s="1" t="s">
        <v>10</v>
      </c>
      <c r="G279" s="1" t="s">
        <v>13</v>
      </c>
      <c r="H279" t="b">
        <f t="shared" si="4"/>
        <v>1</v>
      </c>
      <c r="I279" t="b">
        <f>SUMPRODUCT(COUNTIF(C279,{"*/users/chris*","*/users/simon*","*/users/bridadan*","*/users/mbed_official*","*/users/Kojto*","*/users/sam_grove*","*/users/mbedAustin*","*/users/JimCarver*","*/users/andcor02*","*/teams/mbed-os-examples*","*/users/MACRUM*","*/users/Donatien*"}))&gt;0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79" t="b">
        <f>SUMPRODUCT(COUNTIF(C279,{"*/teams/ST*","*/users/nxp_ip*","*/teams/NXP*","*/teams/Freescale*","*/teams/AnalogDevices*","*/teams/Maxim-Integrated*","*/teams/ublox*","*/teams/WIZnet*","*/teams/Avnet*","*/users/ytsuboi*","*/users/Sissors*","*/users/Kaizen*","*/users/Jksoft*"}))&gt;0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0" spans="1:10" x14ac:dyDescent="0.2">
      <c r="A280" s="1" t="s">
        <v>459</v>
      </c>
      <c r="B280" s="1" t="s">
        <v>55</v>
      </c>
      <c r="C280" s="1" t="s">
        <v>56</v>
      </c>
      <c r="D280" s="1" t="b">
        <v>0</v>
      </c>
      <c r="E280" s="1" t="b">
        <v>0</v>
      </c>
      <c r="F280" s="1" t="s">
        <v>10</v>
      </c>
      <c r="G280" s="1" t="s">
        <v>13</v>
      </c>
      <c r="H280" t="b">
        <f t="shared" si="4"/>
        <v>1</v>
      </c>
      <c r="I280" t="b">
        <f>SUMPRODUCT(COUNTIF(C280,{"*/users/chris*","*/users/simon*","*/users/bridadan*","*/users/mbed_official*","*/users/Kojto*","*/users/sam_grove*","*/users/mbedAustin*","*/users/JimCarver*","*/users/andcor02*","*/teams/mbed-os-examples*","*/users/MACRUM*","*/users/Donatien*"}))&gt;0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0" t="b">
        <f>SUMPRODUCT(COUNTIF(C280,{"*/teams/ST*","*/users/nxp_ip*","*/teams/NXP*","*/teams/Freescale*","*/teams/AnalogDevices*","*/teams/Maxim-Integrated*","*/teams/ublox*","*/teams/WIZnet*","*/teams/Avnet*","*/users/ytsuboi*","*/users/Sissors*","*/users/Kaizen*","*/users/Jksoft*"}))&gt;0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1" spans="1:10" x14ac:dyDescent="0.2">
      <c r="A281" s="1" t="s">
        <v>459</v>
      </c>
      <c r="B281" s="1" t="s">
        <v>57</v>
      </c>
      <c r="C281" s="1" t="s">
        <v>58</v>
      </c>
      <c r="D281" s="1" t="b">
        <v>0</v>
      </c>
      <c r="E281" s="1" t="b">
        <v>0</v>
      </c>
      <c r="F281" s="1" t="s">
        <v>10</v>
      </c>
      <c r="G281" s="1" t="s">
        <v>10</v>
      </c>
      <c r="H281" t="b">
        <f t="shared" si="4"/>
        <v>0</v>
      </c>
      <c r="I281" t="b">
        <f>SUMPRODUCT(COUNTIF(C281,{"*/users/chris*","*/users/simon*","*/users/bridadan*","*/users/mbed_official*","*/users/Kojto*","*/users/sam_grove*","*/users/mbedAustin*","*/users/JimCarver*","*/users/andcor02*","*/teams/mbed-os-examples*","*/users/MACRUM*","*/users/Donatien*"}))&gt;0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1" t="b">
        <f>SUMPRODUCT(COUNTIF(C281,{"*/teams/ST*","*/users/nxp_ip*","*/teams/NXP*","*/teams/Freescale*","*/teams/AnalogDevices*","*/teams/Maxim-Integrated*","*/teams/ublox*","*/teams/WIZnet*","*/teams/Avnet*","*/users/ytsuboi*","*/users/Sissors*","*/users/Kaizen*","*/users/Jksoft*"}))&gt;0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2" spans="1:10" x14ac:dyDescent="0.2">
      <c r="A282" s="1" t="s">
        <v>459</v>
      </c>
      <c r="B282" s="1" t="s">
        <v>59</v>
      </c>
      <c r="C282" s="1" t="s">
        <v>60</v>
      </c>
      <c r="D282" s="1" t="b">
        <v>0</v>
      </c>
      <c r="E282" s="1" t="b">
        <v>0</v>
      </c>
      <c r="F282" s="1" t="s">
        <v>10</v>
      </c>
      <c r="G282" s="1" t="s">
        <v>13</v>
      </c>
      <c r="H282" t="b">
        <f t="shared" si="4"/>
        <v>1</v>
      </c>
      <c r="I282" t="b">
        <f>SUMPRODUCT(COUNTIF(C282,{"*/users/chris*","*/users/simon*","*/users/bridadan*","*/users/mbed_official*","*/users/Kojto*","*/users/sam_grove*","*/users/mbedAustin*","*/users/JimCarver*","*/users/andcor02*","*/teams/mbed-os-examples*","*/users/MACRUM*","*/users/Donatien*"}))&gt;0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2" t="b">
        <f>SUMPRODUCT(COUNTIF(C282,{"*/teams/ST*","*/users/nxp_ip*","*/teams/NXP*","*/teams/Freescale*","*/teams/AnalogDevices*","*/teams/Maxim-Integrated*","*/teams/ublox*","*/teams/WIZnet*","*/teams/Avnet*","*/users/ytsuboi*","*/users/Sissors*","*/users/Kaizen*","*/users/Jksoft*"}))&gt;0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3" spans="1:10" x14ac:dyDescent="0.2">
      <c r="A283" s="1" t="s">
        <v>459</v>
      </c>
      <c r="B283" s="1" t="s">
        <v>65</v>
      </c>
      <c r="C283" s="1" t="s">
        <v>66</v>
      </c>
      <c r="D283" s="1" t="b">
        <v>0</v>
      </c>
      <c r="E283" s="1" t="b">
        <v>0</v>
      </c>
      <c r="F283" s="1" t="s">
        <v>10</v>
      </c>
      <c r="G283" s="1" t="s">
        <v>13</v>
      </c>
      <c r="H283" t="b">
        <f t="shared" si="4"/>
        <v>1</v>
      </c>
      <c r="I283" t="b">
        <f>SUMPRODUCT(COUNTIF(C283,{"*/users/chris*","*/users/simon*","*/users/bridadan*","*/users/mbed_official*","*/users/Kojto*","*/users/sam_grove*","*/users/mbedAustin*","*/users/JimCarver*","*/users/andcor02*","*/teams/mbed-os-examples*","*/users/MACRUM*","*/users/Donatien*"}))&gt;0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3" t="b">
        <f>SUMPRODUCT(COUNTIF(C283,{"*/teams/ST*","*/users/nxp_ip*","*/teams/NXP*","*/teams/Freescale*","*/teams/AnalogDevices*","*/teams/Maxim-Integrated*","*/teams/ublox*","*/teams/WIZnet*","*/teams/Avnet*","*/users/ytsuboi*","*/users/Sissors*","*/users/Kaizen*","*/users/Jksoft*"}))&gt;0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4" spans="1:10" x14ac:dyDescent="0.2">
      <c r="A284" s="1" t="s">
        <v>459</v>
      </c>
      <c r="B284" s="1" t="s">
        <v>480</v>
      </c>
      <c r="C284" s="1" t="s">
        <v>481</v>
      </c>
      <c r="D284" s="1" t="b">
        <v>0</v>
      </c>
      <c r="E284" s="1" t="b">
        <v>0</v>
      </c>
      <c r="F284" s="1" t="s">
        <v>10</v>
      </c>
      <c r="G284" s="1" t="s">
        <v>13</v>
      </c>
      <c r="H284" t="b">
        <f t="shared" si="4"/>
        <v>1</v>
      </c>
      <c r="I284" t="b">
        <f>SUMPRODUCT(COUNTIF(C284,{"*/users/chris*","*/users/simon*","*/users/bridadan*","*/users/mbed_official*","*/users/Kojto*","*/users/sam_grove*","*/users/mbedAustin*","*/users/JimCarver*","*/users/andcor02*","*/teams/mbed-os-examples*","*/users/MACRUM*","*/users/Donatien*"}))&gt;0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4" t="b">
        <f>SUMPRODUCT(COUNTIF(C284,{"*/teams/ST*","*/users/nxp_ip*","*/teams/NXP*","*/teams/Freescale*","*/teams/AnalogDevices*","*/teams/Maxim-Integrated*","*/teams/ublox*","*/teams/WIZnet*","*/teams/Avnet*","*/users/ytsuboi*","*/users/Sissors*","*/users/Kaizen*","*/users/Jksoft*"}))&gt;0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5" spans="1:10" x14ac:dyDescent="0.2">
      <c r="A285" s="1" t="s">
        <v>482</v>
      </c>
      <c r="B285" s="1" t="s">
        <v>483</v>
      </c>
      <c r="C285" s="1" t="s">
        <v>484</v>
      </c>
      <c r="D285" s="1" t="b">
        <v>0</v>
      </c>
      <c r="E285" s="1" t="b">
        <v>0</v>
      </c>
      <c r="F285" s="1" t="s">
        <v>10</v>
      </c>
      <c r="G285" s="1" t="s">
        <v>13</v>
      </c>
      <c r="H285" t="b">
        <f t="shared" si="4"/>
        <v>1</v>
      </c>
      <c r="I285" t="b">
        <f>SUMPRODUCT(COUNTIF(C285,{"*/users/chris*","*/users/simon*","*/users/bridadan*","*/users/mbed_official*","*/users/Kojto*","*/users/sam_grove*","*/users/mbedAustin*","*/users/JimCarver*","*/users/andcor02*","*/teams/mbed-os-examples*","*/users/MACRUM*","*/users/Donatien*"}))&gt;0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5" t="b">
        <f>SUMPRODUCT(COUNTIF(C285,{"*/teams/ST*","*/users/nxp_ip*","*/teams/NXP*","*/teams/Freescale*","*/teams/AnalogDevices*","*/teams/Maxim-Integrated*","*/teams/ublox*","*/teams/WIZnet*","*/teams/Avnet*","*/users/ytsuboi*","*/users/Sissors*","*/users/Kaizen*","*/users/Jksoft*"}))&gt;0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286" spans="1:10" x14ac:dyDescent="0.2">
      <c r="A286" s="1" t="s">
        <v>482</v>
      </c>
      <c r="B286" s="1" t="s">
        <v>485</v>
      </c>
      <c r="C286" s="1" t="s">
        <v>486</v>
      </c>
      <c r="D286" s="1" t="b">
        <v>0</v>
      </c>
      <c r="E286" s="1" t="b">
        <v>0</v>
      </c>
      <c r="F286" s="1" t="s">
        <v>10</v>
      </c>
      <c r="G286" s="1" t="s">
        <v>10</v>
      </c>
      <c r="H286" t="b">
        <f t="shared" si="4"/>
        <v>0</v>
      </c>
      <c r="I286" t="b">
        <f>SUMPRODUCT(COUNTIF(C286,{"*/users/chris*","*/users/simon*","*/users/bridadan*","*/users/mbed_official*","*/users/Kojto*","*/users/sam_grove*","*/users/mbedAustin*","*/users/JimCarver*","*/users/andcor02*","*/teams/mbed-os-examples*","*/users/MACRUM*","*/users/Donatien*"}))&gt;0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6" t="b">
        <f>SUMPRODUCT(COUNTIF(C286,{"*/teams/ST*","*/users/nxp_ip*","*/teams/NXP*","*/teams/Freescale*","*/teams/AnalogDevices*","*/teams/Maxim-Integrated*","*/teams/ublox*","*/teams/WIZnet*","*/teams/Avnet*","*/users/ytsuboi*","*/users/Sissors*","*/users/Kaizen*","*/users/Jksoft*"}))&gt;0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7" spans="1:10" x14ac:dyDescent="0.2">
      <c r="A287" s="1" t="s">
        <v>482</v>
      </c>
      <c r="B287" s="1" t="s">
        <v>487</v>
      </c>
      <c r="C287" s="1" t="s">
        <v>488</v>
      </c>
      <c r="D287" s="1" t="b">
        <v>0</v>
      </c>
      <c r="E287" s="1" t="b">
        <v>0</v>
      </c>
      <c r="F287" s="1" t="s">
        <v>13</v>
      </c>
      <c r="G287" s="1" t="s">
        <v>13</v>
      </c>
      <c r="H287" t="b">
        <f t="shared" si="4"/>
        <v>1</v>
      </c>
      <c r="I287" t="b">
        <f>SUMPRODUCT(COUNTIF(C287,{"*/users/chris*","*/users/simon*","*/users/bridadan*","*/users/mbed_official*","*/users/Kojto*","*/users/sam_grove*","*/users/mbedAustin*","*/users/JimCarver*","*/users/andcor02*","*/teams/mbed-os-examples*","*/users/MACRUM*","*/users/Donatien*"}))&gt;0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7" t="b">
        <f>SUMPRODUCT(COUNTIF(C287,{"*/teams/ST*","*/users/nxp_ip*","*/teams/NXP*","*/teams/Freescale*","*/teams/AnalogDevices*","*/teams/Maxim-Integrated*","*/teams/ublox*","*/teams/WIZnet*","*/teams/Avnet*","*/users/ytsuboi*","*/users/Sissors*","*/users/Kaizen*","*/users/Jksoft*"}))&gt;0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8" spans="1:10" x14ac:dyDescent="0.2">
      <c r="A288" s="1" t="s">
        <v>482</v>
      </c>
      <c r="B288" s="1" t="s">
        <v>489</v>
      </c>
      <c r="C288" s="1" t="s">
        <v>490</v>
      </c>
      <c r="D288" s="1" t="b">
        <v>0</v>
      </c>
      <c r="E288" s="1" t="b">
        <v>0</v>
      </c>
      <c r="F288" s="1" t="s">
        <v>10</v>
      </c>
      <c r="G288" s="1" t="s">
        <v>13</v>
      </c>
      <c r="H288" t="b">
        <f t="shared" si="4"/>
        <v>1</v>
      </c>
      <c r="I288" t="b">
        <f>SUMPRODUCT(COUNTIF(C288,{"*/users/chris*","*/users/simon*","*/users/bridadan*","*/users/mbed_official*","*/users/Kojto*","*/users/sam_grove*","*/users/mbedAustin*","*/users/JimCarver*","*/users/andcor02*","*/teams/mbed-os-examples*","*/users/MACRUM*","*/users/Donatien*"}))&gt;0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88" t="b">
        <f>SUMPRODUCT(COUNTIF(C288,{"*/teams/ST*","*/users/nxp_ip*","*/teams/NXP*","*/teams/Freescale*","*/teams/AnalogDevices*","*/teams/Maxim-Integrated*","*/teams/ublox*","*/teams/WIZnet*","*/teams/Avnet*","*/users/ytsuboi*","*/users/Sissors*","*/users/Kaizen*","*/users/Jksoft*"}))&gt;0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89" spans="1:10" x14ac:dyDescent="0.2">
      <c r="A289" s="1" t="s">
        <v>482</v>
      </c>
      <c r="B289" s="1" t="s">
        <v>491</v>
      </c>
      <c r="C289" s="1" t="s">
        <v>492</v>
      </c>
      <c r="D289" s="1" t="b">
        <v>0</v>
      </c>
      <c r="E289" s="1" t="b">
        <v>0</v>
      </c>
      <c r="F289" s="1" t="s">
        <v>10</v>
      </c>
      <c r="G289" s="1" t="s">
        <v>10</v>
      </c>
      <c r="H289" t="b">
        <f t="shared" si="4"/>
        <v>0</v>
      </c>
      <c r="I289" t="b">
        <f>SUMPRODUCT(COUNTIF(C289,{"*/users/chris*","*/users/simon*","*/users/bridadan*","*/users/mbed_official*","*/users/Kojto*","*/users/sam_grove*","*/users/mbedAustin*","*/users/JimCarver*","*/users/andcor02*","*/teams/mbed-os-examples*","*/users/MACRUM*","*/users/Donatien*"}))&gt;0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89" t="b">
        <f>SUMPRODUCT(COUNTIF(C289,{"*/teams/ST*","*/users/nxp_ip*","*/teams/NXP*","*/teams/Freescale*","*/teams/AnalogDevices*","*/teams/Maxim-Integrated*","*/teams/ublox*","*/teams/WIZnet*","*/teams/Avnet*","*/users/ytsuboi*","*/users/Sissors*","*/users/Kaizen*","*/users/Jksoft*"}))&gt;0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0" spans="1:10" x14ac:dyDescent="0.2">
      <c r="A290" s="1" t="s">
        <v>482</v>
      </c>
      <c r="B290" s="1" t="s">
        <v>493</v>
      </c>
      <c r="C290" s="1" t="s">
        <v>494</v>
      </c>
      <c r="D290" s="1" t="b">
        <v>0</v>
      </c>
      <c r="E290" s="1" t="b">
        <v>0</v>
      </c>
      <c r="F290" s="1" t="s">
        <v>10</v>
      </c>
      <c r="G290" s="1" t="s">
        <v>10</v>
      </c>
      <c r="H290" t="b">
        <f t="shared" si="4"/>
        <v>0</v>
      </c>
      <c r="I290" t="b">
        <f>SUMPRODUCT(COUNTIF(C290,{"*/users/chris*","*/users/simon*","*/users/bridadan*","*/users/mbed_official*","*/users/Kojto*","*/users/sam_grove*","*/users/mbedAustin*","*/users/JimCarver*","*/users/andcor02*","*/teams/mbed-os-examples*","*/users/MACRUM*","*/users/Donatien*"}))&gt;0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0" t="b">
        <f>SUMPRODUCT(COUNTIF(C290,{"*/teams/ST*","*/users/nxp_ip*","*/teams/NXP*","*/teams/Freescale*","*/teams/AnalogDevices*","*/teams/Maxim-Integrated*","*/teams/ublox*","*/teams/WIZnet*","*/teams/Avnet*","*/users/ytsuboi*","*/users/Sissors*","*/users/Kaizen*","*/users/Jksoft*"}))&gt;0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1" spans="1:10" x14ac:dyDescent="0.2">
      <c r="A291" s="1" t="s">
        <v>482</v>
      </c>
      <c r="B291" s="1" t="s">
        <v>495</v>
      </c>
      <c r="C291" s="1" t="s">
        <v>496</v>
      </c>
      <c r="D291" s="1" t="b">
        <v>0</v>
      </c>
      <c r="E291" s="1" t="b">
        <v>0</v>
      </c>
      <c r="F291" s="1" t="s">
        <v>10</v>
      </c>
      <c r="G291" s="1" t="s">
        <v>13</v>
      </c>
      <c r="H291" t="b">
        <f t="shared" si="4"/>
        <v>1</v>
      </c>
      <c r="I291" t="b">
        <f>SUMPRODUCT(COUNTIF(C291,{"*/users/chris*","*/users/simon*","*/users/bridadan*","*/users/mbed_official*","*/users/Kojto*","*/users/sam_grove*","*/users/mbedAustin*","*/users/JimCarver*","*/users/andcor02*","*/teams/mbed-os-examples*","*/users/MACRUM*","*/users/Donatien*"}))&gt;0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1" t="b">
        <f>SUMPRODUCT(COUNTIF(C291,{"*/teams/ST*","*/users/nxp_ip*","*/teams/NXP*","*/teams/Freescale*","*/teams/AnalogDevices*","*/teams/Maxim-Integrated*","*/teams/ublox*","*/teams/WIZnet*","*/teams/Avnet*","*/users/ytsuboi*","*/users/Sissors*","*/users/Kaizen*","*/users/Jksoft*"}))&gt;0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2" spans="1:10" x14ac:dyDescent="0.2">
      <c r="A292" s="1" t="s">
        <v>482</v>
      </c>
      <c r="B292" s="1" t="s">
        <v>497</v>
      </c>
      <c r="C292" s="1" t="s">
        <v>498</v>
      </c>
      <c r="D292" s="1" t="b">
        <v>0</v>
      </c>
      <c r="E292" s="1" t="b">
        <v>0</v>
      </c>
      <c r="F292" s="1" t="s">
        <v>10</v>
      </c>
      <c r="G292" s="1" t="s">
        <v>13</v>
      </c>
      <c r="H292" t="b">
        <f t="shared" si="4"/>
        <v>1</v>
      </c>
      <c r="I292" t="b">
        <f>SUMPRODUCT(COUNTIF(C292,{"*/users/chris*","*/users/simon*","*/users/bridadan*","*/users/mbed_official*","*/users/Kojto*","*/users/sam_grove*","*/users/mbedAustin*","*/users/JimCarver*","*/users/andcor02*","*/teams/mbed-os-examples*","*/users/MACRUM*","*/users/Donatien*"}))&gt;0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2" t="b">
        <f>SUMPRODUCT(COUNTIF(C292,{"*/teams/ST*","*/users/nxp_ip*","*/teams/NXP*","*/teams/Freescale*","*/teams/AnalogDevices*","*/teams/Maxim-Integrated*","*/teams/ublox*","*/teams/WIZnet*","*/teams/Avnet*","*/users/ytsuboi*","*/users/Sissors*","*/users/Kaizen*","*/users/Jksoft*"}))&gt;0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3" spans="1:10" x14ac:dyDescent="0.2">
      <c r="A293" s="1" t="s">
        <v>482</v>
      </c>
      <c r="B293" s="1" t="s">
        <v>499</v>
      </c>
      <c r="C293" s="1" t="s">
        <v>500</v>
      </c>
      <c r="D293" s="1" t="b">
        <v>0</v>
      </c>
      <c r="E293" s="1" t="b">
        <v>0</v>
      </c>
      <c r="F293" s="1" t="s">
        <v>10</v>
      </c>
      <c r="G293" s="1" t="s">
        <v>13</v>
      </c>
      <c r="H293" t="b">
        <f t="shared" si="4"/>
        <v>1</v>
      </c>
      <c r="I293" t="b">
        <f>SUMPRODUCT(COUNTIF(C293,{"*/users/chris*","*/users/simon*","*/users/bridadan*","*/users/mbed_official*","*/users/Kojto*","*/users/sam_grove*","*/users/mbedAustin*","*/users/JimCarver*","*/users/andcor02*","*/teams/mbed-os-examples*","*/users/MACRUM*","*/users/Donatien*"}))&gt;0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3" t="b">
        <f>SUMPRODUCT(COUNTIF(C293,{"*/teams/ST*","*/users/nxp_ip*","*/teams/NXP*","*/teams/Freescale*","*/teams/AnalogDevices*","*/teams/Maxim-Integrated*","*/teams/ublox*","*/teams/WIZnet*","*/teams/Avnet*","*/users/ytsuboi*","*/users/Sissors*","*/users/Kaizen*","*/users/Jksoft*"}))&gt;0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4" spans="1:10" x14ac:dyDescent="0.2">
      <c r="A294" s="1" t="s">
        <v>482</v>
      </c>
      <c r="B294" s="1" t="s">
        <v>501</v>
      </c>
      <c r="D294" s="1" t="b">
        <v>1</v>
      </c>
      <c r="E294" s="1" t="b">
        <v>0</v>
      </c>
      <c r="F294" s="1" t="s">
        <v>30</v>
      </c>
      <c r="G294" s="1" t="s">
        <v>30</v>
      </c>
      <c r="H294" t="str">
        <f t="shared" si="4"/>
        <v>-</v>
      </c>
      <c r="I294" t="b">
        <f>SUMPRODUCT(COUNTIF(C294,{"*/users/chris*","*/users/simon*","*/users/bridadan*","*/users/mbed_official*","*/users/Kojto*","*/users/sam_grove*","*/users/mbedAustin*","*/users/JimCarver*","*/users/andcor02*","*/teams/mbed-os-examples*","*/users/MACRUM*","*/users/Donatien*"}))&gt;0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4" t="b">
        <f>SUMPRODUCT(COUNTIF(C294,{"*/teams/ST*","*/users/nxp_ip*","*/teams/NXP*","*/teams/Freescale*","*/teams/AnalogDevices*","*/teams/Maxim-Integrated*","*/teams/ublox*","*/teams/WIZnet*","*/teams/Avnet*","*/users/ytsuboi*","*/users/Sissors*","*/users/Kaizen*","*/users/Jksoft*"}))&gt;0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5" spans="1:10" x14ac:dyDescent="0.2">
      <c r="A295" s="1" t="s">
        <v>482</v>
      </c>
      <c r="B295" s="1" t="s">
        <v>502</v>
      </c>
      <c r="C295" s="1" t="s">
        <v>503</v>
      </c>
      <c r="D295" s="1" t="b">
        <v>0</v>
      </c>
      <c r="E295" s="1" t="b">
        <v>0</v>
      </c>
      <c r="F295" s="1" t="s">
        <v>10</v>
      </c>
      <c r="G295" s="1" t="s">
        <v>13</v>
      </c>
      <c r="H295" t="b">
        <f t="shared" si="4"/>
        <v>1</v>
      </c>
      <c r="I295" t="b">
        <f>SUMPRODUCT(COUNTIF(C295,{"*/users/chris*","*/users/simon*","*/users/bridadan*","*/users/mbed_official*","*/users/Kojto*","*/users/sam_grove*","*/users/mbedAustin*","*/users/JimCarver*","*/users/andcor02*","*/teams/mbed-os-examples*","*/users/MACRUM*","*/users/Donatien*"}))&gt;0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5" t="b">
        <f>SUMPRODUCT(COUNTIF(C295,{"*/teams/ST*","*/users/nxp_ip*","*/teams/NXP*","*/teams/Freescale*","*/teams/AnalogDevices*","*/teams/Maxim-Integrated*","*/teams/ublox*","*/teams/WIZnet*","*/teams/Avnet*","*/users/ytsuboi*","*/users/Sissors*","*/users/Kaizen*","*/users/Jksoft*"}))&gt;0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6" spans="1:10" x14ac:dyDescent="0.2">
      <c r="A296" s="1" t="s">
        <v>482</v>
      </c>
      <c r="B296" s="1" t="s">
        <v>504</v>
      </c>
      <c r="C296" s="1" t="s">
        <v>505</v>
      </c>
      <c r="D296" s="1" t="b">
        <v>0</v>
      </c>
      <c r="E296" s="1" t="b">
        <v>0</v>
      </c>
      <c r="F296" s="1" t="s">
        <v>10</v>
      </c>
      <c r="G296" s="1" t="s">
        <v>10</v>
      </c>
      <c r="H296" t="b">
        <f t="shared" si="4"/>
        <v>0</v>
      </c>
      <c r="I296" t="b">
        <f>SUMPRODUCT(COUNTIF(C296,{"*/users/chris*","*/users/simon*","*/users/bridadan*","*/users/mbed_official*","*/users/Kojto*","*/users/sam_grove*","*/users/mbedAustin*","*/users/JimCarver*","*/users/andcor02*","*/teams/mbed-os-examples*","*/users/MACRUM*","*/users/Donatien*"}))&gt;0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6" t="b">
        <f>SUMPRODUCT(COUNTIF(C296,{"*/teams/ST*","*/users/nxp_ip*","*/teams/NXP*","*/teams/Freescale*","*/teams/AnalogDevices*","*/teams/Maxim-Integrated*","*/teams/ublox*","*/teams/WIZnet*","*/teams/Avnet*","*/users/ytsuboi*","*/users/Sissors*","*/users/Kaizen*","*/users/Jksoft*"}))&gt;0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7" spans="1:10" x14ac:dyDescent="0.2">
      <c r="A297" s="1" t="s">
        <v>482</v>
      </c>
      <c r="B297" s="1" t="s">
        <v>506</v>
      </c>
      <c r="C297" s="1" t="s">
        <v>507</v>
      </c>
      <c r="D297" s="1" t="b">
        <v>0</v>
      </c>
      <c r="E297" s="1" t="b">
        <v>0</v>
      </c>
      <c r="F297" s="1" t="s">
        <v>10</v>
      </c>
      <c r="G297" s="1" t="s">
        <v>13</v>
      </c>
      <c r="H297" t="b">
        <f t="shared" si="4"/>
        <v>1</v>
      </c>
      <c r="I297" t="b">
        <f>SUMPRODUCT(COUNTIF(C297,{"*/users/chris*","*/users/simon*","*/users/bridadan*","*/users/mbed_official*","*/users/Kojto*","*/users/sam_grove*","*/users/mbedAustin*","*/users/JimCarver*","*/users/andcor02*","*/teams/mbed-os-examples*","*/users/MACRUM*","*/users/Donatien*"}))&gt;0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297" t="b">
        <f>SUMPRODUCT(COUNTIF(C297,{"*/teams/ST*","*/users/nxp_ip*","*/teams/NXP*","*/teams/Freescale*","*/teams/AnalogDevices*","*/teams/Maxim-Integrated*","*/teams/ublox*","*/teams/WIZnet*","*/teams/Avnet*","*/users/ytsuboi*","*/users/Sissors*","*/users/Kaizen*","*/users/Jksoft*"}))&gt;0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8" spans="1:10" x14ac:dyDescent="0.2">
      <c r="A298" s="1" t="s">
        <v>482</v>
      </c>
      <c r="B298" s="1" t="s">
        <v>508</v>
      </c>
      <c r="C298" s="1" t="s">
        <v>509</v>
      </c>
      <c r="D298" s="1" t="b">
        <v>0</v>
      </c>
      <c r="E298" s="1" t="b">
        <v>0</v>
      </c>
      <c r="F298" s="1" t="s">
        <v>10</v>
      </c>
      <c r="G298" s="1" t="s">
        <v>13</v>
      </c>
      <c r="H298" t="b">
        <f t="shared" si="4"/>
        <v>1</v>
      </c>
      <c r="I298" t="b">
        <f>SUMPRODUCT(COUNTIF(C298,{"*/users/chris*","*/users/simon*","*/users/bridadan*","*/users/mbed_official*","*/users/Kojto*","*/users/sam_grove*","*/users/mbedAustin*","*/users/JimCarver*","*/users/andcor02*","*/teams/mbed-os-examples*","*/users/MACRUM*","*/users/Donatien*"}))&gt;0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8" t="b">
        <f>SUMPRODUCT(COUNTIF(C298,{"*/teams/ST*","*/users/nxp_ip*","*/teams/NXP*","*/teams/Freescale*","*/teams/AnalogDevices*","*/teams/Maxim-Integrated*","*/teams/ublox*","*/teams/WIZnet*","*/teams/Avnet*","*/users/ytsuboi*","*/users/Sissors*","*/users/Kaizen*","*/users/Jksoft*"}))&gt;0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299" spans="1:10" x14ac:dyDescent="0.2">
      <c r="A299" s="1" t="s">
        <v>482</v>
      </c>
      <c r="B299" s="1" t="s">
        <v>510</v>
      </c>
      <c r="C299" s="1" t="s">
        <v>511</v>
      </c>
      <c r="D299" s="1" t="b">
        <v>0</v>
      </c>
      <c r="E299" s="1" t="b">
        <v>0</v>
      </c>
      <c r="F299" s="1" t="s">
        <v>10</v>
      </c>
      <c r="G299" s="1" t="s">
        <v>13</v>
      </c>
      <c r="H299" t="b">
        <f t="shared" si="4"/>
        <v>1</v>
      </c>
      <c r="I299" t="b">
        <f>SUMPRODUCT(COUNTIF(C299,{"*/users/chris*","*/users/simon*","*/users/bridadan*","*/users/mbed_official*","*/users/Kojto*","*/users/sam_grove*","*/users/mbedAustin*","*/users/JimCarver*","*/users/andcor02*","*/teams/mbed-os-examples*","*/users/MACRUM*","*/users/Donatien*"}))&gt;0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299" t="b">
        <f>SUMPRODUCT(COUNTIF(C299,{"*/teams/ST*","*/users/nxp_ip*","*/teams/NXP*","*/teams/Freescale*","*/teams/AnalogDevices*","*/teams/Maxim-Integrated*","*/teams/ublox*","*/teams/WIZnet*","*/teams/Avnet*","*/users/ytsuboi*","*/users/Sissors*","*/users/Kaizen*","*/users/Jksoft*"}))&gt;0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0" spans="1:10" x14ac:dyDescent="0.2">
      <c r="A300" s="1" t="s">
        <v>482</v>
      </c>
      <c r="B300" s="1" t="s">
        <v>512</v>
      </c>
      <c r="C300" s="1" t="s">
        <v>513</v>
      </c>
      <c r="D300" s="1" t="b">
        <v>0</v>
      </c>
      <c r="E300" s="1" t="b">
        <v>0</v>
      </c>
      <c r="F300" s="1" t="s">
        <v>10</v>
      </c>
      <c r="G300" s="1" t="s">
        <v>13</v>
      </c>
      <c r="H300" t="b">
        <f t="shared" si="4"/>
        <v>1</v>
      </c>
      <c r="I300" t="b">
        <f>SUMPRODUCT(COUNTIF(C300,{"*/users/chris*","*/users/simon*","*/users/bridadan*","*/users/mbed_official*","*/users/Kojto*","*/users/sam_grove*","*/users/mbedAustin*","*/users/JimCarver*","*/users/andcor02*","*/teams/mbed-os-examples*","*/users/MACRUM*","*/users/Donatien*"}))&gt;0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0" t="b">
        <f>SUMPRODUCT(COUNTIF(C300,{"*/teams/ST*","*/users/nxp_ip*","*/teams/NXP*","*/teams/Freescale*","*/teams/AnalogDevices*","*/teams/Maxim-Integrated*","*/teams/ublox*","*/teams/WIZnet*","*/teams/Avnet*","*/users/ytsuboi*","*/users/Sissors*","*/users/Kaizen*","*/users/Jksoft*"}))&gt;0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1" spans="1:10" x14ac:dyDescent="0.2">
      <c r="A301" s="1" t="s">
        <v>482</v>
      </c>
      <c r="B301" s="1" t="s">
        <v>514</v>
      </c>
      <c r="C301" s="1" t="s">
        <v>515</v>
      </c>
      <c r="D301" s="1" t="b">
        <v>0</v>
      </c>
      <c r="E301" s="1" t="b">
        <v>0</v>
      </c>
      <c r="F301" s="1" t="s">
        <v>10</v>
      </c>
      <c r="G301" s="1" t="s">
        <v>13</v>
      </c>
      <c r="H301" t="b">
        <f t="shared" si="4"/>
        <v>1</v>
      </c>
      <c r="I301" t="b">
        <f>SUMPRODUCT(COUNTIF(C301,{"*/users/chris*","*/users/simon*","*/users/bridadan*","*/users/mbed_official*","*/users/Kojto*","*/users/sam_grove*","*/users/mbedAustin*","*/users/JimCarver*","*/users/andcor02*","*/teams/mbed-os-examples*","*/users/MACRUM*","*/users/Donatien*"}))&gt;0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1" t="b">
        <f>SUMPRODUCT(COUNTIF(C301,{"*/teams/ST*","*/users/nxp_ip*","*/teams/NXP*","*/teams/Freescale*","*/teams/AnalogDevices*","*/teams/Maxim-Integrated*","*/teams/ublox*","*/teams/WIZnet*","*/teams/Avnet*","*/users/ytsuboi*","*/users/Sissors*","*/users/Kaizen*","*/users/Jksoft*"}))&gt;0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2" spans="1:10" x14ac:dyDescent="0.2">
      <c r="A302" s="1" t="s">
        <v>482</v>
      </c>
      <c r="B302" s="1" t="s">
        <v>516</v>
      </c>
      <c r="C302" s="1" t="s">
        <v>517</v>
      </c>
      <c r="D302" s="1" t="b">
        <v>1</v>
      </c>
      <c r="E302" s="1" t="b">
        <v>0</v>
      </c>
      <c r="F302" s="1" t="s">
        <v>30</v>
      </c>
      <c r="G302" s="1" t="s">
        <v>30</v>
      </c>
      <c r="H302" t="str">
        <f t="shared" si="4"/>
        <v>-</v>
      </c>
      <c r="I302" t="b">
        <f>SUMPRODUCT(COUNTIF(C302,{"*/users/chris*","*/users/simon*","*/users/bridadan*","*/users/mbed_official*","*/users/Kojto*","*/users/sam_grove*","*/users/mbedAustin*","*/users/JimCarver*","*/users/andcor02*","*/teams/mbed-os-examples*","*/users/MACRUM*","*/users/Donatien*"}))&gt;0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2" t="b">
        <f>SUMPRODUCT(COUNTIF(C302,{"*/teams/ST*","*/users/nxp_ip*","*/teams/NXP*","*/teams/Freescale*","*/teams/AnalogDevices*","*/teams/Maxim-Integrated*","*/teams/ublox*","*/teams/WIZnet*","*/teams/Avnet*","*/users/ytsuboi*","*/users/Sissors*","*/users/Kaizen*","*/users/Jksoft*"}))&gt;0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3" spans="1:10" x14ac:dyDescent="0.2">
      <c r="A303" s="1" t="s">
        <v>482</v>
      </c>
      <c r="B303" s="1" t="s">
        <v>518</v>
      </c>
      <c r="C303" s="1" t="s">
        <v>519</v>
      </c>
      <c r="D303" s="1" t="b">
        <v>0</v>
      </c>
      <c r="E303" s="1" t="b">
        <v>0</v>
      </c>
      <c r="F303" s="1" t="s">
        <v>10</v>
      </c>
      <c r="G303" s="1" t="s">
        <v>10</v>
      </c>
      <c r="H303" t="b">
        <f t="shared" si="4"/>
        <v>0</v>
      </c>
      <c r="I303" t="b">
        <f>SUMPRODUCT(COUNTIF(C303,{"*/users/chris*","*/users/simon*","*/users/bridadan*","*/users/mbed_official*","*/users/Kojto*","*/users/sam_grove*","*/users/mbedAustin*","*/users/JimCarver*","*/users/andcor02*","*/teams/mbed-os-examples*","*/users/MACRUM*","*/users/Donatien*"}))&gt;0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3" t="b">
        <f>SUMPRODUCT(COUNTIF(C303,{"*/teams/ST*","*/users/nxp_ip*","*/teams/NXP*","*/teams/Freescale*","*/teams/AnalogDevices*","*/teams/Maxim-Integrated*","*/teams/ublox*","*/teams/WIZnet*","*/teams/Avnet*","*/users/ytsuboi*","*/users/Sissors*","*/users/Kaizen*","*/users/Jksoft*"}))&gt;0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4" spans="1:10" x14ac:dyDescent="0.2">
      <c r="A304" s="1" t="s">
        <v>482</v>
      </c>
      <c r="B304" s="1" t="s">
        <v>520</v>
      </c>
      <c r="C304" s="1" t="s">
        <v>521</v>
      </c>
      <c r="D304" s="1" t="b">
        <v>0</v>
      </c>
      <c r="E304" s="1" t="b">
        <v>0</v>
      </c>
      <c r="F304" s="1" t="s">
        <v>10</v>
      </c>
      <c r="G304" s="1" t="s">
        <v>13</v>
      </c>
      <c r="H304" t="b">
        <f t="shared" si="4"/>
        <v>1</v>
      </c>
      <c r="I304" t="b">
        <f>SUMPRODUCT(COUNTIF(C304,{"*/users/chris*","*/users/simon*","*/users/bridadan*","*/users/mbed_official*","*/users/Kojto*","*/users/sam_grove*","*/users/mbedAustin*","*/users/JimCarver*","*/users/andcor02*","*/teams/mbed-os-examples*","*/users/MACRUM*","*/users/Donatien*"}))&gt;0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04" t="b">
        <f>SUMPRODUCT(COUNTIF(C304,{"*/teams/ST*","*/users/nxp_ip*","*/teams/NXP*","*/teams/Freescale*","*/teams/AnalogDevices*","*/teams/Maxim-Integrated*","*/teams/ublox*","*/teams/WIZnet*","*/teams/Avnet*","*/users/ytsuboi*","*/users/Sissors*","*/users/Kaizen*","*/users/Jksoft*"}))&gt;0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5" spans="1:10" x14ac:dyDescent="0.2">
      <c r="A305" s="1" t="s">
        <v>482</v>
      </c>
      <c r="B305" s="1" t="s">
        <v>522</v>
      </c>
      <c r="C305" s="1" t="s">
        <v>523</v>
      </c>
      <c r="D305" s="1" t="b">
        <v>0</v>
      </c>
      <c r="E305" s="1" t="b">
        <v>0</v>
      </c>
      <c r="F305" s="1" t="s">
        <v>10</v>
      </c>
      <c r="G305" s="1" t="s">
        <v>10</v>
      </c>
      <c r="H305" t="b">
        <f t="shared" si="4"/>
        <v>0</v>
      </c>
      <c r="I305" t="b">
        <f>SUMPRODUCT(COUNTIF(C305,{"*/users/chris*","*/users/simon*","*/users/bridadan*","*/users/mbed_official*","*/users/Kojto*","*/users/sam_grove*","*/users/mbedAustin*","*/users/JimCarver*","*/users/andcor02*","*/teams/mbed-os-examples*","*/users/MACRUM*","*/users/Donatien*"}))&gt;0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5" t="b">
        <f>SUMPRODUCT(COUNTIF(C305,{"*/teams/ST*","*/users/nxp_ip*","*/teams/NXP*","*/teams/Freescale*","*/teams/AnalogDevices*","*/teams/Maxim-Integrated*","*/teams/ublox*","*/teams/WIZnet*","*/teams/Avnet*","*/users/ytsuboi*","*/users/Sissors*","*/users/Kaizen*","*/users/Jksoft*"}))&gt;0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06" spans="1:10" x14ac:dyDescent="0.2">
      <c r="A306" s="1" t="s">
        <v>482</v>
      </c>
      <c r="B306" s="1" t="s">
        <v>524</v>
      </c>
      <c r="C306" s="1" t="s">
        <v>525</v>
      </c>
      <c r="D306" s="1" t="b">
        <v>0</v>
      </c>
      <c r="E306" s="1" t="b">
        <v>0</v>
      </c>
      <c r="F306" s="1" t="s">
        <v>10</v>
      </c>
      <c r="G306" s="1" t="s">
        <v>10</v>
      </c>
      <c r="H306" t="b">
        <f t="shared" si="4"/>
        <v>0</v>
      </c>
      <c r="I306" t="b">
        <f>SUMPRODUCT(COUNTIF(C306,{"*/users/chris*","*/users/simon*","*/users/bridadan*","*/users/mbed_official*","*/users/Kojto*","*/users/sam_grove*","*/users/mbedAustin*","*/users/JimCarver*","*/users/andcor02*","*/teams/mbed-os-examples*","*/users/MACRUM*","*/users/Donatien*"}))&gt;0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6" t="b">
        <f>SUMPRODUCT(COUNTIF(C306,{"*/teams/ST*","*/users/nxp_ip*","*/teams/NXP*","*/teams/Freescale*","*/teams/AnalogDevices*","*/teams/Maxim-Integrated*","*/teams/ublox*","*/teams/WIZnet*","*/teams/Avnet*","*/users/ytsuboi*","*/users/Sissors*","*/users/Kaizen*","*/users/Jksoft*"}))&gt;0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7" spans="1:10" x14ac:dyDescent="0.2">
      <c r="A307" s="1" t="s">
        <v>482</v>
      </c>
      <c r="B307" s="1" t="s">
        <v>526</v>
      </c>
      <c r="C307" s="1" t="s">
        <v>527</v>
      </c>
      <c r="D307" s="1" t="b">
        <v>0</v>
      </c>
      <c r="E307" s="1" t="b">
        <v>0</v>
      </c>
      <c r="F307" s="1" t="s">
        <v>13</v>
      </c>
      <c r="G307" s="1" t="s">
        <v>13</v>
      </c>
      <c r="H307" t="b">
        <f t="shared" si="4"/>
        <v>1</v>
      </c>
      <c r="I307" t="b">
        <f>SUMPRODUCT(COUNTIF(C307,{"*/users/chris*","*/users/simon*","*/users/bridadan*","*/users/mbed_official*","*/users/Kojto*","*/users/sam_grove*","*/users/mbedAustin*","*/users/JimCarver*","*/users/andcor02*","*/teams/mbed-os-examples*","*/users/MACRUM*","*/users/Donatien*"}))&gt;0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7" t="b">
        <f>SUMPRODUCT(COUNTIF(C307,{"*/teams/ST*","*/users/nxp_ip*","*/teams/NXP*","*/teams/Freescale*","*/teams/AnalogDevices*","*/teams/Maxim-Integrated*","*/teams/ublox*","*/teams/WIZnet*","*/teams/Avnet*","*/users/ytsuboi*","*/users/Sissors*","*/users/Kaizen*","*/users/Jksoft*"}))&gt;0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8" spans="1:10" x14ac:dyDescent="0.2">
      <c r="A308" s="1" t="s">
        <v>482</v>
      </c>
      <c r="B308" s="1" t="s">
        <v>528</v>
      </c>
      <c r="C308" s="1" t="s">
        <v>529</v>
      </c>
      <c r="D308" s="1" t="b">
        <v>0</v>
      </c>
      <c r="E308" s="1" t="b">
        <v>0</v>
      </c>
      <c r="F308" s="1" t="s">
        <v>10</v>
      </c>
      <c r="G308" s="1" t="s">
        <v>13</v>
      </c>
      <c r="H308" t="b">
        <f t="shared" si="4"/>
        <v>1</v>
      </c>
      <c r="I308" t="b">
        <f>SUMPRODUCT(COUNTIF(C308,{"*/users/chris*","*/users/simon*","*/users/bridadan*","*/users/mbed_official*","*/users/Kojto*","*/users/sam_grove*","*/users/mbedAustin*","*/users/JimCarver*","*/users/andcor02*","*/teams/mbed-os-examples*","*/users/MACRUM*","*/users/Donatien*"}))&gt;0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8" t="b">
        <f>SUMPRODUCT(COUNTIF(C308,{"*/teams/ST*","*/users/nxp_ip*","*/teams/NXP*","*/teams/Freescale*","*/teams/AnalogDevices*","*/teams/Maxim-Integrated*","*/teams/ublox*","*/teams/WIZnet*","*/teams/Avnet*","*/users/ytsuboi*","*/users/Sissors*","*/users/Kaizen*","*/users/Jksoft*"}))&gt;0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09" spans="1:10" x14ac:dyDescent="0.2">
      <c r="A309" s="1" t="s">
        <v>482</v>
      </c>
      <c r="B309" s="1" t="s">
        <v>530</v>
      </c>
      <c r="C309" s="1" t="s">
        <v>531</v>
      </c>
      <c r="D309" s="1" t="b">
        <v>0</v>
      </c>
      <c r="E309" s="1" t="b">
        <v>0</v>
      </c>
      <c r="F309" s="1" t="s">
        <v>10</v>
      </c>
      <c r="G309" s="1" t="s">
        <v>13</v>
      </c>
      <c r="H309" t="b">
        <f t="shared" si="4"/>
        <v>1</v>
      </c>
      <c r="I309" t="b">
        <f>SUMPRODUCT(COUNTIF(C309,{"*/users/chris*","*/users/simon*","*/users/bridadan*","*/users/mbed_official*","*/users/Kojto*","*/users/sam_grove*","*/users/mbedAustin*","*/users/JimCarver*","*/users/andcor02*","*/teams/mbed-os-examples*","*/users/MACRUM*","*/users/Donatien*"}))&gt;0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09" t="b">
        <f>SUMPRODUCT(COUNTIF(C309,{"*/teams/ST*","*/users/nxp_ip*","*/teams/NXP*","*/teams/Freescale*","*/teams/AnalogDevices*","*/teams/Maxim-Integrated*","*/teams/ublox*","*/teams/WIZnet*","*/teams/Avnet*","*/users/ytsuboi*","*/users/Sissors*","*/users/Kaizen*","*/users/Jksoft*"}))&gt;0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0" spans="1:10" x14ac:dyDescent="0.2">
      <c r="A310" s="1" t="s">
        <v>482</v>
      </c>
      <c r="B310" s="1" t="s">
        <v>532</v>
      </c>
      <c r="C310" s="1" t="s">
        <v>533</v>
      </c>
      <c r="D310" s="1" t="b">
        <v>0</v>
      </c>
      <c r="E310" s="1" t="b">
        <v>0</v>
      </c>
      <c r="F310" s="1" t="s">
        <v>10</v>
      </c>
      <c r="G310" s="1" t="s">
        <v>13</v>
      </c>
      <c r="H310" t="b">
        <f t="shared" si="4"/>
        <v>1</v>
      </c>
      <c r="I310" t="b">
        <f>SUMPRODUCT(COUNTIF(C310,{"*/users/chris*","*/users/simon*","*/users/bridadan*","*/users/mbed_official*","*/users/Kojto*","*/users/sam_grove*","*/users/mbedAustin*","*/users/JimCarver*","*/users/andcor02*","*/teams/mbed-os-examples*","*/users/MACRUM*","*/users/Donatien*"}))&gt;0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0" t="b">
        <f>SUMPRODUCT(COUNTIF(C310,{"*/teams/ST*","*/users/nxp_ip*","*/teams/NXP*","*/teams/Freescale*","*/teams/AnalogDevices*","*/teams/Maxim-Integrated*","*/teams/ublox*","*/teams/WIZnet*","*/teams/Avnet*","*/users/ytsuboi*","*/users/Sissors*","*/users/Kaizen*","*/users/Jksoft*"}))&gt;0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1" spans="1:10" x14ac:dyDescent="0.2">
      <c r="A311" s="1" t="s">
        <v>482</v>
      </c>
      <c r="B311" s="1" t="s">
        <v>534</v>
      </c>
      <c r="C311" s="1" t="s">
        <v>535</v>
      </c>
      <c r="D311" s="1" t="b">
        <v>0</v>
      </c>
      <c r="E311" s="1" t="b">
        <v>0</v>
      </c>
      <c r="F311" s="1" t="s">
        <v>10</v>
      </c>
      <c r="G311" s="1" t="s">
        <v>10</v>
      </c>
      <c r="H311" t="b">
        <f t="shared" si="4"/>
        <v>0</v>
      </c>
      <c r="I311" t="b">
        <f>SUMPRODUCT(COUNTIF(C311,{"*/users/chris*","*/users/simon*","*/users/bridadan*","*/users/mbed_official*","*/users/Kojto*","*/users/sam_grove*","*/users/mbedAustin*","*/users/JimCarver*","*/users/andcor02*","*/teams/mbed-os-examples*","*/users/MACRUM*","*/users/Donatien*"}))&gt;0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1" t="b">
        <f>SUMPRODUCT(COUNTIF(C311,{"*/teams/ST*","*/users/nxp_ip*","*/teams/NXP*","*/teams/Freescale*","*/teams/AnalogDevices*","*/teams/Maxim-Integrated*","*/teams/ublox*","*/teams/WIZnet*","*/teams/Avnet*","*/users/ytsuboi*","*/users/Sissors*","*/users/Kaizen*","*/users/Jksoft*"}))&gt;0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2" spans="1:10" x14ac:dyDescent="0.2">
      <c r="A312" s="1" t="s">
        <v>482</v>
      </c>
      <c r="B312" s="1" t="s">
        <v>536</v>
      </c>
      <c r="C312" s="1" t="s">
        <v>537</v>
      </c>
      <c r="D312" s="1" t="b">
        <v>0</v>
      </c>
      <c r="E312" s="1" t="b">
        <v>0</v>
      </c>
      <c r="F312" s="1" t="s">
        <v>10</v>
      </c>
      <c r="G312" s="1" t="s">
        <v>13</v>
      </c>
      <c r="H312" t="b">
        <f t="shared" si="4"/>
        <v>1</v>
      </c>
      <c r="I312" t="b">
        <f>SUMPRODUCT(COUNTIF(C312,{"*/users/chris*","*/users/simon*","*/users/bridadan*","*/users/mbed_official*","*/users/Kojto*","*/users/sam_grove*","*/users/mbedAustin*","*/users/JimCarver*","*/users/andcor02*","*/teams/mbed-os-examples*","*/users/MACRUM*","*/users/Donatien*"}))&gt;0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2" t="b">
        <f>SUMPRODUCT(COUNTIF(C312,{"*/teams/ST*","*/users/nxp_ip*","*/teams/NXP*","*/teams/Freescale*","*/teams/AnalogDevices*","*/teams/Maxim-Integrated*","*/teams/ublox*","*/teams/WIZnet*","*/teams/Avnet*","*/users/ytsuboi*","*/users/Sissors*","*/users/Kaizen*","*/users/Jksoft*"}))&gt;0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3" spans="1:10" x14ac:dyDescent="0.2">
      <c r="A313" s="1" t="s">
        <v>482</v>
      </c>
      <c r="B313" s="1" t="s">
        <v>538</v>
      </c>
      <c r="C313" s="1" t="s">
        <v>539</v>
      </c>
      <c r="D313" s="1" t="b">
        <v>0</v>
      </c>
      <c r="E313" s="1" t="b">
        <v>0</v>
      </c>
      <c r="F313" s="1" t="s">
        <v>10</v>
      </c>
      <c r="G313" s="1" t="s">
        <v>10</v>
      </c>
      <c r="H313" t="b">
        <f t="shared" si="4"/>
        <v>0</v>
      </c>
      <c r="I313" t="b">
        <f>SUMPRODUCT(COUNTIF(C313,{"*/users/chris*","*/users/simon*","*/users/bridadan*","*/users/mbed_official*","*/users/Kojto*","*/users/sam_grove*","*/users/mbedAustin*","*/users/JimCarver*","*/users/andcor02*","*/teams/mbed-os-examples*","*/users/MACRUM*","*/users/Donatien*"}))&gt;0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3" t="b">
        <f>SUMPRODUCT(COUNTIF(C313,{"*/teams/ST*","*/users/nxp_ip*","*/teams/NXP*","*/teams/Freescale*","*/teams/AnalogDevices*","*/teams/Maxim-Integrated*","*/teams/ublox*","*/teams/WIZnet*","*/teams/Avnet*","*/users/ytsuboi*","*/users/Sissors*","*/users/Kaizen*","*/users/Jksoft*"}))&gt;0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4" spans="1:10" x14ac:dyDescent="0.2">
      <c r="A314" s="1" t="s">
        <v>482</v>
      </c>
      <c r="B314" s="1" t="s">
        <v>540</v>
      </c>
      <c r="C314" s="1" t="s">
        <v>541</v>
      </c>
      <c r="D314" s="1" t="b">
        <v>0</v>
      </c>
      <c r="E314" s="1" t="b">
        <v>0</v>
      </c>
      <c r="F314" s="1" t="s">
        <v>13</v>
      </c>
      <c r="G314" s="1" t="s">
        <v>13</v>
      </c>
      <c r="H314" t="b">
        <f t="shared" si="4"/>
        <v>1</v>
      </c>
      <c r="I314" t="b">
        <f>SUMPRODUCT(COUNTIF(C314,{"*/users/chris*","*/users/simon*","*/users/bridadan*","*/users/mbed_official*","*/users/Kojto*","*/users/sam_grove*","*/users/mbedAustin*","*/users/JimCarver*","*/users/andcor02*","*/teams/mbed-os-examples*","*/users/MACRUM*","*/users/Donatien*"}))&gt;0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4" t="b">
        <f>SUMPRODUCT(COUNTIF(C314,{"*/teams/ST*","*/users/nxp_ip*","*/teams/NXP*","*/teams/Freescale*","*/teams/AnalogDevices*","*/teams/Maxim-Integrated*","*/teams/ublox*","*/teams/WIZnet*","*/teams/Avnet*","*/users/ytsuboi*","*/users/Sissors*","*/users/Kaizen*","*/users/Jksoft*"}))&gt;0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15" spans="1:10" x14ac:dyDescent="0.2">
      <c r="A315" s="1" t="s">
        <v>482</v>
      </c>
      <c r="B315" s="1" t="s">
        <v>542</v>
      </c>
      <c r="C315" s="1" t="s">
        <v>543</v>
      </c>
      <c r="D315" s="1" t="b">
        <v>0</v>
      </c>
      <c r="E315" s="1" t="b">
        <v>0</v>
      </c>
      <c r="F315" s="1" t="s">
        <v>13</v>
      </c>
      <c r="G315" s="1" t="s">
        <v>10</v>
      </c>
      <c r="H315" t="b">
        <f t="shared" si="4"/>
        <v>1</v>
      </c>
      <c r="I315" t="b">
        <f>SUMPRODUCT(COUNTIF(C315,{"*/users/chris*","*/users/simon*","*/users/bridadan*","*/users/mbed_official*","*/users/Kojto*","*/users/sam_grove*","*/users/mbedAustin*","*/users/JimCarver*","*/users/andcor02*","*/teams/mbed-os-examples*","*/users/MACRUM*","*/users/Donatien*"}))&gt;0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5" t="b">
        <f>SUMPRODUCT(COUNTIF(C315,{"*/teams/ST*","*/users/nxp_ip*","*/teams/NXP*","*/teams/Freescale*","*/teams/AnalogDevices*","*/teams/Maxim-Integrated*","*/teams/ublox*","*/teams/WIZnet*","*/teams/Avnet*","*/users/ytsuboi*","*/users/Sissors*","*/users/Kaizen*","*/users/Jksoft*"}))&gt;0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6" spans="1:10" x14ac:dyDescent="0.2">
      <c r="A316" s="1" t="s">
        <v>482</v>
      </c>
      <c r="B316" s="1" t="s">
        <v>544</v>
      </c>
      <c r="C316" s="1" t="s">
        <v>545</v>
      </c>
      <c r="D316" s="1" t="b">
        <v>0</v>
      </c>
      <c r="E316" s="1" t="b">
        <v>0</v>
      </c>
      <c r="F316" s="1" t="s">
        <v>10</v>
      </c>
      <c r="G316" s="1" t="s">
        <v>10</v>
      </c>
      <c r="H316" t="b">
        <f t="shared" si="4"/>
        <v>0</v>
      </c>
      <c r="I316" t="b">
        <f>SUMPRODUCT(COUNTIF(C316,{"*/users/chris*","*/users/simon*","*/users/bridadan*","*/users/mbed_official*","*/users/Kojto*","*/users/sam_grove*","*/users/mbedAustin*","*/users/JimCarver*","*/users/andcor02*","*/teams/mbed-os-examples*","*/users/MACRUM*","*/users/Donatien*"}))&gt;0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6" t="b">
        <f>SUMPRODUCT(COUNTIF(C316,{"*/teams/ST*","*/users/nxp_ip*","*/teams/NXP*","*/teams/Freescale*","*/teams/AnalogDevices*","*/teams/Maxim-Integrated*","*/teams/ublox*","*/teams/WIZnet*","*/teams/Avnet*","*/users/ytsuboi*","*/users/Sissors*","*/users/Kaizen*","*/users/Jksoft*"}))&gt;0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7" spans="1:10" x14ac:dyDescent="0.2">
      <c r="A317" s="1" t="s">
        <v>482</v>
      </c>
      <c r="B317" s="1" t="s">
        <v>546</v>
      </c>
      <c r="C317" s="1" t="s">
        <v>547</v>
      </c>
      <c r="D317" s="1" t="b">
        <v>0</v>
      </c>
      <c r="E317" s="1" t="b">
        <v>0</v>
      </c>
      <c r="F317" s="1" t="s">
        <v>13</v>
      </c>
      <c r="G317" s="1" t="s">
        <v>10</v>
      </c>
      <c r="H317" t="b">
        <f t="shared" si="4"/>
        <v>1</v>
      </c>
      <c r="I317" t="b">
        <f>SUMPRODUCT(COUNTIF(C317,{"*/users/chris*","*/users/simon*","*/users/bridadan*","*/users/mbed_official*","*/users/Kojto*","*/users/sam_grove*","*/users/mbedAustin*","*/users/JimCarver*","*/users/andcor02*","*/teams/mbed-os-examples*","*/users/MACRUM*","*/users/Donatien*"}))&gt;0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17" t="b">
        <f>SUMPRODUCT(COUNTIF(C317,{"*/teams/ST*","*/users/nxp_ip*","*/teams/NXP*","*/teams/Freescale*","*/teams/AnalogDevices*","*/teams/Maxim-Integrated*","*/teams/ublox*","*/teams/WIZnet*","*/teams/Avnet*","*/users/ytsuboi*","*/users/Sissors*","*/users/Kaizen*","*/users/Jksoft*"}))&gt;0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318" spans="1:10" x14ac:dyDescent="0.2">
      <c r="A318" s="1" t="s">
        <v>482</v>
      </c>
      <c r="B318" s="1" t="s">
        <v>548</v>
      </c>
      <c r="C318" s="1" t="s">
        <v>549</v>
      </c>
      <c r="D318" s="1" t="b">
        <v>0</v>
      </c>
      <c r="E318" s="1" t="b">
        <v>0</v>
      </c>
      <c r="F318" s="1" t="s">
        <v>10</v>
      </c>
      <c r="G318" s="1" t="s">
        <v>10</v>
      </c>
      <c r="H318" t="b">
        <f t="shared" si="4"/>
        <v>0</v>
      </c>
      <c r="I318" t="b">
        <f>SUMPRODUCT(COUNTIF(C318,{"*/users/chris*","*/users/simon*","*/users/bridadan*","*/users/mbed_official*","*/users/Kojto*","*/users/sam_grove*","*/users/mbedAustin*","*/users/JimCarver*","*/users/andcor02*","*/teams/mbed-os-examples*","*/users/MACRUM*","*/users/Donatien*"}))&gt;0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18" t="b">
        <f>SUMPRODUCT(COUNTIF(C318,{"*/teams/ST*","*/users/nxp_ip*","*/teams/NXP*","*/teams/Freescale*","*/teams/AnalogDevices*","*/teams/Maxim-Integrated*","*/teams/ublox*","*/teams/WIZnet*","*/teams/Avnet*","*/users/ytsuboi*","*/users/Sissors*","*/users/Kaizen*","*/users/Jksoft*"}))&gt;0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19" spans="1:10" x14ac:dyDescent="0.2">
      <c r="A319" s="1" t="s">
        <v>482</v>
      </c>
      <c r="B319" s="1" t="s">
        <v>550</v>
      </c>
      <c r="C319" s="1" t="s">
        <v>551</v>
      </c>
      <c r="D319" s="1" t="b">
        <v>0</v>
      </c>
      <c r="E319" s="1" t="b">
        <v>0</v>
      </c>
      <c r="F319" s="1" t="s">
        <v>13</v>
      </c>
      <c r="G319" s="1" t="s">
        <v>10</v>
      </c>
      <c r="H319" t="b">
        <f t="shared" si="4"/>
        <v>1</v>
      </c>
      <c r="I319" t="b">
        <f>SUMPRODUCT(COUNTIF(C319,{"*/users/chris*","*/users/simon*","*/users/bridadan*","*/users/mbed_official*","*/users/Kojto*","*/users/sam_grove*","*/users/mbedAustin*","*/users/JimCarver*","*/users/andcor02*","*/teams/mbed-os-examples*","*/users/MACRUM*","*/users/Donatien*"}))&gt;0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19" t="b">
        <f>SUMPRODUCT(COUNTIF(C319,{"*/teams/ST*","*/users/nxp_ip*","*/teams/NXP*","*/teams/Freescale*","*/teams/AnalogDevices*","*/teams/Maxim-Integrated*","*/teams/ublox*","*/teams/WIZnet*","*/teams/Avnet*","*/users/ytsuboi*","*/users/Sissors*","*/users/Kaizen*","*/users/Jksoft*"}))&gt;0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0" spans="1:10" x14ac:dyDescent="0.2">
      <c r="A320" s="1" t="s">
        <v>482</v>
      </c>
      <c r="B320" s="1" t="s">
        <v>552</v>
      </c>
      <c r="C320" s="1" t="s">
        <v>553</v>
      </c>
      <c r="D320" s="1" t="b">
        <v>0</v>
      </c>
      <c r="E320" s="1" t="b">
        <v>0</v>
      </c>
      <c r="F320" s="1" t="s">
        <v>13</v>
      </c>
      <c r="G320" s="1" t="s">
        <v>13</v>
      </c>
      <c r="H320" t="b">
        <f t="shared" si="4"/>
        <v>1</v>
      </c>
      <c r="I320" t="b">
        <f>SUMPRODUCT(COUNTIF(C320,{"*/users/chris*","*/users/simon*","*/users/bridadan*","*/users/mbed_official*","*/users/Kojto*","*/users/sam_grove*","*/users/mbedAustin*","*/users/JimCarver*","*/users/andcor02*","*/teams/mbed-os-examples*","*/users/MACRUM*","*/users/Donatien*"}))&gt;0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0" t="b">
        <f>SUMPRODUCT(COUNTIF(C320,{"*/teams/ST*","*/users/nxp_ip*","*/teams/NXP*","*/teams/Freescale*","*/teams/AnalogDevices*","*/teams/Maxim-Integrated*","*/teams/ublox*","*/teams/WIZnet*","*/teams/Avnet*","*/users/ytsuboi*","*/users/Sissors*","*/users/Kaizen*","*/users/Jksoft*"}))&gt;0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1" spans="1:10" x14ac:dyDescent="0.2">
      <c r="A321" s="1" t="s">
        <v>482</v>
      </c>
      <c r="B321" s="1" t="s">
        <v>554</v>
      </c>
      <c r="C321" s="1" t="s">
        <v>555</v>
      </c>
      <c r="D321" s="1" t="b">
        <v>0</v>
      </c>
      <c r="E321" s="1" t="b">
        <v>0</v>
      </c>
      <c r="F321" s="1" t="s">
        <v>13</v>
      </c>
      <c r="G321" s="1" t="s">
        <v>13</v>
      </c>
      <c r="H321" t="b">
        <f t="shared" si="4"/>
        <v>1</v>
      </c>
      <c r="I321" t="b">
        <f>SUMPRODUCT(COUNTIF(C321,{"*/users/chris*","*/users/simon*","*/users/bridadan*","*/users/mbed_official*","*/users/Kojto*","*/users/sam_grove*","*/users/mbedAustin*","*/users/JimCarver*","*/users/andcor02*","*/teams/mbed-os-examples*","*/users/MACRUM*","*/users/Donatien*"}))&gt;0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1" t="b">
        <f>SUMPRODUCT(COUNTIF(C321,{"*/teams/ST*","*/users/nxp_ip*","*/teams/NXP*","*/teams/Freescale*","*/teams/AnalogDevices*","*/teams/Maxim-Integrated*","*/teams/ublox*","*/teams/WIZnet*","*/teams/Avnet*","*/users/ytsuboi*","*/users/Sissors*","*/users/Kaizen*","*/users/Jksoft*"}))&gt;0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2" spans="1:10" x14ac:dyDescent="0.2">
      <c r="A322" s="1" t="s">
        <v>482</v>
      </c>
      <c r="B322" s="1" t="s">
        <v>556</v>
      </c>
      <c r="C322" s="1" t="s">
        <v>557</v>
      </c>
      <c r="D322" s="1" t="b">
        <v>0</v>
      </c>
      <c r="E322" s="1" t="b">
        <v>0</v>
      </c>
      <c r="F322" s="1" t="s">
        <v>13</v>
      </c>
      <c r="G322" s="1" t="s">
        <v>13</v>
      </c>
      <c r="H322" t="b">
        <f t="shared" si="4"/>
        <v>1</v>
      </c>
      <c r="I322" t="b">
        <f>SUMPRODUCT(COUNTIF(C322,{"*/users/chris*","*/users/simon*","*/users/bridadan*","*/users/mbed_official*","*/users/Kojto*","*/users/sam_grove*","*/users/mbedAustin*","*/users/JimCarver*","*/users/andcor02*","*/teams/mbed-os-examples*","*/users/MACRUM*","*/users/Donatien*"}))&gt;0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22" t="b">
        <f>SUMPRODUCT(COUNTIF(C322,{"*/teams/ST*","*/users/nxp_ip*","*/teams/NXP*","*/teams/Freescale*","*/teams/AnalogDevices*","*/teams/Maxim-Integrated*","*/teams/ublox*","*/teams/WIZnet*","*/teams/Avnet*","*/users/ytsuboi*","*/users/Sissors*","*/users/Kaizen*","*/users/Jksoft*"}))&gt;0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3" spans="1:10" x14ac:dyDescent="0.2">
      <c r="A323" s="1" t="s">
        <v>482</v>
      </c>
      <c r="B323" s="1" t="s">
        <v>558</v>
      </c>
      <c r="C323" s="1" t="s">
        <v>559</v>
      </c>
      <c r="D323" s="1" t="b">
        <v>0</v>
      </c>
      <c r="E323" s="1" t="b">
        <v>0</v>
      </c>
      <c r="F323" s="1" t="s">
        <v>10</v>
      </c>
      <c r="G323" s="1" t="s">
        <v>13</v>
      </c>
      <c r="H323" t="b">
        <f t="shared" ref="H323:H386" si="5">IF(OR(F323="SUCCESS",G323="SUCCESS"), TRUE, IF(OR(F323="LIBRARY",G323="LIBRARY",F323="DUPLICATE",G323="DUPLICATE",F323="-",G323="-"),"-",FALSE))</f>
        <v>1</v>
      </c>
      <c r="I323" t="b">
        <f>SUMPRODUCT(COUNTIF(C323,{"*/users/chris*","*/users/simon*","*/users/bridadan*","*/users/mbed_official*","*/users/Kojto*","*/users/sam_grove*","*/users/mbedAustin*","*/users/JimCarver*","*/users/andcor02*","*/teams/mbed-os-examples*","*/users/MACRUM*","*/users/Donatien*"}))&gt;0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3" t="b">
        <f>SUMPRODUCT(COUNTIF(C323,{"*/teams/ST*","*/users/nxp_ip*","*/teams/NXP*","*/teams/Freescale*","*/teams/AnalogDevices*","*/teams/Maxim-Integrated*","*/teams/ublox*","*/teams/WIZnet*","*/teams/Avnet*","*/users/ytsuboi*","*/users/Sissors*","*/users/Kaizen*","*/users/Jksoft*"}))&gt;0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4" spans="1:10" x14ac:dyDescent="0.2">
      <c r="A324" s="1" t="s">
        <v>482</v>
      </c>
      <c r="B324" s="1" t="s">
        <v>560</v>
      </c>
      <c r="C324" s="1" t="s">
        <v>561</v>
      </c>
      <c r="D324" s="1" t="b">
        <v>0</v>
      </c>
      <c r="E324" s="1" t="b">
        <v>0</v>
      </c>
      <c r="F324" s="1" t="s">
        <v>13</v>
      </c>
      <c r="G324" s="1" t="s">
        <v>10</v>
      </c>
      <c r="H324" t="b">
        <f t="shared" si="5"/>
        <v>1</v>
      </c>
      <c r="I324" t="b">
        <f>SUMPRODUCT(COUNTIF(C324,{"*/users/chris*","*/users/simon*","*/users/bridadan*","*/users/mbed_official*","*/users/Kojto*","*/users/sam_grove*","*/users/mbedAustin*","*/users/JimCarver*","*/users/andcor02*","*/teams/mbed-os-examples*","*/users/MACRUM*","*/users/Donatien*"}))&gt;0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4" t="b">
        <f>SUMPRODUCT(COUNTIF(C324,{"*/teams/ST*","*/users/nxp_ip*","*/teams/NXP*","*/teams/Freescale*","*/teams/AnalogDevices*","*/teams/Maxim-Integrated*","*/teams/ublox*","*/teams/WIZnet*","*/teams/Avnet*","*/users/ytsuboi*","*/users/Sissors*","*/users/Kaizen*","*/users/Jksoft*"}))&gt;0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5" spans="1:10" x14ac:dyDescent="0.2">
      <c r="A325" s="1" t="s">
        <v>482</v>
      </c>
      <c r="B325" s="1" t="s">
        <v>562</v>
      </c>
      <c r="C325" s="1" t="s">
        <v>563</v>
      </c>
      <c r="D325" s="1" t="b">
        <v>0</v>
      </c>
      <c r="E325" s="1" t="b">
        <v>0</v>
      </c>
      <c r="F325" s="1" t="s">
        <v>10</v>
      </c>
      <c r="G325" s="1" t="s">
        <v>13</v>
      </c>
      <c r="H325" t="b">
        <f t="shared" si="5"/>
        <v>1</v>
      </c>
      <c r="I325" t="b">
        <f>SUMPRODUCT(COUNTIF(C325,{"*/users/chris*","*/users/simon*","*/users/bridadan*","*/users/mbed_official*","*/users/Kojto*","*/users/sam_grove*","*/users/mbedAustin*","*/users/JimCarver*","*/users/andcor02*","*/teams/mbed-os-examples*","*/users/MACRUM*","*/users/Donatien*"}))&gt;0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5" t="b">
        <f>SUMPRODUCT(COUNTIF(C325,{"*/teams/ST*","*/users/nxp_ip*","*/teams/NXP*","*/teams/Freescale*","*/teams/AnalogDevices*","*/teams/Maxim-Integrated*","*/teams/ublox*","*/teams/WIZnet*","*/teams/Avnet*","*/users/ytsuboi*","*/users/Sissors*","*/users/Kaizen*","*/users/Jksoft*"}))&gt;0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6" spans="1:10" x14ac:dyDescent="0.2">
      <c r="A326" s="1" t="s">
        <v>482</v>
      </c>
      <c r="B326" s="1" t="s">
        <v>564</v>
      </c>
      <c r="C326" s="1" t="s">
        <v>565</v>
      </c>
      <c r="D326" s="1" t="b">
        <v>1</v>
      </c>
      <c r="E326" s="1" t="b">
        <v>0</v>
      </c>
      <c r="F326" s="1" t="s">
        <v>30</v>
      </c>
      <c r="G326" s="1" t="s">
        <v>30</v>
      </c>
      <c r="H326" t="str">
        <f t="shared" si="5"/>
        <v>-</v>
      </c>
      <c r="I326" t="b">
        <f>SUMPRODUCT(COUNTIF(C326,{"*/users/chris*","*/users/simon*","*/users/bridadan*","*/users/mbed_official*","*/users/Kojto*","*/users/sam_grove*","*/users/mbedAustin*","*/users/JimCarver*","*/users/andcor02*","*/teams/mbed-os-examples*","*/users/MACRUM*","*/users/Donatien*"}))&gt;0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6" t="b">
        <f>SUMPRODUCT(COUNTIF(C326,{"*/teams/ST*","*/users/nxp_ip*","*/teams/NXP*","*/teams/Freescale*","*/teams/AnalogDevices*","*/teams/Maxim-Integrated*","*/teams/ublox*","*/teams/WIZnet*","*/teams/Avnet*","*/users/ytsuboi*","*/users/Sissors*","*/users/Kaizen*","*/users/Jksoft*"}))&gt;0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7" spans="1:10" x14ac:dyDescent="0.2">
      <c r="A327" s="1" t="s">
        <v>482</v>
      </c>
      <c r="B327" s="1" t="s">
        <v>566</v>
      </c>
      <c r="C327" s="1" t="s">
        <v>567</v>
      </c>
      <c r="D327" s="1" t="b">
        <v>0</v>
      </c>
      <c r="E327" s="1" t="b">
        <v>0</v>
      </c>
      <c r="F327" s="1" t="s">
        <v>10</v>
      </c>
      <c r="G327" s="1" t="s">
        <v>10</v>
      </c>
      <c r="H327" t="b">
        <f t="shared" si="5"/>
        <v>0</v>
      </c>
      <c r="I327" t="b">
        <f>SUMPRODUCT(COUNTIF(C327,{"*/users/chris*","*/users/simon*","*/users/bridadan*","*/users/mbed_official*","*/users/Kojto*","*/users/sam_grove*","*/users/mbedAustin*","*/users/JimCarver*","*/users/andcor02*","*/teams/mbed-os-examples*","*/users/MACRUM*","*/users/Donatien*"}))&gt;0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7" t="b">
        <f>SUMPRODUCT(COUNTIF(C327,{"*/teams/ST*","*/users/nxp_ip*","*/teams/NXP*","*/teams/Freescale*","*/teams/AnalogDevices*","*/teams/Maxim-Integrated*","*/teams/ublox*","*/teams/WIZnet*","*/teams/Avnet*","*/users/ytsuboi*","*/users/Sissors*","*/users/Kaizen*","*/users/Jksoft*"}))&gt;0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8" spans="1:10" x14ac:dyDescent="0.2">
      <c r="A328" s="1" t="s">
        <v>482</v>
      </c>
      <c r="B328" s="1" t="s">
        <v>568</v>
      </c>
      <c r="C328" s="1" t="s">
        <v>569</v>
      </c>
      <c r="D328" s="1" t="b">
        <v>0</v>
      </c>
      <c r="E328" s="1" t="b">
        <v>0</v>
      </c>
      <c r="F328" s="1" t="s">
        <v>10</v>
      </c>
      <c r="G328" s="1" t="s">
        <v>10</v>
      </c>
      <c r="H328" t="b">
        <f t="shared" si="5"/>
        <v>0</v>
      </c>
      <c r="I328" t="b">
        <f>SUMPRODUCT(COUNTIF(C328,{"*/users/chris*","*/users/simon*","*/users/bridadan*","*/users/mbed_official*","*/users/Kojto*","*/users/sam_grove*","*/users/mbedAustin*","*/users/JimCarver*","*/users/andcor02*","*/teams/mbed-os-examples*","*/users/MACRUM*","*/users/Donatien*"}))&gt;0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8" t="b">
        <f>SUMPRODUCT(COUNTIF(C328,{"*/teams/ST*","*/users/nxp_ip*","*/teams/NXP*","*/teams/Freescale*","*/teams/AnalogDevices*","*/teams/Maxim-Integrated*","*/teams/ublox*","*/teams/WIZnet*","*/teams/Avnet*","*/users/ytsuboi*","*/users/Sissors*","*/users/Kaizen*","*/users/Jksoft*"}))&gt;0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29" spans="1:10" x14ac:dyDescent="0.2">
      <c r="A329" s="1" t="s">
        <v>482</v>
      </c>
      <c r="B329" s="1" t="s">
        <v>570</v>
      </c>
      <c r="C329" s="1" t="s">
        <v>571</v>
      </c>
      <c r="D329" s="1" t="b">
        <v>0</v>
      </c>
      <c r="E329" s="1" t="b">
        <v>0</v>
      </c>
      <c r="F329" s="1" t="s">
        <v>10</v>
      </c>
      <c r="G329" s="1" t="s">
        <v>10</v>
      </c>
      <c r="H329" t="b">
        <f t="shared" si="5"/>
        <v>0</v>
      </c>
      <c r="I329" t="b">
        <f>SUMPRODUCT(COUNTIF(C329,{"*/users/chris*","*/users/simon*","*/users/bridadan*","*/users/mbed_official*","*/users/Kojto*","*/users/sam_grove*","*/users/mbedAustin*","*/users/JimCarver*","*/users/andcor02*","*/teams/mbed-os-examples*","*/users/MACRUM*","*/users/Donatien*"}))&gt;0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29" t="b">
        <f>SUMPRODUCT(COUNTIF(C329,{"*/teams/ST*","*/users/nxp_ip*","*/teams/NXP*","*/teams/Freescale*","*/teams/AnalogDevices*","*/teams/Maxim-Integrated*","*/teams/ublox*","*/teams/WIZnet*","*/teams/Avnet*","*/users/ytsuboi*","*/users/Sissors*","*/users/Kaizen*","*/users/Jksoft*"}))&gt;0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0" spans="1:10" x14ac:dyDescent="0.2">
      <c r="A330" s="1" t="s">
        <v>482</v>
      </c>
      <c r="B330" s="1" t="s">
        <v>572</v>
      </c>
      <c r="C330" s="1" t="s">
        <v>573</v>
      </c>
      <c r="D330" s="1" t="b">
        <v>0</v>
      </c>
      <c r="E330" s="1" t="b">
        <v>0</v>
      </c>
      <c r="F330" s="1" t="s">
        <v>13</v>
      </c>
      <c r="G330" s="1" t="s">
        <v>13</v>
      </c>
      <c r="H330" t="b">
        <f t="shared" si="5"/>
        <v>1</v>
      </c>
      <c r="I330" t="b">
        <f>SUMPRODUCT(COUNTIF(C330,{"*/users/chris*","*/users/simon*","*/users/bridadan*","*/users/mbed_official*","*/users/Kojto*","*/users/sam_grove*","*/users/mbedAustin*","*/users/JimCarver*","*/users/andcor02*","*/teams/mbed-os-examples*","*/users/MACRUM*","*/users/Donatien*"}))&gt;0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0" t="b">
        <f>SUMPRODUCT(COUNTIF(C330,{"*/teams/ST*","*/users/nxp_ip*","*/teams/NXP*","*/teams/Freescale*","*/teams/AnalogDevices*","*/teams/Maxim-Integrated*","*/teams/ublox*","*/teams/WIZnet*","*/teams/Avnet*","*/users/ytsuboi*","*/users/Sissors*","*/users/Kaizen*","*/users/Jksoft*"}))&gt;0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1" spans="1:10" x14ac:dyDescent="0.2">
      <c r="A331" s="1" t="s">
        <v>482</v>
      </c>
      <c r="B331" s="1" t="s">
        <v>574</v>
      </c>
      <c r="C331" s="1" t="s">
        <v>575</v>
      </c>
      <c r="D331" s="1" t="b">
        <v>0</v>
      </c>
      <c r="E331" s="1" t="b">
        <v>0</v>
      </c>
      <c r="F331" s="1" t="s">
        <v>13</v>
      </c>
      <c r="G331" s="1" t="s">
        <v>13</v>
      </c>
      <c r="H331" t="b">
        <f t="shared" si="5"/>
        <v>1</v>
      </c>
      <c r="I331" t="b">
        <f>SUMPRODUCT(COUNTIF(C331,{"*/users/chris*","*/users/simon*","*/users/bridadan*","*/users/mbed_official*","*/users/Kojto*","*/users/sam_grove*","*/users/mbedAustin*","*/users/JimCarver*","*/users/andcor02*","*/teams/mbed-os-examples*","*/users/MACRUM*","*/users/Donatien*"}))&gt;0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1" t="b">
        <f>SUMPRODUCT(COUNTIF(C331,{"*/teams/ST*","*/users/nxp_ip*","*/teams/NXP*","*/teams/Freescale*","*/teams/AnalogDevices*","*/teams/Maxim-Integrated*","*/teams/ublox*","*/teams/WIZnet*","*/teams/Avnet*","*/users/ytsuboi*","*/users/Sissors*","*/users/Kaizen*","*/users/Jksoft*"}))&gt;0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2" spans="1:10" x14ac:dyDescent="0.2">
      <c r="A332" s="1" t="s">
        <v>482</v>
      </c>
      <c r="B332" s="1" t="s">
        <v>576</v>
      </c>
      <c r="C332" s="1" t="s">
        <v>577</v>
      </c>
      <c r="D332" s="1" t="b">
        <v>0</v>
      </c>
      <c r="E332" s="1" t="b">
        <v>0</v>
      </c>
      <c r="F332" s="1" t="s">
        <v>13</v>
      </c>
      <c r="G332" s="1" t="s">
        <v>13</v>
      </c>
      <c r="H332" t="b">
        <f t="shared" si="5"/>
        <v>1</v>
      </c>
      <c r="I332" t="b">
        <f>SUMPRODUCT(COUNTIF(C332,{"*/users/chris*","*/users/simon*","*/users/bridadan*","*/users/mbed_official*","*/users/Kojto*","*/users/sam_grove*","*/users/mbedAustin*","*/users/JimCarver*","*/users/andcor02*","*/teams/mbed-os-examples*","*/users/MACRUM*","*/users/Donatien*"}))&gt;0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2" t="b">
        <f>SUMPRODUCT(COUNTIF(C332,{"*/teams/ST*","*/users/nxp_ip*","*/teams/NXP*","*/teams/Freescale*","*/teams/AnalogDevices*","*/teams/Maxim-Integrated*","*/teams/ublox*","*/teams/WIZnet*","*/teams/Avnet*","*/users/ytsuboi*","*/users/Sissors*","*/users/Kaizen*","*/users/Jksoft*"}))&gt;0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3" spans="1:10" x14ac:dyDescent="0.2">
      <c r="A333" s="1" t="s">
        <v>482</v>
      </c>
      <c r="B333" s="1" t="s">
        <v>578</v>
      </c>
      <c r="C333" s="1" t="s">
        <v>579</v>
      </c>
      <c r="D333" s="1" t="b">
        <v>0</v>
      </c>
      <c r="E333" s="1" t="b">
        <v>0</v>
      </c>
      <c r="F333" s="1" t="s">
        <v>13</v>
      </c>
      <c r="G333" s="1" t="s">
        <v>13</v>
      </c>
      <c r="H333" t="b">
        <f t="shared" si="5"/>
        <v>1</v>
      </c>
      <c r="I333" t="b">
        <f>SUMPRODUCT(COUNTIF(C333,{"*/users/chris*","*/users/simon*","*/users/bridadan*","*/users/mbed_official*","*/users/Kojto*","*/users/sam_grove*","*/users/mbedAustin*","*/users/JimCarver*","*/users/andcor02*","*/teams/mbed-os-examples*","*/users/MACRUM*","*/users/Donatien*"}))&gt;0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3" t="b">
        <f>SUMPRODUCT(COUNTIF(C333,{"*/teams/ST*","*/users/nxp_ip*","*/teams/NXP*","*/teams/Freescale*","*/teams/AnalogDevices*","*/teams/Maxim-Integrated*","*/teams/ublox*","*/teams/WIZnet*","*/teams/Avnet*","*/users/ytsuboi*","*/users/Sissors*","*/users/Kaizen*","*/users/Jksoft*"}))&gt;0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4" spans="1:10" x14ac:dyDescent="0.2">
      <c r="A334" s="1" t="s">
        <v>482</v>
      </c>
      <c r="B334" s="1" t="s">
        <v>580</v>
      </c>
      <c r="C334" s="1" t="s">
        <v>581</v>
      </c>
      <c r="D334" s="1" t="b">
        <v>0</v>
      </c>
      <c r="E334" s="1" t="b">
        <v>0</v>
      </c>
      <c r="F334" s="1" t="s">
        <v>13</v>
      </c>
      <c r="G334" s="1" t="s">
        <v>13</v>
      </c>
      <c r="H334" t="b">
        <f t="shared" si="5"/>
        <v>1</v>
      </c>
      <c r="I334" t="b">
        <f>SUMPRODUCT(COUNTIF(C334,{"*/users/chris*","*/users/simon*","*/users/bridadan*","*/users/mbed_official*","*/users/Kojto*","*/users/sam_grove*","*/users/mbedAustin*","*/users/JimCarver*","*/users/andcor02*","*/teams/mbed-os-examples*","*/users/MACRUM*","*/users/Donatien*"}))&gt;0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4" t="b">
        <f>SUMPRODUCT(COUNTIF(C334,{"*/teams/ST*","*/users/nxp_ip*","*/teams/NXP*","*/teams/Freescale*","*/teams/AnalogDevices*","*/teams/Maxim-Integrated*","*/teams/ublox*","*/teams/WIZnet*","*/teams/Avnet*","*/users/ytsuboi*","*/users/Sissors*","*/users/Kaizen*","*/users/Jksoft*"}))&gt;0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5" spans="1:10" x14ac:dyDescent="0.2">
      <c r="A335" s="1" t="s">
        <v>482</v>
      </c>
      <c r="B335" s="1" t="s">
        <v>582</v>
      </c>
      <c r="C335" s="1" t="s">
        <v>583</v>
      </c>
      <c r="D335" s="1" t="b">
        <v>0</v>
      </c>
      <c r="E335" s="1" t="b">
        <v>0</v>
      </c>
      <c r="F335" s="1" t="s">
        <v>13</v>
      </c>
      <c r="G335" s="1" t="s">
        <v>13</v>
      </c>
      <c r="H335" t="b">
        <f t="shared" si="5"/>
        <v>1</v>
      </c>
      <c r="I335" t="b">
        <f>SUMPRODUCT(COUNTIF(C335,{"*/users/chris*","*/users/simon*","*/users/bridadan*","*/users/mbed_official*","*/users/Kojto*","*/users/sam_grove*","*/users/mbedAustin*","*/users/JimCarver*","*/users/andcor02*","*/teams/mbed-os-examples*","*/users/MACRUM*","*/users/Donatien*"}))&gt;0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5" t="b">
        <f>SUMPRODUCT(COUNTIF(C335,{"*/teams/ST*","*/users/nxp_ip*","*/teams/NXP*","*/teams/Freescale*","*/teams/AnalogDevices*","*/teams/Maxim-Integrated*","*/teams/ublox*","*/teams/WIZnet*","*/teams/Avnet*","*/users/ytsuboi*","*/users/Sissors*","*/users/Kaizen*","*/users/Jksoft*"}))&gt;0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6" spans="1:10" x14ac:dyDescent="0.2">
      <c r="A336" s="1" t="s">
        <v>482</v>
      </c>
      <c r="B336" s="1" t="s">
        <v>584</v>
      </c>
      <c r="C336" s="1" t="s">
        <v>585</v>
      </c>
      <c r="D336" s="1" t="b">
        <v>0</v>
      </c>
      <c r="E336" s="1" t="b">
        <v>0</v>
      </c>
      <c r="F336" s="1" t="s">
        <v>13</v>
      </c>
      <c r="G336" s="1" t="s">
        <v>13</v>
      </c>
      <c r="H336" t="b">
        <f t="shared" si="5"/>
        <v>1</v>
      </c>
      <c r="I336" t="b">
        <f>SUMPRODUCT(COUNTIF(C336,{"*/users/chris*","*/users/simon*","*/users/bridadan*","*/users/mbed_official*","*/users/Kojto*","*/users/sam_grove*","*/users/mbedAustin*","*/users/JimCarver*","*/users/andcor02*","*/teams/mbed-os-examples*","*/users/MACRUM*","*/users/Donatien*"}))&gt;0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6" t="b">
        <f>SUMPRODUCT(COUNTIF(C336,{"*/teams/ST*","*/users/nxp_ip*","*/teams/NXP*","*/teams/Freescale*","*/teams/AnalogDevices*","*/teams/Maxim-Integrated*","*/teams/ublox*","*/teams/WIZnet*","*/teams/Avnet*","*/users/ytsuboi*","*/users/Sissors*","*/users/Kaizen*","*/users/Jksoft*"}))&gt;0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7" spans="1:10" x14ac:dyDescent="0.2">
      <c r="A337" s="1" t="s">
        <v>482</v>
      </c>
      <c r="B337" s="1" t="s">
        <v>586</v>
      </c>
      <c r="C337" s="1" t="s">
        <v>587</v>
      </c>
      <c r="D337" s="1" t="b">
        <v>0</v>
      </c>
      <c r="E337" s="1" t="b">
        <v>0</v>
      </c>
      <c r="F337" s="1" t="s">
        <v>13</v>
      </c>
      <c r="G337" s="1" t="s">
        <v>13</v>
      </c>
      <c r="H337" t="b">
        <f t="shared" si="5"/>
        <v>1</v>
      </c>
      <c r="I337" t="b">
        <f>SUMPRODUCT(COUNTIF(C337,{"*/users/chris*","*/users/simon*","*/users/bridadan*","*/users/mbed_official*","*/users/Kojto*","*/users/sam_grove*","*/users/mbedAustin*","*/users/JimCarver*","*/users/andcor02*","*/teams/mbed-os-examples*","*/users/MACRUM*","*/users/Donatien*"}))&gt;0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7" t="b">
        <f>SUMPRODUCT(COUNTIF(C337,{"*/teams/ST*","*/users/nxp_ip*","*/teams/NXP*","*/teams/Freescale*","*/teams/AnalogDevices*","*/teams/Maxim-Integrated*","*/teams/ublox*","*/teams/WIZnet*","*/teams/Avnet*","*/users/ytsuboi*","*/users/Sissors*","*/users/Kaizen*","*/users/Jksoft*"}))&gt;0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8" spans="1:10" x14ac:dyDescent="0.2">
      <c r="A338" s="1" t="s">
        <v>482</v>
      </c>
      <c r="B338" s="1" t="s">
        <v>588</v>
      </c>
      <c r="C338" s="1" t="s">
        <v>589</v>
      </c>
      <c r="D338" s="1" t="b">
        <v>0</v>
      </c>
      <c r="E338" s="1" t="b">
        <v>0</v>
      </c>
      <c r="F338" s="1" t="s">
        <v>13</v>
      </c>
      <c r="G338" s="1" t="s">
        <v>13</v>
      </c>
      <c r="H338" t="b">
        <f t="shared" si="5"/>
        <v>1</v>
      </c>
      <c r="I338" t="b">
        <f>SUMPRODUCT(COUNTIF(C338,{"*/users/chris*","*/users/simon*","*/users/bridadan*","*/users/mbed_official*","*/users/Kojto*","*/users/sam_grove*","*/users/mbedAustin*","*/users/JimCarver*","*/users/andcor02*","*/teams/mbed-os-examples*","*/users/MACRUM*","*/users/Donatien*"}))&gt;0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8" t="b">
        <f>SUMPRODUCT(COUNTIF(C338,{"*/teams/ST*","*/users/nxp_ip*","*/teams/NXP*","*/teams/Freescale*","*/teams/AnalogDevices*","*/teams/Maxim-Integrated*","*/teams/ublox*","*/teams/WIZnet*","*/teams/Avnet*","*/users/ytsuboi*","*/users/Sissors*","*/users/Kaizen*","*/users/Jksoft*"}))&gt;0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39" spans="1:10" x14ac:dyDescent="0.2">
      <c r="A339" s="1" t="s">
        <v>482</v>
      </c>
      <c r="B339" s="1" t="s">
        <v>590</v>
      </c>
      <c r="C339" s="1" t="s">
        <v>591</v>
      </c>
      <c r="D339" s="1" t="b">
        <v>0</v>
      </c>
      <c r="E339" s="1" t="b">
        <v>0</v>
      </c>
      <c r="F339" s="1" t="s">
        <v>13</v>
      </c>
      <c r="G339" s="1" t="s">
        <v>13</v>
      </c>
      <c r="H339" t="b">
        <f t="shared" si="5"/>
        <v>1</v>
      </c>
      <c r="I339" t="b">
        <f>SUMPRODUCT(COUNTIF(C339,{"*/users/chris*","*/users/simon*","*/users/bridadan*","*/users/mbed_official*","*/users/Kojto*","*/users/sam_grove*","*/users/mbedAustin*","*/users/JimCarver*","*/users/andcor02*","*/teams/mbed-os-examples*","*/users/MACRUM*","*/users/Donatien*"}))&gt;0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39" t="b">
        <f>SUMPRODUCT(COUNTIF(C339,{"*/teams/ST*","*/users/nxp_ip*","*/teams/NXP*","*/teams/Freescale*","*/teams/AnalogDevices*","*/teams/Maxim-Integrated*","*/teams/ublox*","*/teams/WIZnet*","*/teams/Avnet*","*/users/ytsuboi*","*/users/Sissors*","*/users/Kaizen*","*/users/Jksoft*"}))&gt;0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0" spans="1:10" x14ac:dyDescent="0.2">
      <c r="A340" s="1" t="s">
        <v>482</v>
      </c>
      <c r="B340" s="1" t="s">
        <v>592</v>
      </c>
      <c r="C340" s="1" t="s">
        <v>593</v>
      </c>
      <c r="D340" s="1" t="b">
        <v>0</v>
      </c>
      <c r="E340" s="1" t="b">
        <v>0</v>
      </c>
      <c r="F340" s="1" t="s">
        <v>13</v>
      </c>
      <c r="G340" s="1" t="s">
        <v>13</v>
      </c>
      <c r="H340" t="b">
        <f t="shared" si="5"/>
        <v>1</v>
      </c>
      <c r="I340" t="b">
        <f>SUMPRODUCT(COUNTIF(C340,{"*/users/chris*","*/users/simon*","*/users/bridadan*","*/users/mbed_official*","*/users/Kojto*","*/users/sam_grove*","*/users/mbedAustin*","*/users/JimCarver*","*/users/andcor02*","*/teams/mbed-os-examples*","*/users/MACRUM*","*/users/Donatien*"}))&gt;0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0" t="b">
        <f>SUMPRODUCT(COUNTIF(C340,{"*/teams/ST*","*/users/nxp_ip*","*/teams/NXP*","*/teams/Freescale*","*/teams/AnalogDevices*","*/teams/Maxim-Integrated*","*/teams/ublox*","*/teams/WIZnet*","*/teams/Avnet*","*/users/ytsuboi*","*/users/Sissors*","*/users/Kaizen*","*/users/Jksoft*"}))&gt;0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1" spans="1:10" x14ac:dyDescent="0.2">
      <c r="A341" s="1" t="s">
        <v>482</v>
      </c>
      <c r="B341" s="1" t="s">
        <v>594</v>
      </c>
      <c r="C341" s="1" t="s">
        <v>488</v>
      </c>
      <c r="D341" s="1" t="b">
        <v>0</v>
      </c>
      <c r="E341" s="1" t="b">
        <v>0</v>
      </c>
      <c r="F341" s="1" t="s">
        <v>13</v>
      </c>
      <c r="G341" s="1" t="s">
        <v>13</v>
      </c>
      <c r="H341" t="b">
        <f t="shared" si="5"/>
        <v>1</v>
      </c>
      <c r="I341" t="b">
        <f>SUMPRODUCT(COUNTIF(C341,{"*/users/chris*","*/users/simon*","*/users/bridadan*","*/users/mbed_official*","*/users/Kojto*","*/users/sam_grove*","*/users/mbedAustin*","*/users/JimCarver*","*/users/andcor02*","*/teams/mbed-os-examples*","*/users/MACRUM*","*/users/Donatien*"}))&gt;0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1" t="b">
        <f>SUMPRODUCT(COUNTIF(C341,{"*/teams/ST*","*/users/nxp_ip*","*/teams/NXP*","*/teams/Freescale*","*/teams/AnalogDevices*","*/teams/Maxim-Integrated*","*/teams/ublox*","*/teams/WIZnet*","*/teams/Avnet*","*/users/ytsuboi*","*/users/Sissors*","*/users/Kaizen*","*/users/Jksoft*"}))&gt;0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2" spans="1:10" x14ac:dyDescent="0.2">
      <c r="A342" s="1" t="s">
        <v>482</v>
      </c>
      <c r="B342" s="1" t="s">
        <v>595</v>
      </c>
      <c r="C342" s="1" t="s">
        <v>596</v>
      </c>
      <c r="D342" s="1" t="b">
        <v>0</v>
      </c>
      <c r="E342" s="1" t="b">
        <v>0</v>
      </c>
      <c r="F342" s="1" t="s">
        <v>13</v>
      </c>
      <c r="G342" s="1" t="s">
        <v>13</v>
      </c>
      <c r="H342" t="b">
        <f t="shared" si="5"/>
        <v>1</v>
      </c>
      <c r="I342" t="b">
        <f>SUMPRODUCT(COUNTIF(C342,{"*/users/chris*","*/users/simon*","*/users/bridadan*","*/users/mbed_official*","*/users/Kojto*","*/users/sam_grove*","*/users/mbedAustin*","*/users/JimCarver*","*/users/andcor02*","*/teams/mbed-os-examples*","*/users/MACRUM*","*/users/Donatien*"}))&gt;0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2" t="b">
        <f>SUMPRODUCT(COUNTIF(C342,{"*/teams/ST*","*/users/nxp_ip*","*/teams/NXP*","*/teams/Freescale*","*/teams/AnalogDevices*","*/teams/Maxim-Integrated*","*/teams/ublox*","*/teams/WIZnet*","*/teams/Avnet*","*/users/ytsuboi*","*/users/Sissors*","*/users/Kaizen*","*/users/Jksoft*"}))&gt;0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3" spans="1:10" x14ac:dyDescent="0.2">
      <c r="A343" s="1" t="s">
        <v>482</v>
      </c>
      <c r="B343" s="1" t="s">
        <v>597</v>
      </c>
      <c r="C343" s="1" t="s">
        <v>598</v>
      </c>
      <c r="D343" s="1" t="b">
        <v>0</v>
      </c>
      <c r="E343" s="1" t="b">
        <v>0</v>
      </c>
      <c r="F343" s="1" t="s">
        <v>10</v>
      </c>
      <c r="G343" s="1" t="s">
        <v>13</v>
      </c>
      <c r="H343" t="b">
        <f t="shared" si="5"/>
        <v>1</v>
      </c>
      <c r="I343" t="b">
        <f>SUMPRODUCT(COUNTIF(C343,{"*/users/chris*","*/users/simon*","*/users/bridadan*","*/users/mbed_official*","*/users/Kojto*","*/users/sam_grove*","*/users/mbedAustin*","*/users/JimCarver*","*/users/andcor02*","*/teams/mbed-os-examples*","*/users/MACRUM*","*/users/Donatien*"}))&gt;0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3" t="b">
        <f>SUMPRODUCT(COUNTIF(C343,{"*/teams/ST*","*/users/nxp_ip*","*/teams/NXP*","*/teams/Freescale*","*/teams/AnalogDevices*","*/teams/Maxim-Integrated*","*/teams/ublox*","*/teams/WIZnet*","*/teams/Avnet*","*/users/ytsuboi*","*/users/Sissors*","*/users/Kaizen*","*/users/Jksoft*"}))&gt;0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4" spans="1:10" x14ac:dyDescent="0.2">
      <c r="A344" s="1" t="s">
        <v>482</v>
      </c>
      <c r="B344" s="1" t="s">
        <v>599</v>
      </c>
      <c r="C344" s="1" t="s">
        <v>600</v>
      </c>
      <c r="D344" s="1" t="b">
        <v>0</v>
      </c>
      <c r="E344" s="1" t="b">
        <v>0</v>
      </c>
      <c r="F344" s="1" t="s">
        <v>10</v>
      </c>
      <c r="G344" s="1" t="s">
        <v>13</v>
      </c>
      <c r="H344" t="b">
        <f t="shared" si="5"/>
        <v>1</v>
      </c>
      <c r="I344" t="b">
        <f>SUMPRODUCT(COUNTIF(C344,{"*/users/chris*","*/users/simon*","*/users/bridadan*","*/users/mbed_official*","*/users/Kojto*","*/users/sam_grove*","*/users/mbedAustin*","*/users/JimCarver*","*/users/andcor02*","*/teams/mbed-os-examples*","*/users/MACRUM*","*/users/Donatien*"}))&gt;0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4" t="b">
        <f>SUMPRODUCT(COUNTIF(C344,{"*/teams/ST*","*/users/nxp_ip*","*/teams/NXP*","*/teams/Freescale*","*/teams/AnalogDevices*","*/teams/Maxim-Integrated*","*/teams/ublox*","*/teams/WIZnet*","*/teams/Avnet*","*/users/ytsuboi*","*/users/Sissors*","*/users/Kaizen*","*/users/Jksoft*"}))&gt;0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5" spans="1:10" x14ac:dyDescent="0.2">
      <c r="A345" s="1" t="s">
        <v>482</v>
      </c>
      <c r="B345" s="1" t="s">
        <v>601</v>
      </c>
      <c r="C345" s="1" t="s">
        <v>602</v>
      </c>
      <c r="D345" s="1" t="b">
        <v>0</v>
      </c>
      <c r="E345" s="1" t="b">
        <v>0</v>
      </c>
      <c r="F345" s="1" t="s">
        <v>13</v>
      </c>
      <c r="G345" s="1" t="s">
        <v>13</v>
      </c>
      <c r="H345" t="b">
        <f t="shared" si="5"/>
        <v>1</v>
      </c>
      <c r="I345" t="b">
        <f>SUMPRODUCT(COUNTIF(C345,{"*/users/chris*","*/users/simon*","*/users/bridadan*","*/users/mbed_official*","*/users/Kojto*","*/users/sam_grove*","*/users/mbedAustin*","*/users/JimCarver*","*/users/andcor02*","*/teams/mbed-os-examples*","*/users/MACRUM*","*/users/Donatien*"}))&gt;0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5" t="b">
        <f>SUMPRODUCT(COUNTIF(C345,{"*/teams/ST*","*/users/nxp_ip*","*/teams/NXP*","*/teams/Freescale*","*/teams/AnalogDevices*","*/teams/Maxim-Integrated*","*/teams/ublox*","*/teams/WIZnet*","*/teams/Avnet*","*/users/ytsuboi*","*/users/Sissors*","*/users/Kaizen*","*/users/Jksoft*"}))&gt;0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6" spans="1:10" x14ac:dyDescent="0.2">
      <c r="A346" s="1" t="s">
        <v>482</v>
      </c>
      <c r="B346" s="1" t="s">
        <v>603</v>
      </c>
      <c r="C346" s="1" t="s">
        <v>604</v>
      </c>
      <c r="D346" s="1" t="b">
        <v>0</v>
      </c>
      <c r="E346" s="1" t="b">
        <v>0</v>
      </c>
      <c r="F346" s="1" t="s">
        <v>13</v>
      </c>
      <c r="G346" s="1" t="s">
        <v>13</v>
      </c>
      <c r="H346" t="b">
        <f t="shared" si="5"/>
        <v>1</v>
      </c>
      <c r="I346" t="b">
        <f>SUMPRODUCT(COUNTIF(C346,{"*/users/chris*","*/users/simon*","*/users/bridadan*","*/users/mbed_official*","*/users/Kojto*","*/users/sam_grove*","*/users/mbedAustin*","*/users/JimCarver*","*/users/andcor02*","*/teams/mbed-os-examples*","*/users/MACRUM*","*/users/Donatien*"}))&gt;0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6" t="b">
        <f>SUMPRODUCT(COUNTIF(C346,{"*/teams/ST*","*/users/nxp_ip*","*/teams/NXP*","*/teams/Freescale*","*/teams/AnalogDevices*","*/teams/Maxim-Integrated*","*/teams/ublox*","*/teams/WIZnet*","*/teams/Avnet*","*/users/ytsuboi*","*/users/Sissors*","*/users/Kaizen*","*/users/Jksoft*"}))&gt;0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7" spans="1:10" x14ac:dyDescent="0.2">
      <c r="A347" s="1" t="s">
        <v>482</v>
      </c>
      <c r="B347" s="1" t="s">
        <v>605</v>
      </c>
      <c r="C347" s="1" t="s">
        <v>606</v>
      </c>
      <c r="D347" s="1" t="b">
        <v>0</v>
      </c>
      <c r="E347" s="1" t="b">
        <v>0</v>
      </c>
      <c r="F347" s="1" t="s">
        <v>13</v>
      </c>
      <c r="G347" s="1" t="s">
        <v>13</v>
      </c>
      <c r="H347" t="b">
        <f t="shared" si="5"/>
        <v>1</v>
      </c>
      <c r="I347" t="b">
        <f>SUMPRODUCT(COUNTIF(C347,{"*/users/chris*","*/users/simon*","*/users/bridadan*","*/users/mbed_official*","*/users/Kojto*","*/users/sam_grove*","*/users/mbedAustin*","*/users/JimCarver*","*/users/andcor02*","*/teams/mbed-os-examples*","*/users/MACRUM*","*/users/Donatien*"}))&gt;0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7" t="b">
        <f>SUMPRODUCT(COUNTIF(C347,{"*/teams/ST*","*/users/nxp_ip*","*/teams/NXP*","*/teams/Freescale*","*/teams/AnalogDevices*","*/teams/Maxim-Integrated*","*/teams/ublox*","*/teams/WIZnet*","*/teams/Avnet*","*/users/ytsuboi*","*/users/Sissors*","*/users/Kaizen*","*/users/Jksoft*"}))&gt;0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8" spans="1:10" x14ac:dyDescent="0.2">
      <c r="A348" s="1" t="s">
        <v>482</v>
      </c>
      <c r="B348" s="1" t="s">
        <v>607</v>
      </c>
      <c r="C348" s="1" t="s">
        <v>608</v>
      </c>
      <c r="D348" s="1" t="b">
        <v>0</v>
      </c>
      <c r="E348" s="1" t="b">
        <v>0</v>
      </c>
      <c r="F348" s="1" t="s">
        <v>13</v>
      </c>
      <c r="G348" s="1" t="s">
        <v>13</v>
      </c>
      <c r="H348" t="b">
        <f t="shared" si="5"/>
        <v>1</v>
      </c>
      <c r="I348" t="b">
        <f>SUMPRODUCT(COUNTIF(C348,{"*/users/chris*","*/users/simon*","*/users/bridadan*","*/users/mbed_official*","*/users/Kojto*","*/users/sam_grove*","*/users/mbedAustin*","*/users/JimCarver*","*/users/andcor02*","*/teams/mbed-os-examples*","*/users/MACRUM*","*/users/Donatien*"}))&gt;0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8" t="b">
        <f>SUMPRODUCT(COUNTIF(C348,{"*/teams/ST*","*/users/nxp_ip*","*/teams/NXP*","*/teams/Freescale*","*/teams/AnalogDevices*","*/teams/Maxim-Integrated*","*/teams/ublox*","*/teams/WIZnet*","*/teams/Avnet*","*/users/ytsuboi*","*/users/Sissors*","*/users/Kaizen*","*/users/Jksoft*"}))&gt;0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49" spans="1:10" x14ac:dyDescent="0.2">
      <c r="A349" s="1" t="s">
        <v>482</v>
      </c>
      <c r="B349" s="1" t="s">
        <v>609</v>
      </c>
      <c r="C349" s="1" t="s">
        <v>610</v>
      </c>
      <c r="D349" s="1" t="b">
        <v>0</v>
      </c>
      <c r="E349" s="1" t="b">
        <v>0</v>
      </c>
      <c r="F349" s="1" t="s">
        <v>13</v>
      </c>
      <c r="G349" s="1" t="s">
        <v>13</v>
      </c>
      <c r="H349" t="b">
        <f t="shared" si="5"/>
        <v>1</v>
      </c>
      <c r="I349" t="b">
        <f>SUMPRODUCT(COUNTIF(C349,{"*/users/chris*","*/users/simon*","*/users/bridadan*","*/users/mbed_official*","*/users/Kojto*","*/users/sam_grove*","*/users/mbedAustin*","*/users/JimCarver*","*/users/andcor02*","*/teams/mbed-os-examples*","*/users/MACRUM*","*/users/Donatien*"}))&gt;0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49" t="b">
        <f>SUMPRODUCT(COUNTIF(C349,{"*/teams/ST*","*/users/nxp_ip*","*/teams/NXP*","*/teams/Freescale*","*/teams/AnalogDevices*","*/teams/Maxim-Integrated*","*/teams/ublox*","*/teams/WIZnet*","*/teams/Avnet*","*/users/ytsuboi*","*/users/Sissors*","*/users/Kaizen*","*/users/Jksoft*"}))&gt;0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0" spans="1:10" x14ac:dyDescent="0.2">
      <c r="A350" s="1" t="s">
        <v>482</v>
      </c>
      <c r="B350" s="1" t="s">
        <v>611</v>
      </c>
      <c r="C350" s="1" t="s">
        <v>612</v>
      </c>
      <c r="D350" s="1" t="b">
        <v>0</v>
      </c>
      <c r="E350" s="1" t="b">
        <v>0</v>
      </c>
      <c r="F350" s="1" t="s">
        <v>13</v>
      </c>
      <c r="G350" s="1" t="s">
        <v>13</v>
      </c>
      <c r="H350" t="b">
        <f t="shared" si="5"/>
        <v>1</v>
      </c>
      <c r="I350" t="b">
        <f>SUMPRODUCT(COUNTIF(C350,{"*/users/chris*","*/users/simon*","*/users/bridadan*","*/users/mbed_official*","*/users/Kojto*","*/users/sam_grove*","*/users/mbedAustin*","*/users/JimCarver*","*/users/andcor02*","*/teams/mbed-os-examples*","*/users/MACRUM*","*/users/Donatien*"}))&gt;0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0" t="b">
        <f>SUMPRODUCT(COUNTIF(C350,{"*/teams/ST*","*/users/nxp_ip*","*/teams/NXP*","*/teams/Freescale*","*/teams/AnalogDevices*","*/teams/Maxim-Integrated*","*/teams/ublox*","*/teams/WIZnet*","*/teams/Avnet*","*/users/ytsuboi*","*/users/Sissors*","*/users/Kaizen*","*/users/Jksoft*"}))&gt;0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1" spans="1:10" x14ac:dyDescent="0.2">
      <c r="A351" s="1" t="s">
        <v>482</v>
      </c>
      <c r="B351" s="1" t="s">
        <v>613</v>
      </c>
      <c r="C351" s="1" t="s">
        <v>614</v>
      </c>
      <c r="D351" s="1" t="b">
        <v>0</v>
      </c>
      <c r="E351" s="1" t="b">
        <v>0</v>
      </c>
      <c r="F351" s="1" t="s">
        <v>13</v>
      </c>
      <c r="G351" s="1" t="s">
        <v>13</v>
      </c>
      <c r="H351" t="b">
        <f t="shared" si="5"/>
        <v>1</v>
      </c>
      <c r="I351" t="b">
        <f>SUMPRODUCT(COUNTIF(C351,{"*/users/chris*","*/users/simon*","*/users/bridadan*","*/users/mbed_official*","*/users/Kojto*","*/users/sam_grove*","*/users/mbedAustin*","*/users/JimCarver*","*/users/andcor02*","*/teams/mbed-os-examples*","*/users/MACRUM*","*/users/Donatien*"}))&gt;0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1" t="b">
        <f>SUMPRODUCT(COUNTIF(C351,{"*/teams/ST*","*/users/nxp_ip*","*/teams/NXP*","*/teams/Freescale*","*/teams/AnalogDevices*","*/teams/Maxim-Integrated*","*/teams/ublox*","*/teams/WIZnet*","*/teams/Avnet*","*/users/ytsuboi*","*/users/Sissors*","*/users/Kaizen*","*/users/Jksoft*"}))&gt;0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2" spans="1:10" x14ac:dyDescent="0.2">
      <c r="A352" s="1" t="s">
        <v>482</v>
      </c>
      <c r="B352" s="1" t="s">
        <v>615</v>
      </c>
      <c r="C352" s="1" t="s">
        <v>616</v>
      </c>
      <c r="D352" s="1" t="b">
        <v>0</v>
      </c>
      <c r="E352" s="1" t="b">
        <v>0</v>
      </c>
      <c r="F352" s="1" t="s">
        <v>13</v>
      </c>
      <c r="G352" s="1" t="s">
        <v>13</v>
      </c>
      <c r="H352" t="b">
        <f t="shared" si="5"/>
        <v>1</v>
      </c>
      <c r="I352" t="b">
        <f>SUMPRODUCT(COUNTIF(C352,{"*/users/chris*","*/users/simon*","*/users/bridadan*","*/users/mbed_official*","*/users/Kojto*","*/users/sam_grove*","*/users/mbedAustin*","*/users/JimCarver*","*/users/andcor02*","*/teams/mbed-os-examples*","*/users/MACRUM*","*/users/Donatien*"}))&gt;0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2" t="b">
        <f>SUMPRODUCT(COUNTIF(C352,{"*/teams/ST*","*/users/nxp_ip*","*/teams/NXP*","*/teams/Freescale*","*/teams/AnalogDevices*","*/teams/Maxim-Integrated*","*/teams/ublox*","*/teams/WIZnet*","*/teams/Avnet*","*/users/ytsuboi*","*/users/Sissors*","*/users/Kaizen*","*/users/Jksoft*"}))&gt;0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3" spans="1:10" x14ac:dyDescent="0.2">
      <c r="A353" s="1" t="s">
        <v>482</v>
      </c>
      <c r="B353" s="1" t="s">
        <v>617</v>
      </c>
      <c r="C353" s="1" t="s">
        <v>618</v>
      </c>
      <c r="D353" s="1" t="b">
        <v>0</v>
      </c>
      <c r="E353" s="1" t="b">
        <v>0</v>
      </c>
      <c r="F353" s="1" t="s">
        <v>13</v>
      </c>
      <c r="G353" s="1" t="s">
        <v>13</v>
      </c>
      <c r="H353" t="b">
        <f t="shared" si="5"/>
        <v>1</v>
      </c>
      <c r="I353" t="b">
        <f>SUMPRODUCT(COUNTIF(C353,{"*/users/chris*","*/users/simon*","*/users/bridadan*","*/users/mbed_official*","*/users/Kojto*","*/users/sam_grove*","*/users/mbedAustin*","*/users/JimCarver*","*/users/andcor02*","*/teams/mbed-os-examples*","*/users/MACRUM*","*/users/Donatien*"}))&gt;0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3" t="b">
        <f>SUMPRODUCT(COUNTIF(C353,{"*/teams/ST*","*/users/nxp_ip*","*/teams/NXP*","*/teams/Freescale*","*/teams/AnalogDevices*","*/teams/Maxim-Integrated*","*/teams/ublox*","*/teams/WIZnet*","*/teams/Avnet*","*/users/ytsuboi*","*/users/Sissors*","*/users/Kaizen*","*/users/Jksoft*"}))&gt;0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4" spans="1:10" x14ac:dyDescent="0.2">
      <c r="A354" s="1" t="s">
        <v>482</v>
      </c>
      <c r="B354" s="1" t="s">
        <v>619</v>
      </c>
      <c r="C354" s="1" t="s">
        <v>620</v>
      </c>
      <c r="D354" s="1" t="b">
        <v>0</v>
      </c>
      <c r="E354" s="1" t="b">
        <v>0</v>
      </c>
      <c r="F354" s="1" t="s">
        <v>13</v>
      </c>
      <c r="G354" s="1" t="s">
        <v>13</v>
      </c>
      <c r="H354" t="b">
        <f t="shared" si="5"/>
        <v>1</v>
      </c>
      <c r="I354" t="b">
        <f>SUMPRODUCT(COUNTIF(C354,{"*/users/chris*","*/users/simon*","*/users/bridadan*","*/users/mbed_official*","*/users/Kojto*","*/users/sam_grove*","*/users/mbedAustin*","*/users/JimCarver*","*/users/andcor02*","*/teams/mbed-os-examples*","*/users/MACRUM*","*/users/Donatien*"}))&gt;0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4" t="b">
        <f>SUMPRODUCT(COUNTIF(C354,{"*/teams/ST*","*/users/nxp_ip*","*/teams/NXP*","*/teams/Freescale*","*/teams/AnalogDevices*","*/teams/Maxim-Integrated*","*/teams/ublox*","*/teams/WIZnet*","*/teams/Avnet*","*/users/ytsuboi*","*/users/Sissors*","*/users/Kaizen*","*/users/Jksoft*"}))&gt;0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5" spans="1:10" x14ac:dyDescent="0.2">
      <c r="A355" s="1" t="s">
        <v>482</v>
      </c>
      <c r="B355" s="1" t="s">
        <v>621</v>
      </c>
      <c r="C355" s="1" t="s">
        <v>622</v>
      </c>
      <c r="D355" s="1" t="b">
        <v>0</v>
      </c>
      <c r="E355" s="1" t="b">
        <v>0</v>
      </c>
      <c r="F355" s="1" t="s">
        <v>10</v>
      </c>
      <c r="G355" s="1" t="s">
        <v>13</v>
      </c>
      <c r="H355" t="b">
        <f t="shared" si="5"/>
        <v>1</v>
      </c>
      <c r="I355" t="b">
        <f>SUMPRODUCT(COUNTIF(C355,{"*/users/chris*","*/users/simon*","*/users/bridadan*","*/users/mbed_official*","*/users/Kojto*","*/users/sam_grove*","*/users/mbedAustin*","*/users/JimCarver*","*/users/andcor02*","*/teams/mbed-os-examples*","*/users/MACRUM*","*/users/Donatien*"}))&gt;0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5" t="b">
        <f>SUMPRODUCT(COUNTIF(C355,{"*/teams/ST*","*/users/nxp_ip*","*/teams/NXP*","*/teams/Freescale*","*/teams/AnalogDevices*","*/teams/Maxim-Integrated*","*/teams/ublox*","*/teams/WIZnet*","*/teams/Avnet*","*/users/ytsuboi*","*/users/Sissors*","*/users/Kaizen*","*/users/Jksoft*"}))&gt;0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6" spans="1:10" x14ac:dyDescent="0.2">
      <c r="A356" s="1" t="s">
        <v>482</v>
      </c>
      <c r="B356" s="1" t="s">
        <v>623</v>
      </c>
      <c r="C356" s="1" t="s">
        <v>624</v>
      </c>
      <c r="D356" s="1" t="b">
        <v>0</v>
      </c>
      <c r="E356" s="1" t="b">
        <v>0</v>
      </c>
      <c r="F356" s="1" t="s">
        <v>13</v>
      </c>
      <c r="G356" s="1" t="s">
        <v>13</v>
      </c>
      <c r="H356" t="b">
        <f t="shared" si="5"/>
        <v>1</v>
      </c>
      <c r="I356" t="b">
        <f>SUMPRODUCT(COUNTIF(C356,{"*/users/chris*","*/users/simon*","*/users/bridadan*","*/users/mbed_official*","*/users/Kojto*","*/users/sam_grove*","*/users/mbedAustin*","*/users/JimCarver*","*/users/andcor02*","*/teams/mbed-os-examples*","*/users/MACRUM*","*/users/Donatien*"}))&gt;0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6" t="b">
        <f>SUMPRODUCT(COUNTIF(C356,{"*/teams/ST*","*/users/nxp_ip*","*/teams/NXP*","*/teams/Freescale*","*/teams/AnalogDevices*","*/teams/Maxim-Integrated*","*/teams/ublox*","*/teams/WIZnet*","*/teams/Avnet*","*/users/ytsuboi*","*/users/Sissors*","*/users/Kaizen*","*/users/Jksoft*"}))&gt;0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7" spans="1:10" x14ac:dyDescent="0.2">
      <c r="A357" s="1" t="s">
        <v>482</v>
      </c>
      <c r="B357" s="1" t="s">
        <v>625</v>
      </c>
      <c r="C357" s="1" t="s">
        <v>626</v>
      </c>
      <c r="D357" s="1" t="b">
        <v>0</v>
      </c>
      <c r="E357" s="1" t="b">
        <v>0</v>
      </c>
      <c r="F357" s="1" t="s">
        <v>13</v>
      </c>
      <c r="G357" s="1" t="s">
        <v>13</v>
      </c>
      <c r="H357" t="b">
        <f t="shared" si="5"/>
        <v>1</v>
      </c>
      <c r="I357" t="b">
        <f>SUMPRODUCT(COUNTIF(C357,{"*/users/chris*","*/users/simon*","*/users/bridadan*","*/users/mbed_official*","*/users/Kojto*","*/users/sam_grove*","*/users/mbedAustin*","*/users/JimCarver*","*/users/andcor02*","*/teams/mbed-os-examples*","*/users/MACRUM*","*/users/Donatien*"}))&gt;0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7" t="b">
        <f>SUMPRODUCT(COUNTIF(C357,{"*/teams/ST*","*/users/nxp_ip*","*/teams/NXP*","*/teams/Freescale*","*/teams/AnalogDevices*","*/teams/Maxim-Integrated*","*/teams/ublox*","*/teams/WIZnet*","*/teams/Avnet*","*/users/ytsuboi*","*/users/Sissors*","*/users/Kaizen*","*/users/Jksoft*"}))&gt;0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8" spans="1:10" x14ac:dyDescent="0.2">
      <c r="A358" s="1" t="s">
        <v>482</v>
      </c>
      <c r="B358" s="1" t="s">
        <v>627</v>
      </c>
      <c r="C358" s="1" t="s">
        <v>628</v>
      </c>
      <c r="D358" s="1" t="b">
        <v>0</v>
      </c>
      <c r="E358" s="1" t="b">
        <v>0</v>
      </c>
      <c r="F358" s="1" t="s">
        <v>10</v>
      </c>
      <c r="G358" s="1" t="s">
        <v>10</v>
      </c>
      <c r="H358" t="b">
        <f t="shared" si="5"/>
        <v>0</v>
      </c>
      <c r="I358" t="b">
        <f>SUMPRODUCT(COUNTIF(C358,{"*/users/chris*","*/users/simon*","*/users/bridadan*","*/users/mbed_official*","*/users/Kojto*","*/users/sam_grove*","*/users/mbedAustin*","*/users/JimCarver*","*/users/andcor02*","*/teams/mbed-os-examples*","*/users/MACRUM*","*/users/Donatien*"}))&gt;0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8" t="b">
        <f>SUMPRODUCT(COUNTIF(C358,{"*/teams/ST*","*/users/nxp_ip*","*/teams/NXP*","*/teams/Freescale*","*/teams/AnalogDevices*","*/teams/Maxim-Integrated*","*/teams/ublox*","*/teams/WIZnet*","*/teams/Avnet*","*/users/ytsuboi*","*/users/Sissors*","*/users/Kaizen*","*/users/Jksoft*"}))&gt;0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59" spans="1:10" x14ac:dyDescent="0.2">
      <c r="A359" s="1" t="s">
        <v>482</v>
      </c>
      <c r="B359" s="1" t="s">
        <v>629</v>
      </c>
      <c r="C359" s="1" t="s">
        <v>630</v>
      </c>
      <c r="D359" s="1" t="b">
        <v>1</v>
      </c>
      <c r="E359" s="1" t="b">
        <v>0</v>
      </c>
      <c r="F359" s="1" t="s">
        <v>30</v>
      </c>
      <c r="G359" s="1" t="s">
        <v>30</v>
      </c>
      <c r="H359" t="str">
        <f t="shared" si="5"/>
        <v>-</v>
      </c>
      <c r="I359" t="b">
        <f>SUMPRODUCT(COUNTIF(C359,{"*/users/chris*","*/users/simon*","*/users/bridadan*","*/users/mbed_official*","*/users/Kojto*","*/users/sam_grove*","*/users/mbedAustin*","*/users/JimCarver*","*/users/andcor02*","*/teams/mbed-os-examples*","*/users/MACRUM*","*/users/Donatien*"}))&gt;0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59" t="b">
        <f>SUMPRODUCT(COUNTIF(C359,{"*/teams/ST*","*/users/nxp_ip*","*/teams/NXP*","*/teams/Freescale*","*/teams/AnalogDevices*","*/teams/Maxim-Integrated*","*/teams/ublox*","*/teams/WIZnet*","*/teams/Avnet*","*/users/ytsuboi*","*/users/Sissors*","*/users/Kaizen*","*/users/Jksoft*"}))&gt;0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0" spans="1:10" x14ac:dyDescent="0.2">
      <c r="A360" s="1" t="s">
        <v>482</v>
      </c>
      <c r="B360" s="1" t="s">
        <v>631</v>
      </c>
      <c r="C360" s="1" t="s">
        <v>632</v>
      </c>
      <c r="D360" s="1" t="b">
        <v>0</v>
      </c>
      <c r="E360" s="1" t="b">
        <v>0</v>
      </c>
      <c r="F360" s="1" t="s">
        <v>10</v>
      </c>
      <c r="G360" s="1" t="s">
        <v>13</v>
      </c>
      <c r="H360" t="b">
        <f t="shared" si="5"/>
        <v>1</v>
      </c>
      <c r="I360" t="b">
        <f>SUMPRODUCT(COUNTIF(C360,{"*/users/chris*","*/users/simon*","*/users/bridadan*","*/users/mbed_official*","*/users/Kojto*","*/users/sam_grove*","*/users/mbedAustin*","*/users/JimCarver*","*/users/andcor02*","*/teams/mbed-os-examples*","*/users/MACRUM*","*/users/Donatien*"}))&gt;0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0" t="b">
        <f>SUMPRODUCT(COUNTIF(C360,{"*/teams/ST*","*/users/nxp_ip*","*/teams/NXP*","*/teams/Freescale*","*/teams/AnalogDevices*","*/teams/Maxim-Integrated*","*/teams/ublox*","*/teams/WIZnet*","*/teams/Avnet*","*/users/ytsuboi*","*/users/Sissors*","*/users/Kaizen*","*/users/Jksoft*"}))&gt;0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1" spans="1:10" x14ac:dyDescent="0.2">
      <c r="A361" s="1" t="s">
        <v>482</v>
      </c>
      <c r="B361" s="1" t="s">
        <v>633</v>
      </c>
      <c r="C361" s="1" t="s">
        <v>634</v>
      </c>
      <c r="D361" s="1" t="b">
        <v>0</v>
      </c>
      <c r="E361" s="1" t="b">
        <v>0</v>
      </c>
      <c r="F361" s="1" t="s">
        <v>10</v>
      </c>
      <c r="G361" s="1" t="s">
        <v>13</v>
      </c>
      <c r="H361" t="b">
        <f t="shared" si="5"/>
        <v>1</v>
      </c>
      <c r="I361" t="b">
        <f>SUMPRODUCT(COUNTIF(C361,{"*/users/chris*","*/users/simon*","*/users/bridadan*","*/users/mbed_official*","*/users/Kojto*","*/users/sam_grove*","*/users/mbedAustin*","*/users/JimCarver*","*/users/andcor02*","*/teams/mbed-os-examples*","*/users/MACRUM*","*/users/Donatien*"}))&gt;0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1" t="b">
        <f>SUMPRODUCT(COUNTIF(C361,{"*/teams/ST*","*/users/nxp_ip*","*/teams/NXP*","*/teams/Freescale*","*/teams/AnalogDevices*","*/teams/Maxim-Integrated*","*/teams/ublox*","*/teams/WIZnet*","*/teams/Avnet*","*/users/ytsuboi*","*/users/Sissors*","*/users/Kaizen*","*/users/Jksoft*"}))&gt;0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2" spans="1:10" x14ac:dyDescent="0.2">
      <c r="A362" s="1" t="s">
        <v>482</v>
      </c>
      <c r="B362" s="1" t="s">
        <v>635</v>
      </c>
      <c r="C362" s="1" t="s">
        <v>636</v>
      </c>
      <c r="D362" s="1" t="b">
        <v>0</v>
      </c>
      <c r="E362" s="1" t="b">
        <v>0</v>
      </c>
      <c r="F362" s="1" t="s">
        <v>10</v>
      </c>
      <c r="G362" s="1" t="s">
        <v>10</v>
      </c>
      <c r="H362" t="b">
        <f t="shared" si="5"/>
        <v>0</v>
      </c>
      <c r="I362" t="b">
        <f>SUMPRODUCT(COUNTIF(C362,{"*/users/chris*","*/users/simon*","*/users/bridadan*","*/users/mbed_official*","*/users/Kojto*","*/users/sam_grove*","*/users/mbedAustin*","*/users/JimCarver*","*/users/andcor02*","*/teams/mbed-os-examples*","*/users/MACRUM*","*/users/Donatien*"}))&gt;0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2" t="b">
        <f>SUMPRODUCT(COUNTIF(C362,{"*/teams/ST*","*/users/nxp_ip*","*/teams/NXP*","*/teams/Freescale*","*/teams/AnalogDevices*","*/teams/Maxim-Integrated*","*/teams/ublox*","*/teams/WIZnet*","*/teams/Avnet*","*/users/ytsuboi*","*/users/Sissors*","*/users/Kaizen*","*/users/Jksoft*"}))&gt;0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3" spans="1:10" x14ac:dyDescent="0.2">
      <c r="A363" s="1" t="s">
        <v>482</v>
      </c>
      <c r="B363" s="1" t="s">
        <v>637</v>
      </c>
      <c r="C363" s="1" t="s">
        <v>638</v>
      </c>
      <c r="D363" s="1" t="b">
        <v>0</v>
      </c>
      <c r="E363" s="1" t="b">
        <v>0</v>
      </c>
      <c r="F363" s="1" t="s">
        <v>10</v>
      </c>
      <c r="G363" s="1" t="s">
        <v>13</v>
      </c>
      <c r="H363" t="b">
        <f t="shared" si="5"/>
        <v>1</v>
      </c>
      <c r="I363" t="b">
        <f>SUMPRODUCT(COUNTIF(C363,{"*/users/chris*","*/users/simon*","*/users/bridadan*","*/users/mbed_official*","*/users/Kojto*","*/users/sam_grove*","*/users/mbedAustin*","*/users/JimCarver*","*/users/andcor02*","*/teams/mbed-os-examples*","*/users/MACRUM*","*/users/Donatien*"}))&gt;0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3" t="b">
        <f>SUMPRODUCT(COUNTIF(C363,{"*/teams/ST*","*/users/nxp_ip*","*/teams/NXP*","*/teams/Freescale*","*/teams/AnalogDevices*","*/teams/Maxim-Integrated*","*/teams/ublox*","*/teams/WIZnet*","*/teams/Avnet*","*/users/ytsuboi*","*/users/Sissors*","*/users/Kaizen*","*/users/Jksoft*"}))&gt;0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4" spans="1:10" x14ac:dyDescent="0.2">
      <c r="A364" s="1" t="s">
        <v>482</v>
      </c>
      <c r="B364" s="1" t="s">
        <v>639</v>
      </c>
      <c r="C364" s="1" t="s">
        <v>640</v>
      </c>
      <c r="D364" s="1" t="b">
        <v>0</v>
      </c>
      <c r="E364" s="1" t="b">
        <v>0</v>
      </c>
      <c r="F364" s="1" t="s">
        <v>10</v>
      </c>
      <c r="G364" s="1" t="s">
        <v>13</v>
      </c>
      <c r="H364" t="b">
        <f t="shared" si="5"/>
        <v>1</v>
      </c>
      <c r="I364" t="b">
        <f>SUMPRODUCT(COUNTIF(C364,{"*/users/chris*","*/users/simon*","*/users/bridadan*","*/users/mbed_official*","*/users/Kojto*","*/users/sam_grove*","*/users/mbedAustin*","*/users/JimCarver*","*/users/andcor02*","*/teams/mbed-os-examples*","*/users/MACRUM*","*/users/Donatien*"}))&gt;0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4" t="b">
        <f>SUMPRODUCT(COUNTIF(C364,{"*/teams/ST*","*/users/nxp_ip*","*/teams/NXP*","*/teams/Freescale*","*/teams/AnalogDevices*","*/teams/Maxim-Integrated*","*/teams/ublox*","*/teams/WIZnet*","*/teams/Avnet*","*/users/ytsuboi*","*/users/Sissors*","*/users/Kaizen*","*/users/Jksoft*"}))&gt;0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5" spans="1:10" x14ac:dyDescent="0.2">
      <c r="A365" s="1" t="s">
        <v>482</v>
      </c>
      <c r="B365" s="1" t="s">
        <v>641</v>
      </c>
      <c r="C365" s="1" t="s">
        <v>642</v>
      </c>
      <c r="D365" s="1" t="b">
        <v>0</v>
      </c>
      <c r="E365" s="1" t="b">
        <v>0</v>
      </c>
      <c r="F365" s="1" t="s">
        <v>10</v>
      </c>
      <c r="G365" s="1" t="s">
        <v>13</v>
      </c>
      <c r="H365" t="b">
        <f t="shared" si="5"/>
        <v>1</v>
      </c>
      <c r="I365" t="b">
        <f>SUMPRODUCT(COUNTIF(C365,{"*/users/chris*","*/users/simon*","*/users/bridadan*","*/users/mbed_official*","*/users/Kojto*","*/users/sam_grove*","*/users/mbedAustin*","*/users/JimCarver*","*/users/andcor02*","*/teams/mbed-os-examples*","*/users/MACRUM*","*/users/Donatien*"}))&gt;0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5" t="b">
        <f>SUMPRODUCT(COUNTIF(C365,{"*/teams/ST*","*/users/nxp_ip*","*/teams/NXP*","*/teams/Freescale*","*/teams/AnalogDevices*","*/teams/Maxim-Integrated*","*/teams/ublox*","*/teams/WIZnet*","*/teams/Avnet*","*/users/ytsuboi*","*/users/Sissors*","*/users/Kaizen*","*/users/Jksoft*"}))&gt;0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6" spans="1:10" x14ac:dyDescent="0.2">
      <c r="A366" s="1" t="s">
        <v>482</v>
      </c>
      <c r="B366" s="1" t="s">
        <v>643</v>
      </c>
      <c r="C366" s="1" t="s">
        <v>644</v>
      </c>
      <c r="D366" s="1" t="b">
        <v>0</v>
      </c>
      <c r="E366" s="1" t="b">
        <v>0</v>
      </c>
      <c r="F366" s="1" t="s">
        <v>10</v>
      </c>
      <c r="G366" s="1" t="s">
        <v>13</v>
      </c>
      <c r="H366" t="b">
        <f t="shared" si="5"/>
        <v>1</v>
      </c>
      <c r="I366" t="b">
        <f>SUMPRODUCT(COUNTIF(C366,{"*/users/chris*","*/users/simon*","*/users/bridadan*","*/users/mbed_official*","*/users/Kojto*","*/users/sam_grove*","*/users/mbedAustin*","*/users/JimCarver*","*/users/andcor02*","*/teams/mbed-os-examples*","*/users/MACRUM*","*/users/Donatien*"}))&gt;0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6" t="b">
        <f>SUMPRODUCT(COUNTIF(C366,{"*/teams/ST*","*/users/nxp_ip*","*/teams/NXP*","*/teams/Freescale*","*/teams/AnalogDevices*","*/teams/Maxim-Integrated*","*/teams/ublox*","*/teams/WIZnet*","*/teams/Avnet*","*/users/ytsuboi*","*/users/Sissors*","*/users/Kaizen*","*/users/Jksoft*"}))&gt;0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7" spans="1:10" x14ac:dyDescent="0.2">
      <c r="A367" s="1" t="s">
        <v>482</v>
      </c>
      <c r="B367" s="1" t="s">
        <v>645</v>
      </c>
      <c r="C367" s="1" t="s">
        <v>646</v>
      </c>
      <c r="D367" s="1" t="b">
        <v>0</v>
      </c>
      <c r="E367" s="1" t="b">
        <v>0</v>
      </c>
      <c r="F367" s="1" t="s">
        <v>10</v>
      </c>
      <c r="G367" s="1" t="s">
        <v>10</v>
      </c>
      <c r="H367" t="b">
        <f t="shared" si="5"/>
        <v>0</v>
      </c>
      <c r="I367" t="b">
        <f>SUMPRODUCT(COUNTIF(C367,{"*/users/chris*","*/users/simon*","*/users/bridadan*","*/users/mbed_official*","*/users/Kojto*","*/users/sam_grove*","*/users/mbedAustin*","*/users/JimCarver*","*/users/andcor02*","*/teams/mbed-os-examples*","*/users/MACRUM*","*/users/Donatien*"}))&gt;0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7" t="b">
        <f>SUMPRODUCT(COUNTIF(C367,{"*/teams/ST*","*/users/nxp_ip*","*/teams/NXP*","*/teams/Freescale*","*/teams/AnalogDevices*","*/teams/Maxim-Integrated*","*/teams/ublox*","*/teams/WIZnet*","*/teams/Avnet*","*/users/ytsuboi*","*/users/Sissors*","*/users/Kaizen*","*/users/Jksoft*"}))&gt;0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8" spans="1:10" x14ac:dyDescent="0.2">
      <c r="A368" s="1" t="s">
        <v>482</v>
      </c>
      <c r="B368" s="1" t="s">
        <v>647</v>
      </c>
      <c r="C368" s="1" t="s">
        <v>648</v>
      </c>
      <c r="D368" s="1" t="b">
        <v>0</v>
      </c>
      <c r="E368" s="1" t="b">
        <v>0</v>
      </c>
      <c r="F368" s="1" t="s">
        <v>10</v>
      </c>
      <c r="G368" s="1" t="s">
        <v>13</v>
      </c>
      <c r="H368" t="b">
        <f t="shared" si="5"/>
        <v>1</v>
      </c>
      <c r="I368" t="b">
        <f>SUMPRODUCT(COUNTIF(C368,{"*/users/chris*","*/users/simon*","*/users/bridadan*","*/users/mbed_official*","*/users/Kojto*","*/users/sam_grove*","*/users/mbedAustin*","*/users/JimCarver*","*/users/andcor02*","*/teams/mbed-os-examples*","*/users/MACRUM*","*/users/Donatien*"}))&gt;0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8" t="b">
        <f>SUMPRODUCT(COUNTIF(C368,{"*/teams/ST*","*/users/nxp_ip*","*/teams/NXP*","*/teams/Freescale*","*/teams/AnalogDevices*","*/teams/Maxim-Integrated*","*/teams/ublox*","*/teams/WIZnet*","*/teams/Avnet*","*/users/ytsuboi*","*/users/Sissors*","*/users/Kaizen*","*/users/Jksoft*"}))&gt;0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69" spans="1:10" x14ac:dyDescent="0.2">
      <c r="A369" s="1" t="s">
        <v>482</v>
      </c>
      <c r="B369" s="1" t="s">
        <v>649</v>
      </c>
      <c r="C369" s="1" t="s">
        <v>650</v>
      </c>
      <c r="D369" s="1" t="b">
        <v>0</v>
      </c>
      <c r="E369" s="1" t="b">
        <v>0</v>
      </c>
      <c r="F369" s="1" t="s">
        <v>10</v>
      </c>
      <c r="G369" s="1" t="s">
        <v>13</v>
      </c>
      <c r="H369" t="b">
        <f t="shared" si="5"/>
        <v>1</v>
      </c>
      <c r="I369" t="b">
        <f>SUMPRODUCT(COUNTIF(C369,{"*/users/chris*","*/users/simon*","*/users/bridadan*","*/users/mbed_official*","*/users/Kojto*","*/users/sam_grove*","*/users/mbedAustin*","*/users/JimCarver*","*/users/andcor02*","*/teams/mbed-os-examples*","*/users/MACRUM*","*/users/Donatien*"}))&gt;0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69" t="b">
        <f>SUMPRODUCT(COUNTIF(C369,{"*/teams/ST*","*/users/nxp_ip*","*/teams/NXP*","*/teams/Freescale*","*/teams/AnalogDevices*","*/teams/Maxim-Integrated*","*/teams/ublox*","*/teams/WIZnet*","*/teams/Avnet*","*/users/ytsuboi*","*/users/Sissors*","*/users/Kaizen*","*/users/Jksoft*"}))&gt;0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0" spans="1:10" x14ac:dyDescent="0.2">
      <c r="A370" s="1" t="s">
        <v>482</v>
      </c>
      <c r="B370" s="1" t="s">
        <v>651</v>
      </c>
      <c r="C370" s="1" t="s">
        <v>652</v>
      </c>
      <c r="D370" s="1" t="b">
        <v>0</v>
      </c>
      <c r="E370" s="1" t="b">
        <v>0</v>
      </c>
      <c r="F370" s="1" t="s">
        <v>10</v>
      </c>
      <c r="G370" s="1" t="s">
        <v>13</v>
      </c>
      <c r="H370" t="b">
        <f t="shared" si="5"/>
        <v>1</v>
      </c>
      <c r="I370" t="b">
        <f>SUMPRODUCT(COUNTIF(C370,{"*/users/chris*","*/users/simon*","*/users/bridadan*","*/users/mbed_official*","*/users/Kojto*","*/users/sam_grove*","*/users/mbedAustin*","*/users/JimCarver*","*/users/andcor02*","*/teams/mbed-os-examples*","*/users/MACRUM*","*/users/Donatien*"}))&gt;0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0" t="b">
        <f>SUMPRODUCT(COUNTIF(C370,{"*/teams/ST*","*/users/nxp_ip*","*/teams/NXP*","*/teams/Freescale*","*/teams/AnalogDevices*","*/teams/Maxim-Integrated*","*/teams/ublox*","*/teams/WIZnet*","*/teams/Avnet*","*/users/ytsuboi*","*/users/Sissors*","*/users/Kaizen*","*/users/Jksoft*"}))&gt;0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1" spans="1:10" x14ac:dyDescent="0.2">
      <c r="A371" s="1" t="s">
        <v>482</v>
      </c>
      <c r="B371" s="1" t="s">
        <v>653</v>
      </c>
      <c r="C371" s="1" t="s">
        <v>654</v>
      </c>
      <c r="D371" s="1" t="b">
        <v>0</v>
      </c>
      <c r="E371" s="1" t="b">
        <v>0</v>
      </c>
      <c r="F371" s="1" t="s">
        <v>10</v>
      </c>
      <c r="G371" s="1" t="s">
        <v>13</v>
      </c>
      <c r="H371" t="b">
        <f t="shared" si="5"/>
        <v>1</v>
      </c>
      <c r="I371" t="b">
        <f>SUMPRODUCT(COUNTIF(C371,{"*/users/chris*","*/users/simon*","*/users/bridadan*","*/users/mbed_official*","*/users/Kojto*","*/users/sam_grove*","*/users/mbedAustin*","*/users/JimCarver*","*/users/andcor02*","*/teams/mbed-os-examples*","*/users/MACRUM*","*/users/Donatien*"}))&gt;0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1" t="b">
        <f>SUMPRODUCT(COUNTIF(C371,{"*/teams/ST*","*/users/nxp_ip*","*/teams/NXP*","*/teams/Freescale*","*/teams/AnalogDevices*","*/teams/Maxim-Integrated*","*/teams/ublox*","*/teams/WIZnet*","*/teams/Avnet*","*/users/ytsuboi*","*/users/Sissors*","*/users/Kaizen*","*/users/Jksoft*"}))&gt;0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2" spans="1:10" x14ac:dyDescent="0.2">
      <c r="A372" s="1" t="s">
        <v>482</v>
      </c>
      <c r="B372" s="1" t="s">
        <v>655</v>
      </c>
      <c r="C372" s="1" t="s">
        <v>656</v>
      </c>
      <c r="D372" s="1" t="b">
        <v>1</v>
      </c>
      <c r="E372" s="1" t="b">
        <v>0</v>
      </c>
      <c r="F372" s="1" t="s">
        <v>30</v>
      </c>
      <c r="G372" s="1" t="s">
        <v>30</v>
      </c>
      <c r="H372" t="str">
        <f t="shared" si="5"/>
        <v>-</v>
      </c>
      <c r="I372" t="b">
        <f>SUMPRODUCT(COUNTIF(C372,{"*/users/chris*","*/users/simon*","*/users/bridadan*","*/users/mbed_official*","*/users/Kojto*","*/users/sam_grove*","*/users/mbedAustin*","*/users/JimCarver*","*/users/andcor02*","*/teams/mbed-os-examples*","*/users/MACRUM*","*/users/Donatien*"}))&gt;0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2" t="b">
        <f>SUMPRODUCT(COUNTIF(C372,{"*/teams/ST*","*/users/nxp_ip*","*/teams/NXP*","*/teams/Freescale*","*/teams/AnalogDevices*","*/teams/Maxim-Integrated*","*/teams/ublox*","*/teams/WIZnet*","*/teams/Avnet*","*/users/ytsuboi*","*/users/Sissors*","*/users/Kaizen*","*/users/Jksoft*"}))&gt;0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3" spans="1:10" x14ac:dyDescent="0.2">
      <c r="A373" s="1" t="s">
        <v>482</v>
      </c>
      <c r="B373" s="1" t="s">
        <v>657</v>
      </c>
      <c r="C373" s="1" t="s">
        <v>658</v>
      </c>
      <c r="D373" s="1" t="b">
        <v>0</v>
      </c>
      <c r="E373" s="1" t="b">
        <v>0</v>
      </c>
      <c r="F373" s="1" t="s">
        <v>10</v>
      </c>
      <c r="G373" s="1" t="s">
        <v>13</v>
      </c>
      <c r="H373" t="b">
        <f t="shared" si="5"/>
        <v>1</v>
      </c>
      <c r="I373" t="b">
        <f>SUMPRODUCT(COUNTIF(C373,{"*/users/chris*","*/users/simon*","*/users/bridadan*","*/users/mbed_official*","*/users/Kojto*","*/users/sam_grove*","*/users/mbedAustin*","*/users/JimCarver*","*/users/andcor02*","*/teams/mbed-os-examples*","*/users/MACRUM*","*/users/Donatien*"}))&gt;0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3" t="b">
        <f>SUMPRODUCT(COUNTIF(C373,{"*/teams/ST*","*/users/nxp_ip*","*/teams/NXP*","*/teams/Freescale*","*/teams/AnalogDevices*","*/teams/Maxim-Integrated*","*/teams/ublox*","*/teams/WIZnet*","*/teams/Avnet*","*/users/ytsuboi*","*/users/Sissors*","*/users/Kaizen*","*/users/Jksoft*"}))&gt;0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4" spans="1:10" x14ac:dyDescent="0.2">
      <c r="A374" s="1" t="s">
        <v>482</v>
      </c>
      <c r="B374" s="1" t="s">
        <v>659</v>
      </c>
      <c r="C374" s="1" t="s">
        <v>660</v>
      </c>
      <c r="D374" s="1" t="b">
        <v>0</v>
      </c>
      <c r="E374" s="1" t="b">
        <v>0</v>
      </c>
      <c r="F374" s="1" t="s">
        <v>10</v>
      </c>
      <c r="G374" s="1" t="s">
        <v>10</v>
      </c>
      <c r="H374" t="b">
        <f t="shared" si="5"/>
        <v>0</v>
      </c>
      <c r="I374" t="b">
        <f>SUMPRODUCT(COUNTIF(C374,{"*/users/chris*","*/users/simon*","*/users/bridadan*","*/users/mbed_official*","*/users/Kojto*","*/users/sam_grove*","*/users/mbedAustin*","*/users/JimCarver*","*/users/andcor02*","*/teams/mbed-os-examples*","*/users/MACRUM*","*/users/Donatien*"}))&gt;0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4" t="b">
        <f>SUMPRODUCT(COUNTIF(C374,{"*/teams/ST*","*/users/nxp_ip*","*/teams/NXP*","*/teams/Freescale*","*/teams/AnalogDevices*","*/teams/Maxim-Integrated*","*/teams/ublox*","*/teams/WIZnet*","*/teams/Avnet*","*/users/ytsuboi*","*/users/Sissors*","*/users/Kaizen*","*/users/Jksoft*"}))&gt;0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5" spans="1:10" x14ac:dyDescent="0.2">
      <c r="A375" s="1" t="s">
        <v>482</v>
      </c>
      <c r="B375" s="1" t="s">
        <v>661</v>
      </c>
      <c r="C375" s="1" t="s">
        <v>662</v>
      </c>
      <c r="D375" s="1" t="b">
        <v>1</v>
      </c>
      <c r="E375" s="1" t="b">
        <v>0</v>
      </c>
      <c r="F375" s="1" t="s">
        <v>30</v>
      </c>
      <c r="G375" s="1" t="s">
        <v>30</v>
      </c>
      <c r="H375" t="str">
        <f t="shared" si="5"/>
        <v>-</v>
      </c>
      <c r="I375" t="b">
        <f>SUMPRODUCT(COUNTIF(C375,{"*/users/chris*","*/users/simon*","*/users/bridadan*","*/users/mbed_official*","*/users/Kojto*","*/users/sam_grove*","*/users/mbedAustin*","*/users/JimCarver*","*/users/andcor02*","*/teams/mbed-os-examples*","*/users/MACRUM*","*/users/Donatien*"}))&gt;0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5" t="b">
        <f>SUMPRODUCT(COUNTIF(C375,{"*/teams/ST*","*/users/nxp_ip*","*/teams/NXP*","*/teams/Freescale*","*/teams/AnalogDevices*","*/teams/Maxim-Integrated*","*/teams/ublox*","*/teams/WIZnet*","*/teams/Avnet*","*/users/ytsuboi*","*/users/Sissors*","*/users/Kaizen*","*/users/Jksoft*"}))&gt;0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6" spans="1:10" x14ac:dyDescent="0.2">
      <c r="A376" s="1" t="s">
        <v>482</v>
      </c>
      <c r="B376" s="1" t="s">
        <v>663</v>
      </c>
      <c r="C376" s="1" t="s">
        <v>664</v>
      </c>
      <c r="D376" s="1" t="b">
        <v>0</v>
      </c>
      <c r="E376" s="1" t="b">
        <v>0</v>
      </c>
      <c r="F376" s="1" t="s">
        <v>10</v>
      </c>
      <c r="G376" s="1" t="s">
        <v>13</v>
      </c>
      <c r="H376" t="b">
        <f t="shared" si="5"/>
        <v>1</v>
      </c>
      <c r="I376" t="b">
        <f>SUMPRODUCT(COUNTIF(C376,{"*/users/chris*","*/users/simon*","*/users/bridadan*","*/users/mbed_official*","*/users/Kojto*","*/users/sam_grove*","*/users/mbedAustin*","*/users/JimCarver*","*/users/andcor02*","*/teams/mbed-os-examples*","*/users/MACRUM*","*/users/Donatien*"}))&gt;0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6" t="b">
        <f>SUMPRODUCT(COUNTIF(C376,{"*/teams/ST*","*/users/nxp_ip*","*/teams/NXP*","*/teams/Freescale*","*/teams/AnalogDevices*","*/teams/Maxim-Integrated*","*/teams/ublox*","*/teams/WIZnet*","*/teams/Avnet*","*/users/ytsuboi*","*/users/Sissors*","*/users/Kaizen*","*/users/Jksoft*"}))&gt;0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7" spans="1:10" x14ac:dyDescent="0.2">
      <c r="A377" s="1" t="s">
        <v>482</v>
      </c>
      <c r="B377" s="1" t="s">
        <v>665</v>
      </c>
      <c r="C377" s="1" t="s">
        <v>666</v>
      </c>
      <c r="D377" s="1" t="b">
        <v>0</v>
      </c>
      <c r="E377" s="1" t="b">
        <v>0</v>
      </c>
      <c r="F377" s="1" t="s">
        <v>10</v>
      </c>
      <c r="G377" s="1" t="s">
        <v>13</v>
      </c>
      <c r="H377" t="b">
        <f t="shared" si="5"/>
        <v>1</v>
      </c>
      <c r="I377" t="b">
        <f>SUMPRODUCT(COUNTIF(C377,{"*/users/chris*","*/users/simon*","*/users/bridadan*","*/users/mbed_official*","*/users/Kojto*","*/users/sam_grove*","*/users/mbedAustin*","*/users/JimCarver*","*/users/andcor02*","*/teams/mbed-os-examples*","*/users/MACRUM*","*/users/Donatien*"}))&gt;0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7" t="b">
        <f>SUMPRODUCT(COUNTIF(C377,{"*/teams/ST*","*/users/nxp_ip*","*/teams/NXP*","*/teams/Freescale*","*/teams/AnalogDevices*","*/teams/Maxim-Integrated*","*/teams/ublox*","*/teams/WIZnet*","*/teams/Avnet*","*/users/ytsuboi*","*/users/Sissors*","*/users/Kaizen*","*/users/Jksoft*"}))&gt;0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8" spans="1:10" x14ac:dyDescent="0.2">
      <c r="A378" s="1" t="s">
        <v>482</v>
      </c>
      <c r="B378" s="1" t="s">
        <v>667</v>
      </c>
      <c r="C378" s="1" t="s">
        <v>668</v>
      </c>
      <c r="D378" s="1" t="b">
        <v>0</v>
      </c>
      <c r="E378" s="1" t="b">
        <v>0</v>
      </c>
      <c r="F378" s="1" t="s">
        <v>10</v>
      </c>
      <c r="G378" s="1" t="s">
        <v>13</v>
      </c>
      <c r="H378" t="b">
        <f t="shared" si="5"/>
        <v>1</v>
      </c>
      <c r="I378" t="b">
        <f>SUMPRODUCT(COUNTIF(C378,{"*/users/chris*","*/users/simon*","*/users/bridadan*","*/users/mbed_official*","*/users/Kojto*","*/users/sam_grove*","*/users/mbedAustin*","*/users/JimCarver*","*/users/andcor02*","*/teams/mbed-os-examples*","*/users/MACRUM*","*/users/Donatien*"}))&gt;0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8" t="b">
        <f>SUMPRODUCT(COUNTIF(C378,{"*/teams/ST*","*/users/nxp_ip*","*/teams/NXP*","*/teams/Freescale*","*/teams/AnalogDevices*","*/teams/Maxim-Integrated*","*/teams/ublox*","*/teams/WIZnet*","*/teams/Avnet*","*/users/ytsuboi*","*/users/Sissors*","*/users/Kaizen*","*/users/Jksoft*"}))&gt;0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79" spans="1:10" x14ac:dyDescent="0.2">
      <c r="A379" s="1" t="s">
        <v>482</v>
      </c>
      <c r="B379" s="1" t="s">
        <v>669</v>
      </c>
      <c r="C379" s="1" t="s">
        <v>670</v>
      </c>
      <c r="D379" s="1" t="b">
        <v>0</v>
      </c>
      <c r="E379" s="1" t="b">
        <v>0</v>
      </c>
      <c r="F379" s="1" t="s">
        <v>10</v>
      </c>
      <c r="G379" s="1" t="s">
        <v>13</v>
      </c>
      <c r="H379" t="b">
        <f t="shared" si="5"/>
        <v>1</v>
      </c>
      <c r="I379" t="b">
        <f>SUMPRODUCT(COUNTIF(C379,{"*/users/chris*","*/users/simon*","*/users/bridadan*","*/users/mbed_official*","*/users/Kojto*","*/users/sam_grove*","*/users/mbedAustin*","*/users/JimCarver*","*/users/andcor02*","*/teams/mbed-os-examples*","*/users/MACRUM*","*/users/Donatien*"}))&gt;0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79" t="b">
        <f>SUMPRODUCT(COUNTIF(C379,{"*/teams/ST*","*/users/nxp_ip*","*/teams/NXP*","*/teams/Freescale*","*/teams/AnalogDevices*","*/teams/Maxim-Integrated*","*/teams/ublox*","*/teams/WIZnet*","*/teams/Avnet*","*/users/ytsuboi*","*/users/Sissors*","*/users/Kaizen*","*/users/Jksoft*"}))&gt;0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0" spans="1:10" x14ac:dyDescent="0.2">
      <c r="A380" s="1" t="s">
        <v>482</v>
      </c>
      <c r="B380" s="1" t="s">
        <v>671</v>
      </c>
      <c r="C380" s="1" t="s">
        <v>672</v>
      </c>
      <c r="D380" s="1" t="b">
        <v>0</v>
      </c>
      <c r="E380" s="1" t="b">
        <v>0</v>
      </c>
      <c r="F380" s="1" t="s">
        <v>10</v>
      </c>
      <c r="G380" s="1" t="s">
        <v>13</v>
      </c>
      <c r="H380" t="b">
        <f t="shared" si="5"/>
        <v>1</v>
      </c>
      <c r="I380" t="b">
        <f>SUMPRODUCT(COUNTIF(C380,{"*/users/chris*","*/users/simon*","*/users/bridadan*","*/users/mbed_official*","*/users/Kojto*","*/users/sam_grove*","*/users/mbedAustin*","*/users/JimCarver*","*/users/andcor02*","*/teams/mbed-os-examples*","*/users/MACRUM*","*/users/Donatien*"}))&gt;0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0" t="b">
        <f>SUMPRODUCT(COUNTIF(C380,{"*/teams/ST*","*/users/nxp_ip*","*/teams/NXP*","*/teams/Freescale*","*/teams/AnalogDevices*","*/teams/Maxim-Integrated*","*/teams/ublox*","*/teams/WIZnet*","*/teams/Avnet*","*/users/ytsuboi*","*/users/Sissors*","*/users/Kaizen*","*/users/Jksoft*"}))&gt;0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1" spans="1:10" x14ac:dyDescent="0.2">
      <c r="A381" s="1" t="s">
        <v>482</v>
      </c>
      <c r="B381" s="1" t="s">
        <v>673</v>
      </c>
      <c r="C381" s="1" t="s">
        <v>674</v>
      </c>
      <c r="D381" s="1" t="b">
        <v>0</v>
      </c>
      <c r="E381" s="1" t="b">
        <v>0</v>
      </c>
      <c r="F381" s="1" t="s">
        <v>10</v>
      </c>
      <c r="G381" s="1" t="s">
        <v>13</v>
      </c>
      <c r="H381" t="b">
        <f t="shared" si="5"/>
        <v>1</v>
      </c>
      <c r="I381" t="b">
        <f>SUMPRODUCT(COUNTIF(C381,{"*/users/chris*","*/users/simon*","*/users/bridadan*","*/users/mbed_official*","*/users/Kojto*","*/users/sam_grove*","*/users/mbedAustin*","*/users/JimCarver*","*/users/andcor02*","*/teams/mbed-os-examples*","*/users/MACRUM*","*/users/Donatien*"}))&gt;0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1" t="b">
        <f>SUMPRODUCT(COUNTIF(C381,{"*/teams/ST*","*/users/nxp_ip*","*/teams/NXP*","*/teams/Freescale*","*/teams/AnalogDevices*","*/teams/Maxim-Integrated*","*/teams/ublox*","*/teams/WIZnet*","*/teams/Avnet*","*/users/ytsuboi*","*/users/Sissors*","*/users/Kaizen*","*/users/Jksoft*"}))&gt;0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2" spans="1:10" x14ac:dyDescent="0.2">
      <c r="A382" s="1" t="s">
        <v>482</v>
      </c>
      <c r="B382" s="1" t="s">
        <v>675</v>
      </c>
      <c r="C382" s="1" t="s">
        <v>676</v>
      </c>
      <c r="D382" s="1" t="b">
        <v>0</v>
      </c>
      <c r="E382" s="1" t="b">
        <v>0</v>
      </c>
      <c r="F382" s="1" t="s">
        <v>10</v>
      </c>
      <c r="G382" s="1" t="s">
        <v>13</v>
      </c>
      <c r="H382" t="b">
        <f t="shared" si="5"/>
        <v>1</v>
      </c>
      <c r="I382" t="b">
        <f>SUMPRODUCT(COUNTIF(C382,{"*/users/chris*","*/users/simon*","*/users/bridadan*","*/users/mbed_official*","*/users/Kojto*","*/users/sam_grove*","*/users/mbedAustin*","*/users/JimCarver*","*/users/andcor02*","*/teams/mbed-os-examples*","*/users/MACRUM*","*/users/Donatien*"}))&gt;0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382" t="b">
        <f>SUMPRODUCT(COUNTIF(C382,{"*/teams/ST*","*/users/nxp_ip*","*/teams/NXP*","*/teams/Freescale*","*/teams/AnalogDevices*","*/teams/Maxim-Integrated*","*/teams/ublox*","*/teams/WIZnet*","*/teams/Avnet*","*/users/ytsuboi*","*/users/Sissors*","*/users/Kaizen*","*/users/Jksoft*"}))&gt;0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3" spans="1:10" x14ac:dyDescent="0.2">
      <c r="A383" s="1" t="s">
        <v>482</v>
      </c>
      <c r="B383" s="1" t="s">
        <v>677</v>
      </c>
      <c r="C383" s="1" t="s">
        <v>678</v>
      </c>
      <c r="D383" s="1" t="b">
        <v>0</v>
      </c>
      <c r="E383" s="1" t="b">
        <v>0</v>
      </c>
      <c r="F383" s="1" t="s">
        <v>10</v>
      </c>
      <c r="G383" s="1" t="s">
        <v>13</v>
      </c>
      <c r="H383" t="b">
        <f t="shared" si="5"/>
        <v>1</v>
      </c>
      <c r="I383" t="b">
        <f>SUMPRODUCT(COUNTIF(C383,{"*/users/chris*","*/users/simon*","*/users/bridadan*","*/users/mbed_official*","*/users/Kojto*","*/users/sam_grove*","*/users/mbedAustin*","*/users/JimCarver*","*/users/andcor02*","*/teams/mbed-os-examples*","*/users/MACRUM*","*/users/Donatien*"}))&gt;0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3" t="b">
        <f>SUMPRODUCT(COUNTIF(C383,{"*/teams/ST*","*/users/nxp_ip*","*/teams/NXP*","*/teams/Freescale*","*/teams/AnalogDevices*","*/teams/Maxim-Integrated*","*/teams/ublox*","*/teams/WIZnet*","*/teams/Avnet*","*/users/ytsuboi*","*/users/Sissors*","*/users/Kaizen*","*/users/Jksoft*"}))&gt;0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4" spans="1:10" x14ac:dyDescent="0.2">
      <c r="A384" s="1" t="s">
        <v>482</v>
      </c>
      <c r="B384" s="1" t="s">
        <v>679</v>
      </c>
      <c r="C384" s="1" t="s">
        <v>680</v>
      </c>
      <c r="D384" s="1" t="b">
        <v>0</v>
      </c>
      <c r="E384" s="1" t="b">
        <v>0</v>
      </c>
      <c r="F384" s="1" t="s">
        <v>10</v>
      </c>
      <c r="G384" s="1" t="s">
        <v>10</v>
      </c>
      <c r="H384" t="b">
        <f t="shared" si="5"/>
        <v>0</v>
      </c>
      <c r="I384" t="b">
        <f>SUMPRODUCT(COUNTIF(C384,{"*/users/chris*","*/users/simon*","*/users/bridadan*","*/users/mbed_official*","*/users/Kojto*","*/users/sam_grove*","*/users/mbedAustin*","*/users/JimCarver*","*/users/andcor02*","*/teams/mbed-os-examples*","*/users/MACRUM*","*/users/Donatien*"}))&gt;0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4" t="b">
        <f>SUMPRODUCT(COUNTIF(C384,{"*/teams/ST*","*/users/nxp_ip*","*/teams/NXP*","*/teams/Freescale*","*/teams/AnalogDevices*","*/teams/Maxim-Integrated*","*/teams/ublox*","*/teams/WIZnet*","*/teams/Avnet*","*/users/ytsuboi*","*/users/Sissors*","*/users/Kaizen*","*/users/Jksoft*"}))&gt;0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5" spans="1:10" x14ac:dyDescent="0.2">
      <c r="A385" s="1" t="s">
        <v>482</v>
      </c>
      <c r="B385" s="1" t="s">
        <v>681</v>
      </c>
      <c r="C385" s="1" t="s">
        <v>682</v>
      </c>
      <c r="D385" s="1" t="b">
        <v>0</v>
      </c>
      <c r="E385" s="1" t="b">
        <v>0</v>
      </c>
      <c r="F385" s="1" t="s">
        <v>10</v>
      </c>
      <c r="G385" s="1" t="s">
        <v>13</v>
      </c>
      <c r="H385" t="b">
        <f t="shared" si="5"/>
        <v>1</v>
      </c>
      <c r="I385" t="b">
        <f>SUMPRODUCT(COUNTIF(C385,{"*/users/chris*","*/users/simon*","*/users/bridadan*","*/users/mbed_official*","*/users/Kojto*","*/users/sam_grove*","*/users/mbedAustin*","*/users/JimCarver*","*/users/andcor02*","*/teams/mbed-os-examples*","*/users/MACRUM*","*/users/Donatien*"}))&gt;0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5" t="b">
        <f>SUMPRODUCT(COUNTIF(C385,{"*/teams/ST*","*/users/nxp_ip*","*/teams/NXP*","*/teams/Freescale*","*/teams/AnalogDevices*","*/teams/Maxim-Integrated*","*/teams/ublox*","*/teams/WIZnet*","*/teams/Avnet*","*/users/ytsuboi*","*/users/Sissors*","*/users/Kaizen*","*/users/Jksoft*"}))&gt;0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6" spans="1:10" x14ac:dyDescent="0.2">
      <c r="A386" s="1" t="s">
        <v>482</v>
      </c>
      <c r="B386" s="1" t="s">
        <v>683</v>
      </c>
      <c r="C386" s="1" t="s">
        <v>684</v>
      </c>
      <c r="D386" s="1" t="b">
        <v>0</v>
      </c>
      <c r="E386" s="1" t="b">
        <v>0</v>
      </c>
      <c r="F386" s="1" t="s">
        <v>10</v>
      </c>
      <c r="G386" s="1" t="s">
        <v>10</v>
      </c>
      <c r="H386" t="b">
        <f t="shared" si="5"/>
        <v>0</v>
      </c>
      <c r="I386" t="b">
        <f>SUMPRODUCT(COUNTIF(C386,{"*/users/chris*","*/users/simon*","*/users/bridadan*","*/users/mbed_official*","*/users/Kojto*","*/users/sam_grove*","*/users/mbedAustin*","*/users/JimCarver*","*/users/andcor02*","*/teams/mbed-os-examples*","*/users/MACRUM*","*/users/Donatien*"}))&gt;0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6" t="b">
        <f>SUMPRODUCT(COUNTIF(C386,{"*/teams/ST*","*/users/nxp_ip*","*/teams/NXP*","*/teams/Freescale*","*/teams/AnalogDevices*","*/teams/Maxim-Integrated*","*/teams/ublox*","*/teams/WIZnet*","*/teams/Avnet*","*/users/ytsuboi*","*/users/Sissors*","*/users/Kaizen*","*/users/Jksoft*"}))&gt;0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7" spans="1:10" x14ac:dyDescent="0.2">
      <c r="A387" s="1" t="s">
        <v>482</v>
      </c>
      <c r="B387" s="1" t="s">
        <v>685</v>
      </c>
      <c r="C387" s="1" t="s">
        <v>686</v>
      </c>
      <c r="D387" s="1" t="b">
        <v>0</v>
      </c>
      <c r="E387" s="1" t="b">
        <v>0</v>
      </c>
      <c r="F387" s="1" t="s">
        <v>10</v>
      </c>
      <c r="G387" s="1" t="s">
        <v>13</v>
      </c>
      <c r="H387" t="b">
        <f t="shared" ref="H387:H450" si="6">IF(OR(F387="SUCCESS",G387="SUCCESS"), TRUE, IF(OR(F387="LIBRARY",G387="LIBRARY",F387="DUPLICATE",G387="DUPLICATE",F387="-",G387="-"),"-",FALSE))</f>
        <v>1</v>
      </c>
      <c r="I387" t="b">
        <f>SUMPRODUCT(COUNTIF(C387,{"*/users/chris*","*/users/simon*","*/users/bridadan*","*/users/mbed_official*","*/users/Kojto*","*/users/sam_grove*","*/users/mbedAustin*","*/users/JimCarver*","*/users/andcor02*","*/teams/mbed-os-examples*","*/users/MACRUM*","*/users/Donatien*"}))&gt;0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7" t="b">
        <f>SUMPRODUCT(COUNTIF(C387,{"*/teams/ST*","*/users/nxp_ip*","*/teams/NXP*","*/teams/Freescale*","*/teams/AnalogDevices*","*/teams/Maxim-Integrated*","*/teams/ublox*","*/teams/WIZnet*","*/teams/Avnet*","*/users/ytsuboi*","*/users/Sissors*","*/users/Kaizen*","*/users/Jksoft*"}))&gt;0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8" spans="1:10" x14ac:dyDescent="0.2">
      <c r="A388" s="1" t="s">
        <v>482</v>
      </c>
      <c r="B388" s="1" t="s">
        <v>687</v>
      </c>
      <c r="C388" s="1" t="s">
        <v>688</v>
      </c>
      <c r="D388" s="1" t="b">
        <v>0</v>
      </c>
      <c r="E388" s="1" t="b">
        <v>0</v>
      </c>
      <c r="F388" s="1" t="s">
        <v>10</v>
      </c>
      <c r="G388" s="1" t="s">
        <v>13</v>
      </c>
      <c r="H388" t="b">
        <f t="shared" si="6"/>
        <v>1</v>
      </c>
      <c r="I388" t="b">
        <f>SUMPRODUCT(COUNTIF(C388,{"*/users/chris*","*/users/simon*","*/users/bridadan*","*/users/mbed_official*","*/users/Kojto*","*/users/sam_grove*","*/users/mbedAustin*","*/users/JimCarver*","*/users/andcor02*","*/teams/mbed-os-examples*","*/users/MACRUM*","*/users/Donatien*"}))&gt;0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8" t="b">
        <f>SUMPRODUCT(COUNTIF(C388,{"*/teams/ST*","*/users/nxp_ip*","*/teams/NXP*","*/teams/Freescale*","*/teams/AnalogDevices*","*/teams/Maxim-Integrated*","*/teams/ublox*","*/teams/WIZnet*","*/teams/Avnet*","*/users/ytsuboi*","*/users/Sissors*","*/users/Kaizen*","*/users/Jksoft*"}))&gt;0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89" spans="1:10" x14ac:dyDescent="0.2">
      <c r="A389" s="1" t="s">
        <v>482</v>
      </c>
      <c r="B389" s="1" t="s">
        <v>689</v>
      </c>
      <c r="C389" s="1" t="s">
        <v>690</v>
      </c>
      <c r="D389" s="1" t="b">
        <v>1</v>
      </c>
      <c r="E389" s="1" t="b">
        <v>0</v>
      </c>
      <c r="F389" s="1" t="s">
        <v>30</v>
      </c>
      <c r="G389" s="1" t="s">
        <v>30</v>
      </c>
      <c r="H389" t="str">
        <f t="shared" si="6"/>
        <v>-</v>
      </c>
      <c r="I389" t="b">
        <f>SUMPRODUCT(COUNTIF(C389,{"*/users/chris*","*/users/simon*","*/users/bridadan*","*/users/mbed_official*","*/users/Kojto*","*/users/sam_grove*","*/users/mbedAustin*","*/users/JimCarver*","*/users/andcor02*","*/teams/mbed-os-examples*","*/users/MACRUM*","*/users/Donatien*"}))&gt;0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89" t="b">
        <f>SUMPRODUCT(COUNTIF(C389,{"*/teams/ST*","*/users/nxp_ip*","*/teams/NXP*","*/teams/Freescale*","*/teams/AnalogDevices*","*/teams/Maxim-Integrated*","*/teams/ublox*","*/teams/WIZnet*","*/teams/Avnet*","*/users/ytsuboi*","*/users/Sissors*","*/users/Kaizen*","*/users/Jksoft*"}))&gt;0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0" spans="1:10" x14ac:dyDescent="0.2">
      <c r="A390" s="1" t="s">
        <v>482</v>
      </c>
      <c r="B390" s="1" t="s">
        <v>691</v>
      </c>
      <c r="C390" s="1" t="s">
        <v>692</v>
      </c>
      <c r="D390" s="1" t="b">
        <v>0</v>
      </c>
      <c r="E390" s="1" t="b">
        <v>0</v>
      </c>
      <c r="F390" s="1" t="s">
        <v>10</v>
      </c>
      <c r="G390" s="1" t="s">
        <v>10</v>
      </c>
      <c r="H390" t="b">
        <f t="shared" si="6"/>
        <v>0</v>
      </c>
      <c r="I390" t="b">
        <f>SUMPRODUCT(COUNTIF(C390,{"*/users/chris*","*/users/simon*","*/users/bridadan*","*/users/mbed_official*","*/users/Kojto*","*/users/sam_grove*","*/users/mbedAustin*","*/users/JimCarver*","*/users/andcor02*","*/teams/mbed-os-examples*","*/users/MACRUM*","*/users/Donatien*"}))&gt;0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0" t="b">
        <f>SUMPRODUCT(COUNTIF(C390,{"*/teams/ST*","*/users/nxp_ip*","*/teams/NXP*","*/teams/Freescale*","*/teams/AnalogDevices*","*/teams/Maxim-Integrated*","*/teams/ublox*","*/teams/WIZnet*","*/teams/Avnet*","*/users/ytsuboi*","*/users/Sissors*","*/users/Kaizen*","*/users/Jksoft*"}))&gt;0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1" spans="1:10" x14ac:dyDescent="0.2">
      <c r="A391" s="1" t="s">
        <v>482</v>
      </c>
      <c r="B391" s="1" t="s">
        <v>693</v>
      </c>
      <c r="C391" s="1" t="s">
        <v>694</v>
      </c>
      <c r="D391" s="1" t="b">
        <v>0</v>
      </c>
      <c r="E391" s="1" t="b">
        <v>0</v>
      </c>
      <c r="F391" s="1" t="s">
        <v>10</v>
      </c>
      <c r="G391" s="1" t="s">
        <v>13</v>
      </c>
      <c r="H391" t="b">
        <f t="shared" si="6"/>
        <v>1</v>
      </c>
      <c r="I391" t="b">
        <f>SUMPRODUCT(COUNTIF(C391,{"*/users/chris*","*/users/simon*","*/users/bridadan*","*/users/mbed_official*","*/users/Kojto*","*/users/sam_grove*","*/users/mbedAustin*","*/users/JimCarver*","*/users/andcor02*","*/teams/mbed-os-examples*","*/users/MACRUM*","*/users/Donatien*"}))&gt;0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1" t="b">
        <f>SUMPRODUCT(COUNTIF(C391,{"*/teams/ST*","*/users/nxp_ip*","*/teams/NXP*","*/teams/Freescale*","*/teams/AnalogDevices*","*/teams/Maxim-Integrated*","*/teams/ublox*","*/teams/WIZnet*","*/teams/Avnet*","*/users/ytsuboi*","*/users/Sissors*","*/users/Kaizen*","*/users/Jksoft*"}))&gt;0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2" spans="1:10" x14ac:dyDescent="0.2">
      <c r="A392" s="1" t="s">
        <v>482</v>
      </c>
      <c r="B392" s="1" t="s">
        <v>695</v>
      </c>
      <c r="C392" s="1" t="s">
        <v>696</v>
      </c>
      <c r="D392" s="1" t="b">
        <v>0</v>
      </c>
      <c r="E392" s="1" t="b">
        <v>0</v>
      </c>
      <c r="F392" s="1" t="s">
        <v>10</v>
      </c>
      <c r="G392" s="1" t="s">
        <v>13</v>
      </c>
      <c r="H392" t="b">
        <f t="shared" si="6"/>
        <v>1</v>
      </c>
      <c r="I392" t="b">
        <f>SUMPRODUCT(COUNTIF(C392,{"*/users/chris*","*/users/simon*","*/users/bridadan*","*/users/mbed_official*","*/users/Kojto*","*/users/sam_grove*","*/users/mbedAustin*","*/users/JimCarver*","*/users/andcor02*","*/teams/mbed-os-examples*","*/users/MACRUM*","*/users/Donatien*"}))&gt;0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2" t="b">
        <f>SUMPRODUCT(COUNTIF(C392,{"*/teams/ST*","*/users/nxp_ip*","*/teams/NXP*","*/teams/Freescale*","*/teams/AnalogDevices*","*/teams/Maxim-Integrated*","*/teams/ublox*","*/teams/WIZnet*","*/teams/Avnet*","*/users/ytsuboi*","*/users/Sissors*","*/users/Kaizen*","*/users/Jksoft*"}))&gt;0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3" spans="1:10" x14ac:dyDescent="0.2">
      <c r="A393" s="1" t="s">
        <v>482</v>
      </c>
      <c r="B393" s="1" t="s">
        <v>697</v>
      </c>
      <c r="C393" s="1" t="s">
        <v>698</v>
      </c>
      <c r="D393" s="1" t="b">
        <v>0</v>
      </c>
      <c r="E393" s="1" t="b">
        <v>0</v>
      </c>
      <c r="F393" s="1" t="s">
        <v>10</v>
      </c>
      <c r="G393" s="1" t="s">
        <v>13</v>
      </c>
      <c r="H393" t="b">
        <f t="shared" si="6"/>
        <v>1</v>
      </c>
      <c r="I393" t="b">
        <f>SUMPRODUCT(COUNTIF(C393,{"*/users/chris*","*/users/simon*","*/users/bridadan*","*/users/mbed_official*","*/users/Kojto*","*/users/sam_grove*","*/users/mbedAustin*","*/users/JimCarver*","*/users/andcor02*","*/teams/mbed-os-examples*","*/users/MACRUM*","*/users/Donatien*"}))&gt;0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3" t="b">
        <f>SUMPRODUCT(COUNTIF(C393,{"*/teams/ST*","*/users/nxp_ip*","*/teams/NXP*","*/teams/Freescale*","*/teams/AnalogDevices*","*/teams/Maxim-Integrated*","*/teams/ublox*","*/teams/WIZnet*","*/teams/Avnet*","*/users/ytsuboi*","*/users/Sissors*","*/users/Kaizen*","*/users/Jksoft*"}))&gt;0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4" spans="1:10" x14ac:dyDescent="0.2">
      <c r="A394" s="1" t="s">
        <v>482</v>
      </c>
      <c r="B394" s="1" t="s">
        <v>699</v>
      </c>
      <c r="C394" s="1" t="s">
        <v>700</v>
      </c>
      <c r="D394" s="1" t="b">
        <v>0</v>
      </c>
      <c r="E394" s="1" t="b">
        <v>0</v>
      </c>
      <c r="F394" s="1" t="s">
        <v>13</v>
      </c>
      <c r="G394" s="1" t="s">
        <v>13</v>
      </c>
      <c r="H394" t="b">
        <f t="shared" si="6"/>
        <v>1</v>
      </c>
      <c r="I394" t="b">
        <f>SUMPRODUCT(COUNTIF(C394,{"*/users/chris*","*/users/simon*","*/users/bridadan*","*/users/mbed_official*","*/users/Kojto*","*/users/sam_grove*","*/users/mbedAustin*","*/users/JimCarver*","*/users/andcor02*","*/teams/mbed-os-examples*","*/users/MACRUM*","*/users/Donatien*"}))&gt;0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4" t="b">
        <f>SUMPRODUCT(COUNTIF(C394,{"*/teams/ST*","*/users/nxp_ip*","*/teams/NXP*","*/teams/Freescale*","*/teams/AnalogDevices*","*/teams/Maxim-Integrated*","*/teams/ublox*","*/teams/WIZnet*","*/teams/Avnet*","*/users/ytsuboi*","*/users/Sissors*","*/users/Kaizen*","*/users/Jksoft*"}))&gt;0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5" spans="1:10" x14ac:dyDescent="0.2">
      <c r="A395" s="1" t="s">
        <v>482</v>
      </c>
      <c r="B395" s="1" t="s">
        <v>701</v>
      </c>
      <c r="C395" s="1" t="s">
        <v>702</v>
      </c>
      <c r="D395" s="1" t="b">
        <v>1</v>
      </c>
      <c r="E395" s="1" t="b">
        <v>0</v>
      </c>
      <c r="F395" s="1" t="s">
        <v>30</v>
      </c>
      <c r="G395" s="1" t="s">
        <v>30</v>
      </c>
      <c r="H395" t="str">
        <f t="shared" si="6"/>
        <v>-</v>
      </c>
      <c r="I395" t="b">
        <f>SUMPRODUCT(COUNTIF(C395,{"*/users/chris*","*/users/simon*","*/users/bridadan*","*/users/mbed_official*","*/users/Kojto*","*/users/sam_grove*","*/users/mbedAustin*","*/users/JimCarver*","*/users/andcor02*","*/teams/mbed-os-examples*","*/users/MACRUM*","*/users/Donatien*"}))&gt;0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5" t="b">
        <f>SUMPRODUCT(COUNTIF(C395,{"*/teams/ST*","*/users/nxp_ip*","*/teams/NXP*","*/teams/Freescale*","*/teams/AnalogDevices*","*/teams/Maxim-Integrated*","*/teams/ublox*","*/teams/WIZnet*","*/teams/Avnet*","*/users/ytsuboi*","*/users/Sissors*","*/users/Kaizen*","*/users/Jksoft*"}))&gt;0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6" spans="1:10" x14ac:dyDescent="0.2">
      <c r="A396" s="1" t="s">
        <v>482</v>
      </c>
      <c r="B396" s="1" t="s">
        <v>703</v>
      </c>
      <c r="C396" s="1" t="s">
        <v>704</v>
      </c>
      <c r="D396" s="1" t="b">
        <v>0</v>
      </c>
      <c r="E396" s="1" t="b">
        <v>0</v>
      </c>
      <c r="F396" s="1" t="s">
        <v>10</v>
      </c>
      <c r="G396" s="1" t="s">
        <v>13</v>
      </c>
      <c r="H396" t="b">
        <f t="shared" si="6"/>
        <v>1</v>
      </c>
      <c r="I396" t="b">
        <f>SUMPRODUCT(COUNTIF(C396,{"*/users/chris*","*/users/simon*","*/users/bridadan*","*/users/mbed_official*","*/users/Kojto*","*/users/sam_grove*","*/users/mbedAustin*","*/users/JimCarver*","*/users/andcor02*","*/teams/mbed-os-examples*","*/users/MACRUM*","*/users/Donatien*"}))&gt;0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6" t="b">
        <f>SUMPRODUCT(COUNTIF(C396,{"*/teams/ST*","*/users/nxp_ip*","*/teams/NXP*","*/teams/Freescale*","*/teams/AnalogDevices*","*/teams/Maxim-Integrated*","*/teams/ublox*","*/teams/WIZnet*","*/teams/Avnet*","*/users/ytsuboi*","*/users/Sissors*","*/users/Kaizen*","*/users/Jksoft*"}))&gt;0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7" spans="1:10" x14ac:dyDescent="0.2">
      <c r="A397" s="1" t="s">
        <v>482</v>
      </c>
      <c r="B397" s="1" t="s">
        <v>705</v>
      </c>
      <c r="C397" s="1" t="s">
        <v>704</v>
      </c>
      <c r="D397" s="1" t="b">
        <v>0</v>
      </c>
      <c r="E397" s="1" t="b">
        <v>0</v>
      </c>
      <c r="F397" s="1" t="s">
        <v>247</v>
      </c>
      <c r="G397" s="1" t="s">
        <v>247</v>
      </c>
      <c r="H397" t="str">
        <f t="shared" si="6"/>
        <v>-</v>
      </c>
      <c r="I397" t="b">
        <f>SUMPRODUCT(COUNTIF(C397,{"*/users/chris*","*/users/simon*","*/users/bridadan*","*/users/mbed_official*","*/users/Kojto*","*/users/sam_grove*","*/users/mbedAustin*","*/users/JimCarver*","*/users/andcor02*","*/teams/mbed-os-examples*","*/users/MACRUM*","*/users/Donatien*"}))&gt;0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7" t="b">
        <f>SUMPRODUCT(COUNTIF(C397,{"*/teams/ST*","*/users/nxp_ip*","*/teams/NXP*","*/teams/Freescale*","*/teams/AnalogDevices*","*/teams/Maxim-Integrated*","*/teams/ublox*","*/teams/WIZnet*","*/teams/Avnet*","*/users/ytsuboi*","*/users/Sissors*","*/users/Kaizen*","*/users/Jksoft*"}))&gt;0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8" spans="1:10" x14ac:dyDescent="0.2">
      <c r="A398" s="1" t="s">
        <v>482</v>
      </c>
      <c r="B398" s="1" t="s">
        <v>706</v>
      </c>
      <c r="C398" s="1" t="s">
        <v>707</v>
      </c>
      <c r="D398" s="1" t="b">
        <v>0</v>
      </c>
      <c r="E398" s="1" t="b">
        <v>0</v>
      </c>
      <c r="F398" s="1" t="s">
        <v>10</v>
      </c>
      <c r="G398" s="1" t="s">
        <v>10</v>
      </c>
      <c r="H398" t="b">
        <f t="shared" si="6"/>
        <v>0</v>
      </c>
      <c r="I398" t="b">
        <f>SUMPRODUCT(COUNTIF(C398,{"*/users/chris*","*/users/simon*","*/users/bridadan*","*/users/mbed_official*","*/users/Kojto*","*/users/sam_grove*","*/users/mbedAustin*","*/users/JimCarver*","*/users/andcor02*","*/teams/mbed-os-examples*","*/users/MACRUM*","*/users/Donatien*"}))&gt;0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8" t="b">
        <f>SUMPRODUCT(COUNTIF(C398,{"*/teams/ST*","*/users/nxp_ip*","*/teams/NXP*","*/teams/Freescale*","*/teams/AnalogDevices*","*/teams/Maxim-Integrated*","*/teams/ublox*","*/teams/WIZnet*","*/teams/Avnet*","*/users/ytsuboi*","*/users/Sissors*","*/users/Kaizen*","*/users/Jksoft*"}))&gt;0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399" spans="1:10" x14ac:dyDescent="0.2">
      <c r="A399" s="1" t="s">
        <v>482</v>
      </c>
      <c r="B399" s="1" t="s">
        <v>708</v>
      </c>
      <c r="D399" s="1" t="b">
        <v>1</v>
      </c>
      <c r="E399" s="1" t="b">
        <v>0</v>
      </c>
      <c r="F399" s="1" t="s">
        <v>30</v>
      </c>
      <c r="G399" s="1" t="s">
        <v>30</v>
      </c>
      <c r="H399" t="str">
        <f t="shared" si="6"/>
        <v>-</v>
      </c>
      <c r="I399" t="b">
        <f>SUMPRODUCT(COUNTIF(C399,{"*/users/chris*","*/users/simon*","*/users/bridadan*","*/users/mbed_official*","*/users/Kojto*","*/users/sam_grove*","*/users/mbedAustin*","*/users/JimCarver*","*/users/andcor02*","*/teams/mbed-os-examples*","*/users/MACRUM*","*/users/Donatien*"}))&gt;0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399" t="b">
        <f>SUMPRODUCT(COUNTIF(C399,{"*/teams/ST*","*/users/nxp_ip*","*/teams/NXP*","*/teams/Freescale*","*/teams/AnalogDevices*","*/teams/Maxim-Integrated*","*/teams/ublox*","*/teams/WIZnet*","*/teams/Avnet*","*/users/ytsuboi*","*/users/Sissors*","*/users/Kaizen*","*/users/Jksoft*"}))&gt;0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0" spans="1:10" x14ac:dyDescent="0.2">
      <c r="A400" s="1" t="s">
        <v>482</v>
      </c>
      <c r="B400" s="1" t="s">
        <v>709</v>
      </c>
      <c r="C400" s="1" t="s">
        <v>710</v>
      </c>
      <c r="D400" s="1" t="b">
        <v>0</v>
      </c>
      <c r="E400" s="1" t="b">
        <v>0</v>
      </c>
      <c r="F400" s="1" t="s">
        <v>10</v>
      </c>
      <c r="G400" s="1" t="s">
        <v>13</v>
      </c>
      <c r="H400" t="b">
        <f t="shared" si="6"/>
        <v>1</v>
      </c>
      <c r="I400" t="b">
        <f>SUMPRODUCT(COUNTIF(C400,{"*/users/chris*","*/users/simon*","*/users/bridadan*","*/users/mbed_official*","*/users/Kojto*","*/users/sam_grove*","*/users/mbedAustin*","*/users/JimCarver*","*/users/andcor02*","*/teams/mbed-os-examples*","*/users/MACRUM*","*/users/Donatien*"}))&gt;0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0" t="b">
        <f>SUMPRODUCT(COUNTIF(C400,{"*/teams/ST*","*/users/nxp_ip*","*/teams/NXP*","*/teams/Freescale*","*/teams/AnalogDevices*","*/teams/Maxim-Integrated*","*/teams/ublox*","*/teams/WIZnet*","*/teams/Avnet*","*/users/ytsuboi*","*/users/Sissors*","*/users/Kaizen*","*/users/Jksoft*"}))&gt;0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1" spans="1:10" x14ac:dyDescent="0.2">
      <c r="A401" s="1" t="s">
        <v>482</v>
      </c>
      <c r="B401" s="1" t="s">
        <v>711</v>
      </c>
      <c r="C401" s="1" t="s">
        <v>712</v>
      </c>
      <c r="D401" s="1" t="b">
        <v>0</v>
      </c>
      <c r="E401" s="1" t="b">
        <v>0</v>
      </c>
      <c r="F401" s="1" t="s">
        <v>10</v>
      </c>
      <c r="G401" s="1" t="s">
        <v>13</v>
      </c>
      <c r="H401" t="b">
        <f t="shared" si="6"/>
        <v>1</v>
      </c>
      <c r="I401" t="b">
        <f>SUMPRODUCT(COUNTIF(C401,{"*/users/chris*","*/users/simon*","*/users/bridadan*","*/users/mbed_official*","*/users/Kojto*","*/users/sam_grove*","*/users/mbedAustin*","*/users/JimCarver*","*/users/andcor02*","*/teams/mbed-os-examples*","*/users/MACRUM*","*/users/Donatien*"}))&gt;0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1" t="b">
        <f>SUMPRODUCT(COUNTIF(C401,{"*/teams/ST*","*/users/nxp_ip*","*/teams/NXP*","*/teams/Freescale*","*/teams/AnalogDevices*","*/teams/Maxim-Integrated*","*/teams/ublox*","*/teams/WIZnet*","*/teams/Avnet*","*/users/ytsuboi*","*/users/Sissors*","*/users/Kaizen*","*/users/Jksoft*"}))&gt;0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2" spans="1:10" x14ac:dyDescent="0.2">
      <c r="A402" s="1" t="s">
        <v>482</v>
      </c>
      <c r="B402" s="1" t="s">
        <v>713</v>
      </c>
      <c r="C402" s="1" t="s">
        <v>714</v>
      </c>
      <c r="D402" s="1" t="b">
        <v>0</v>
      </c>
      <c r="E402" s="1" t="b">
        <v>0</v>
      </c>
      <c r="F402" s="1" t="s">
        <v>10</v>
      </c>
      <c r="G402" s="1" t="s">
        <v>13</v>
      </c>
      <c r="H402" t="b">
        <f t="shared" si="6"/>
        <v>1</v>
      </c>
      <c r="I402" t="b">
        <f>SUMPRODUCT(COUNTIF(C402,{"*/users/chris*","*/users/simon*","*/users/bridadan*","*/users/mbed_official*","*/users/Kojto*","*/users/sam_grove*","*/users/mbedAustin*","*/users/JimCarver*","*/users/andcor02*","*/teams/mbed-os-examples*","*/users/MACRUM*","*/users/Donatien*"}))&gt;0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2" t="b">
        <f>SUMPRODUCT(COUNTIF(C402,{"*/teams/ST*","*/users/nxp_ip*","*/teams/NXP*","*/teams/Freescale*","*/teams/AnalogDevices*","*/teams/Maxim-Integrated*","*/teams/ublox*","*/teams/WIZnet*","*/teams/Avnet*","*/users/ytsuboi*","*/users/Sissors*","*/users/Kaizen*","*/users/Jksoft*"}))&gt;0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3" spans="1:10" x14ac:dyDescent="0.2">
      <c r="A403" s="1" t="s">
        <v>482</v>
      </c>
      <c r="B403" s="1" t="s">
        <v>715</v>
      </c>
      <c r="C403" s="1" t="s">
        <v>716</v>
      </c>
      <c r="D403" s="1" t="b">
        <v>1</v>
      </c>
      <c r="E403" s="1" t="b">
        <v>0</v>
      </c>
      <c r="F403" s="1" t="s">
        <v>30</v>
      </c>
      <c r="G403" s="1" t="s">
        <v>30</v>
      </c>
      <c r="H403" t="str">
        <f t="shared" si="6"/>
        <v>-</v>
      </c>
      <c r="I403" t="b">
        <f>SUMPRODUCT(COUNTIF(C403,{"*/users/chris*","*/users/simon*","*/users/bridadan*","*/users/mbed_official*","*/users/Kojto*","*/users/sam_grove*","*/users/mbedAustin*","*/users/JimCarver*","*/users/andcor02*","*/teams/mbed-os-examples*","*/users/MACRUM*","*/users/Donatien*"}))&gt;0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3" t="b">
        <f>SUMPRODUCT(COUNTIF(C403,{"*/teams/ST*","*/users/nxp_ip*","*/teams/NXP*","*/teams/Freescale*","*/teams/AnalogDevices*","*/teams/Maxim-Integrated*","*/teams/ublox*","*/teams/WIZnet*","*/teams/Avnet*","*/users/ytsuboi*","*/users/Sissors*","*/users/Kaizen*","*/users/Jksoft*"}))&gt;0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4" spans="1:10" x14ac:dyDescent="0.2">
      <c r="A404" s="1" t="s">
        <v>482</v>
      </c>
      <c r="B404" s="1" t="s">
        <v>717</v>
      </c>
      <c r="C404" s="1" t="s">
        <v>718</v>
      </c>
      <c r="D404" s="1" t="b">
        <v>0</v>
      </c>
      <c r="E404" s="1" t="b">
        <v>0</v>
      </c>
      <c r="F404" s="1" t="s">
        <v>10</v>
      </c>
      <c r="G404" s="1" t="s">
        <v>10</v>
      </c>
      <c r="H404" t="b">
        <f t="shared" si="6"/>
        <v>0</v>
      </c>
      <c r="I404" t="b">
        <f>SUMPRODUCT(COUNTIF(C404,{"*/users/chris*","*/users/simon*","*/users/bridadan*","*/users/mbed_official*","*/users/Kojto*","*/users/sam_grove*","*/users/mbedAustin*","*/users/JimCarver*","*/users/andcor02*","*/teams/mbed-os-examples*","*/users/MACRUM*","*/users/Donatien*"}))&gt;0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4" t="b">
        <f>SUMPRODUCT(COUNTIF(C404,{"*/teams/ST*","*/users/nxp_ip*","*/teams/NXP*","*/teams/Freescale*","*/teams/AnalogDevices*","*/teams/Maxim-Integrated*","*/teams/ublox*","*/teams/WIZnet*","*/teams/Avnet*","*/users/ytsuboi*","*/users/Sissors*","*/users/Kaizen*","*/users/Jksoft*"}))&gt;0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5" spans="1:10" x14ac:dyDescent="0.2">
      <c r="A405" s="1" t="s">
        <v>482</v>
      </c>
      <c r="B405" s="1" t="s">
        <v>719</v>
      </c>
      <c r="C405" s="1" t="s">
        <v>720</v>
      </c>
      <c r="D405" s="1" t="b">
        <v>0</v>
      </c>
      <c r="E405" s="1" t="b">
        <v>0</v>
      </c>
      <c r="F405" s="1" t="s">
        <v>13</v>
      </c>
      <c r="G405" s="1" t="s">
        <v>13</v>
      </c>
      <c r="H405" t="b">
        <f t="shared" si="6"/>
        <v>1</v>
      </c>
      <c r="I405" t="b">
        <f>SUMPRODUCT(COUNTIF(C405,{"*/users/chris*","*/users/simon*","*/users/bridadan*","*/users/mbed_official*","*/users/Kojto*","*/users/sam_grove*","*/users/mbedAustin*","*/users/JimCarver*","*/users/andcor02*","*/teams/mbed-os-examples*","*/users/MACRUM*","*/users/Donatien*"}))&gt;0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5" t="b">
        <f>SUMPRODUCT(COUNTIF(C405,{"*/teams/ST*","*/users/nxp_ip*","*/teams/NXP*","*/teams/Freescale*","*/teams/AnalogDevices*","*/teams/Maxim-Integrated*","*/teams/ublox*","*/teams/WIZnet*","*/teams/Avnet*","*/users/ytsuboi*","*/users/Sissors*","*/users/Kaizen*","*/users/Jksoft*"}))&gt;0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6" spans="1:10" x14ac:dyDescent="0.2">
      <c r="A406" s="1" t="s">
        <v>482</v>
      </c>
      <c r="B406" s="1" t="s">
        <v>721</v>
      </c>
      <c r="C406" s="1" t="s">
        <v>722</v>
      </c>
      <c r="D406" s="1" t="b">
        <v>0</v>
      </c>
      <c r="E406" s="1" t="b">
        <v>0</v>
      </c>
      <c r="F406" s="1" t="s">
        <v>13</v>
      </c>
      <c r="G406" s="1" t="s">
        <v>13</v>
      </c>
      <c r="H406" t="b">
        <f t="shared" si="6"/>
        <v>1</v>
      </c>
      <c r="I406" t="b">
        <f>SUMPRODUCT(COUNTIF(C406,{"*/users/chris*","*/users/simon*","*/users/bridadan*","*/users/mbed_official*","*/users/Kojto*","*/users/sam_grove*","*/users/mbedAustin*","*/users/JimCarver*","*/users/andcor02*","*/teams/mbed-os-examples*","*/users/MACRUM*","*/users/Donatien*"}))&gt;0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6" t="b">
        <f>SUMPRODUCT(COUNTIF(C406,{"*/teams/ST*","*/users/nxp_ip*","*/teams/NXP*","*/teams/Freescale*","*/teams/AnalogDevices*","*/teams/Maxim-Integrated*","*/teams/ublox*","*/teams/WIZnet*","*/teams/Avnet*","*/users/ytsuboi*","*/users/Sissors*","*/users/Kaizen*","*/users/Jksoft*"}))&gt;0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7" spans="1:10" x14ac:dyDescent="0.2">
      <c r="A407" s="1" t="s">
        <v>482</v>
      </c>
      <c r="B407" s="1" t="s">
        <v>723</v>
      </c>
      <c r="C407" s="1" t="s">
        <v>724</v>
      </c>
      <c r="D407" s="1" t="b">
        <v>0</v>
      </c>
      <c r="E407" s="1" t="b">
        <v>0</v>
      </c>
      <c r="F407" s="1" t="s">
        <v>13</v>
      </c>
      <c r="G407" s="1" t="s">
        <v>13</v>
      </c>
      <c r="H407" t="b">
        <f t="shared" si="6"/>
        <v>1</v>
      </c>
      <c r="I407" t="b">
        <f>SUMPRODUCT(COUNTIF(C407,{"*/users/chris*","*/users/simon*","*/users/bridadan*","*/users/mbed_official*","*/users/Kojto*","*/users/sam_grove*","*/users/mbedAustin*","*/users/JimCarver*","*/users/andcor02*","*/teams/mbed-os-examples*","*/users/MACRUM*","*/users/Donatien*"}))&gt;0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07" t="b">
        <f>SUMPRODUCT(COUNTIF(C407,{"*/teams/ST*","*/users/nxp_ip*","*/teams/NXP*","*/teams/Freescale*","*/teams/AnalogDevices*","*/teams/Maxim-Integrated*","*/teams/ublox*","*/teams/WIZnet*","*/teams/Avnet*","*/users/ytsuboi*","*/users/Sissors*","*/users/Kaizen*","*/users/Jksoft*"}))&gt;0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8" spans="1:10" x14ac:dyDescent="0.2">
      <c r="A408" s="1" t="s">
        <v>482</v>
      </c>
      <c r="B408" s="1" t="s">
        <v>725</v>
      </c>
      <c r="C408" s="1" t="s">
        <v>726</v>
      </c>
      <c r="D408" s="1" t="b">
        <v>0</v>
      </c>
      <c r="E408" s="1" t="b">
        <v>0</v>
      </c>
      <c r="F408" s="1" t="s">
        <v>13</v>
      </c>
      <c r="G408" s="1" t="s">
        <v>10</v>
      </c>
      <c r="H408" t="b">
        <f t="shared" si="6"/>
        <v>1</v>
      </c>
      <c r="I408" t="b">
        <f>SUMPRODUCT(COUNTIF(C408,{"*/users/chris*","*/users/simon*","*/users/bridadan*","*/users/mbed_official*","*/users/Kojto*","*/users/sam_grove*","*/users/mbedAustin*","*/users/JimCarver*","*/users/andcor02*","*/teams/mbed-os-examples*","*/users/MACRUM*","*/users/Donatien*"}))&gt;0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8" t="b">
        <f>SUMPRODUCT(COUNTIF(C408,{"*/teams/ST*","*/users/nxp_ip*","*/teams/NXP*","*/teams/Freescale*","*/teams/AnalogDevices*","*/teams/Maxim-Integrated*","*/teams/ublox*","*/teams/WIZnet*","*/teams/Avnet*","*/users/ytsuboi*","*/users/Sissors*","*/users/Kaizen*","*/users/Jksoft*"}))&gt;0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09" spans="1:10" x14ac:dyDescent="0.2">
      <c r="A409" s="1" t="s">
        <v>482</v>
      </c>
      <c r="B409" s="1" t="s">
        <v>727</v>
      </c>
      <c r="C409" s="1" t="s">
        <v>728</v>
      </c>
      <c r="D409" s="1" t="b">
        <v>0</v>
      </c>
      <c r="E409" s="1" t="b">
        <v>0</v>
      </c>
      <c r="F409" s="1" t="s">
        <v>13</v>
      </c>
      <c r="G409" s="1" t="s">
        <v>13</v>
      </c>
      <c r="H409" t="b">
        <f t="shared" si="6"/>
        <v>1</v>
      </c>
      <c r="I409" t="b">
        <f>SUMPRODUCT(COUNTIF(C409,{"*/users/chris*","*/users/simon*","*/users/bridadan*","*/users/mbed_official*","*/users/Kojto*","*/users/sam_grove*","*/users/mbedAustin*","*/users/JimCarver*","*/users/andcor02*","*/teams/mbed-os-examples*","*/users/MACRUM*","*/users/Donatien*"}))&gt;0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09" t="b">
        <f>SUMPRODUCT(COUNTIF(C409,{"*/teams/ST*","*/users/nxp_ip*","*/teams/NXP*","*/teams/Freescale*","*/teams/AnalogDevices*","*/teams/Maxim-Integrated*","*/teams/ublox*","*/teams/WIZnet*","*/teams/Avnet*","*/users/ytsuboi*","*/users/Sissors*","*/users/Kaizen*","*/users/Jksoft*"}))&gt;0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0" spans="1:10" x14ac:dyDescent="0.2">
      <c r="A410" s="1" t="s">
        <v>482</v>
      </c>
      <c r="B410" s="1" t="s">
        <v>729</v>
      </c>
      <c r="C410" s="1" t="s">
        <v>730</v>
      </c>
      <c r="D410" s="1" t="b">
        <v>0</v>
      </c>
      <c r="E410" s="1" t="b">
        <v>0</v>
      </c>
      <c r="F410" s="1" t="s">
        <v>13</v>
      </c>
      <c r="G410" s="1" t="s">
        <v>13</v>
      </c>
      <c r="H410" t="b">
        <f t="shared" si="6"/>
        <v>1</v>
      </c>
      <c r="I410" t="b">
        <f>SUMPRODUCT(COUNTIF(C410,{"*/users/chris*","*/users/simon*","*/users/bridadan*","*/users/mbed_official*","*/users/Kojto*","*/users/sam_grove*","*/users/mbedAustin*","*/users/JimCarver*","*/users/andcor02*","*/teams/mbed-os-examples*","*/users/MACRUM*","*/users/Donatien*"}))&gt;0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10" t="b">
        <f>SUMPRODUCT(COUNTIF(C410,{"*/teams/ST*","*/users/nxp_ip*","*/teams/NXP*","*/teams/Freescale*","*/teams/AnalogDevices*","*/teams/Maxim-Integrated*","*/teams/ublox*","*/teams/WIZnet*","*/teams/Avnet*","*/users/ytsuboi*","*/users/Sissors*","*/users/Kaizen*","*/users/Jksoft*"}))&gt;0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1" spans="1:10" x14ac:dyDescent="0.2">
      <c r="A411" s="1" t="s">
        <v>482</v>
      </c>
      <c r="B411" s="1" t="s">
        <v>731</v>
      </c>
      <c r="C411" s="1" t="s">
        <v>732</v>
      </c>
      <c r="D411" s="1" t="b">
        <v>0</v>
      </c>
      <c r="E411" s="1" t="b">
        <v>0</v>
      </c>
      <c r="F411" s="1" t="s">
        <v>10</v>
      </c>
      <c r="G411" s="1" t="s">
        <v>10</v>
      </c>
      <c r="H411" t="b">
        <f t="shared" si="6"/>
        <v>0</v>
      </c>
      <c r="I411" t="b">
        <f>SUMPRODUCT(COUNTIF(C411,{"*/users/chris*","*/users/simon*","*/users/bridadan*","*/users/mbed_official*","*/users/Kojto*","*/users/sam_grove*","*/users/mbedAustin*","*/users/JimCarver*","*/users/andcor02*","*/teams/mbed-os-examples*","*/users/MACRUM*","*/users/Donatien*"}))&gt;0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1" t="b">
        <f>SUMPRODUCT(COUNTIF(C411,{"*/teams/ST*","*/users/nxp_ip*","*/teams/NXP*","*/teams/Freescale*","*/teams/AnalogDevices*","*/teams/Maxim-Integrated*","*/teams/ublox*","*/teams/WIZnet*","*/teams/Avnet*","*/users/ytsuboi*","*/users/Sissors*","*/users/Kaizen*","*/users/Jksoft*"}))&gt;0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2" spans="1:10" x14ac:dyDescent="0.2">
      <c r="A412" s="1" t="s">
        <v>482</v>
      </c>
      <c r="B412" s="1" t="s">
        <v>733</v>
      </c>
      <c r="C412" s="1" t="s">
        <v>734</v>
      </c>
      <c r="D412" s="1" t="b">
        <v>0</v>
      </c>
      <c r="E412" s="1" t="b">
        <v>0</v>
      </c>
      <c r="F412" s="1" t="s">
        <v>13</v>
      </c>
      <c r="G412" s="1" t="s">
        <v>13</v>
      </c>
      <c r="H412" t="b">
        <f t="shared" si="6"/>
        <v>1</v>
      </c>
      <c r="I412" t="b">
        <f>SUMPRODUCT(COUNTIF(C412,{"*/users/chris*","*/users/simon*","*/users/bridadan*","*/users/mbed_official*","*/users/Kojto*","*/users/sam_grove*","*/users/mbedAustin*","*/users/JimCarver*","*/users/andcor02*","*/teams/mbed-os-examples*","*/users/MACRUM*","*/users/Donatien*"}))&gt;0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2" t="b">
        <f>SUMPRODUCT(COUNTIF(C412,{"*/teams/ST*","*/users/nxp_ip*","*/teams/NXP*","*/teams/Freescale*","*/teams/AnalogDevices*","*/teams/Maxim-Integrated*","*/teams/ublox*","*/teams/WIZnet*","*/teams/Avnet*","*/users/ytsuboi*","*/users/Sissors*","*/users/Kaizen*","*/users/Jksoft*"}))&gt;0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3" spans="1:10" x14ac:dyDescent="0.2">
      <c r="A413" s="1" t="s">
        <v>482</v>
      </c>
      <c r="B413" s="1" t="s">
        <v>735</v>
      </c>
      <c r="C413" s="1" t="s">
        <v>736</v>
      </c>
      <c r="D413" s="1" t="b">
        <v>0</v>
      </c>
      <c r="E413" s="1" t="b">
        <v>0</v>
      </c>
      <c r="F413" s="1" t="s">
        <v>13</v>
      </c>
      <c r="G413" s="1" t="s">
        <v>13</v>
      </c>
      <c r="H413" t="b">
        <f t="shared" si="6"/>
        <v>1</v>
      </c>
      <c r="I413" t="b">
        <f>SUMPRODUCT(COUNTIF(C413,{"*/users/chris*","*/users/simon*","*/users/bridadan*","*/users/mbed_official*","*/users/Kojto*","*/users/sam_grove*","*/users/mbedAustin*","*/users/JimCarver*","*/users/andcor02*","*/teams/mbed-os-examples*","*/users/MACRUM*","*/users/Donatien*"}))&gt;0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3" t="b">
        <f>SUMPRODUCT(COUNTIF(C413,{"*/teams/ST*","*/users/nxp_ip*","*/teams/NXP*","*/teams/Freescale*","*/teams/AnalogDevices*","*/teams/Maxim-Integrated*","*/teams/ublox*","*/teams/WIZnet*","*/teams/Avnet*","*/users/ytsuboi*","*/users/Sissors*","*/users/Kaizen*","*/users/Jksoft*"}))&gt;0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4" spans="1:10" x14ac:dyDescent="0.2">
      <c r="A414" s="1" t="s">
        <v>482</v>
      </c>
      <c r="B414" s="1" t="s">
        <v>393</v>
      </c>
      <c r="C414" s="1" t="s">
        <v>394</v>
      </c>
      <c r="D414" s="1" t="b">
        <v>0</v>
      </c>
      <c r="E414" s="1" t="b">
        <v>0</v>
      </c>
      <c r="F414" s="1" t="s">
        <v>13</v>
      </c>
      <c r="G414" s="1" t="s">
        <v>13</v>
      </c>
      <c r="H414" t="b">
        <f t="shared" si="6"/>
        <v>1</v>
      </c>
      <c r="I414" t="b">
        <f>SUMPRODUCT(COUNTIF(C414,{"*/users/chris*","*/users/simon*","*/users/bridadan*","*/users/mbed_official*","*/users/Kojto*","*/users/sam_grove*","*/users/mbedAustin*","*/users/JimCarver*","*/users/andcor02*","*/teams/mbed-os-examples*","*/users/MACRUM*","*/users/Donatien*"}))&gt;0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4" t="b">
        <f>SUMPRODUCT(COUNTIF(C414,{"*/teams/ST*","*/users/nxp_ip*","*/teams/NXP*","*/teams/Freescale*","*/teams/AnalogDevices*","*/teams/Maxim-Integrated*","*/teams/ublox*","*/teams/WIZnet*","*/teams/Avnet*","*/users/ytsuboi*","*/users/Sissors*","*/users/Kaizen*","*/users/Jksoft*"}))&gt;0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15" spans="1:10" x14ac:dyDescent="0.2">
      <c r="A415" s="1" t="s">
        <v>482</v>
      </c>
      <c r="B415" s="1" t="s">
        <v>737</v>
      </c>
      <c r="C415" s="1" t="s">
        <v>738</v>
      </c>
      <c r="D415" s="1" t="b">
        <v>0</v>
      </c>
      <c r="E415" s="1" t="b">
        <v>0</v>
      </c>
      <c r="F415" s="1" t="s">
        <v>10</v>
      </c>
      <c r="G415" s="1" t="s">
        <v>10</v>
      </c>
      <c r="H415" t="b">
        <f t="shared" si="6"/>
        <v>0</v>
      </c>
      <c r="I415" t="b">
        <f>SUMPRODUCT(COUNTIF(C415,{"*/users/chris*","*/users/simon*","*/users/bridadan*","*/users/mbed_official*","*/users/Kojto*","*/users/sam_grove*","*/users/mbedAustin*","*/users/JimCarver*","*/users/andcor02*","*/teams/mbed-os-examples*","*/users/MACRUM*","*/users/Donatien*"}))&gt;0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5" t="b">
        <f>SUMPRODUCT(COUNTIF(C415,{"*/teams/ST*","*/users/nxp_ip*","*/teams/NXP*","*/teams/Freescale*","*/teams/AnalogDevices*","*/teams/Maxim-Integrated*","*/teams/ublox*","*/teams/WIZnet*","*/teams/Avnet*","*/users/ytsuboi*","*/users/Sissors*","*/users/Kaizen*","*/users/Jksoft*"}))&gt;0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6" spans="1:10" x14ac:dyDescent="0.2">
      <c r="A416" s="1" t="s">
        <v>482</v>
      </c>
      <c r="B416" s="1" t="s">
        <v>739</v>
      </c>
      <c r="C416" s="1" t="s">
        <v>740</v>
      </c>
      <c r="D416" s="1" t="b">
        <v>0</v>
      </c>
      <c r="E416" s="1" t="b">
        <v>0</v>
      </c>
      <c r="F416" s="1" t="s">
        <v>10</v>
      </c>
      <c r="G416" s="1" t="s">
        <v>10</v>
      </c>
      <c r="H416" t="b">
        <f t="shared" si="6"/>
        <v>0</v>
      </c>
      <c r="I416" t="b">
        <f>SUMPRODUCT(COUNTIF(C416,{"*/users/chris*","*/users/simon*","*/users/bridadan*","*/users/mbed_official*","*/users/Kojto*","*/users/sam_grove*","*/users/mbedAustin*","*/users/JimCarver*","*/users/andcor02*","*/teams/mbed-os-examples*","*/users/MACRUM*","*/users/Donatien*"}))&gt;0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6" t="b">
        <f>SUMPRODUCT(COUNTIF(C416,{"*/teams/ST*","*/users/nxp_ip*","*/teams/NXP*","*/teams/Freescale*","*/teams/AnalogDevices*","*/teams/Maxim-Integrated*","*/teams/ublox*","*/teams/WIZnet*","*/teams/Avnet*","*/users/ytsuboi*","*/users/Sissors*","*/users/Kaizen*","*/users/Jksoft*"}))&gt;0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17" spans="1:10" x14ac:dyDescent="0.2">
      <c r="A417" s="1" t="s">
        <v>482</v>
      </c>
      <c r="B417" s="1" t="s">
        <v>741</v>
      </c>
      <c r="C417" s="1" t="s">
        <v>742</v>
      </c>
      <c r="D417" s="1" t="b">
        <v>0</v>
      </c>
      <c r="E417" s="1" t="b">
        <v>0</v>
      </c>
      <c r="F417" s="1" t="s">
        <v>13</v>
      </c>
      <c r="G417" s="1" t="s">
        <v>13</v>
      </c>
      <c r="H417" t="b">
        <f t="shared" si="6"/>
        <v>1</v>
      </c>
      <c r="I417" t="b">
        <f>SUMPRODUCT(COUNTIF(C417,{"*/users/chris*","*/users/simon*","*/users/bridadan*","*/users/mbed_official*","*/users/Kojto*","*/users/sam_grove*","*/users/mbedAustin*","*/users/JimCarver*","*/users/andcor02*","*/teams/mbed-os-examples*","*/users/MACRUM*","*/users/Donatien*"}))&gt;0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17" t="b">
        <f>SUMPRODUCT(COUNTIF(C417,{"*/teams/ST*","*/users/nxp_ip*","*/teams/NXP*","*/teams/Freescale*","*/teams/AnalogDevices*","*/teams/Maxim-Integrated*","*/teams/ublox*","*/teams/WIZnet*","*/teams/Avnet*","*/users/ytsuboi*","*/users/Sissors*","*/users/Kaizen*","*/users/Jksoft*"}))&gt;0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8" spans="1:10" x14ac:dyDescent="0.2">
      <c r="A418" s="1" t="s">
        <v>482</v>
      </c>
      <c r="B418" s="1" t="s">
        <v>743</v>
      </c>
      <c r="C418" s="1" t="s">
        <v>744</v>
      </c>
      <c r="D418" s="1" t="b">
        <v>0</v>
      </c>
      <c r="E418" s="1" t="b">
        <v>0</v>
      </c>
      <c r="F418" s="1" t="s">
        <v>10</v>
      </c>
      <c r="G418" s="1" t="s">
        <v>10</v>
      </c>
      <c r="H418" t="b">
        <f t="shared" si="6"/>
        <v>0</v>
      </c>
      <c r="I418" t="b">
        <f>SUMPRODUCT(COUNTIF(C418,{"*/users/chris*","*/users/simon*","*/users/bridadan*","*/users/mbed_official*","*/users/Kojto*","*/users/sam_grove*","*/users/mbedAustin*","*/users/JimCarver*","*/users/andcor02*","*/teams/mbed-os-examples*","*/users/MACRUM*","*/users/Donatien*"}))&gt;0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8" t="b">
        <f>SUMPRODUCT(COUNTIF(C418,{"*/teams/ST*","*/users/nxp_ip*","*/teams/NXP*","*/teams/Freescale*","*/teams/AnalogDevices*","*/teams/Maxim-Integrated*","*/teams/ublox*","*/teams/WIZnet*","*/teams/Avnet*","*/users/ytsuboi*","*/users/Sissors*","*/users/Kaizen*","*/users/Jksoft*"}))&gt;0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19" spans="1:10" x14ac:dyDescent="0.2">
      <c r="A419" s="1" t="s">
        <v>482</v>
      </c>
      <c r="B419" s="1" t="s">
        <v>745</v>
      </c>
      <c r="C419" s="1" t="s">
        <v>746</v>
      </c>
      <c r="D419" s="1" t="b">
        <v>0</v>
      </c>
      <c r="E419" s="1" t="b">
        <v>0</v>
      </c>
      <c r="F419" s="1" t="s">
        <v>10</v>
      </c>
      <c r="G419" s="1" t="s">
        <v>10</v>
      </c>
      <c r="H419" t="b">
        <f t="shared" si="6"/>
        <v>0</v>
      </c>
      <c r="I419" t="b">
        <f>SUMPRODUCT(COUNTIF(C419,{"*/users/chris*","*/users/simon*","*/users/bridadan*","*/users/mbed_official*","*/users/Kojto*","*/users/sam_grove*","*/users/mbedAustin*","*/users/JimCarver*","*/users/andcor02*","*/teams/mbed-os-examples*","*/users/MACRUM*","*/users/Donatien*"}))&gt;0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19" t="b">
        <f>SUMPRODUCT(COUNTIF(C419,{"*/teams/ST*","*/users/nxp_ip*","*/teams/NXP*","*/teams/Freescale*","*/teams/AnalogDevices*","*/teams/Maxim-Integrated*","*/teams/ublox*","*/teams/WIZnet*","*/teams/Avnet*","*/users/ytsuboi*","*/users/Sissors*","*/users/Kaizen*","*/users/Jksoft*"}))&gt;0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0" spans="1:10" x14ac:dyDescent="0.2">
      <c r="A420" s="1" t="s">
        <v>482</v>
      </c>
      <c r="B420" s="1" t="s">
        <v>747</v>
      </c>
      <c r="C420" s="1" t="s">
        <v>748</v>
      </c>
      <c r="D420" s="1" t="b">
        <v>0</v>
      </c>
      <c r="E420" s="1" t="b">
        <v>0</v>
      </c>
      <c r="F420" s="1" t="s">
        <v>10</v>
      </c>
      <c r="G420" s="1" t="s">
        <v>13</v>
      </c>
      <c r="H420" t="b">
        <f t="shared" si="6"/>
        <v>1</v>
      </c>
      <c r="I420" t="b">
        <f>SUMPRODUCT(COUNTIF(C420,{"*/users/chris*","*/users/simon*","*/users/bridadan*","*/users/mbed_official*","*/users/Kojto*","*/users/sam_grove*","*/users/mbedAustin*","*/users/JimCarver*","*/users/andcor02*","*/teams/mbed-os-examples*","*/users/MACRUM*","*/users/Donatien*"}))&gt;0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0" t="b">
        <f>SUMPRODUCT(COUNTIF(C420,{"*/teams/ST*","*/users/nxp_ip*","*/teams/NXP*","*/teams/Freescale*","*/teams/AnalogDevices*","*/teams/Maxim-Integrated*","*/teams/ublox*","*/teams/WIZnet*","*/teams/Avnet*","*/users/ytsuboi*","*/users/Sissors*","*/users/Kaizen*","*/users/Jksoft*"}))&gt;0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1" spans="1:10" x14ac:dyDescent="0.2">
      <c r="A421" s="1" t="s">
        <v>482</v>
      </c>
      <c r="B421" s="1" t="s">
        <v>749</v>
      </c>
      <c r="C421" s="1" t="s">
        <v>750</v>
      </c>
      <c r="D421" s="1" t="b">
        <v>0</v>
      </c>
      <c r="E421" s="1" t="b">
        <v>0</v>
      </c>
      <c r="F421" s="1" t="s">
        <v>10</v>
      </c>
      <c r="G421" s="1" t="s">
        <v>13</v>
      </c>
      <c r="H421" t="b">
        <f t="shared" si="6"/>
        <v>1</v>
      </c>
      <c r="I421" t="b">
        <f>SUMPRODUCT(COUNTIF(C421,{"*/users/chris*","*/users/simon*","*/users/bridadan*","*/users/mbed_official*","*/users/Kojto*","*/users/sam_grove*","*/users/mbedAustin*","*/users/JimCarver*","*/users/andcor02*","*/teams/mbed-os-examples*","*/users/MACRUM*","*/users/Donatien*"}))&gt;0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1" t="b">
        <f>SUMPRODUCT(COUNTIF(C421,{"*/teams/ST*","*/users/nxp_ip*","*/teams/NXP*","*/teams/Freescale*","*/teams/AnalogDevices*","*/teams/Maxim-Integrated*","*/teams/ublox*","*/teams/WIZnet*","*/teams/Avnet*","*/users/ytsuboi*","*/users/Sissors*","*/users/Kaizen*","*/users/Jksoft*"}))&gt;0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2" spans="1:10" x14ac:dyDescent="0.2">
      <c r="A422" s="1" t="s">
        <v>482</v>
      </c>
      <c r="B422" s="1" t="s">
        <v>751</v>
      </c>
      <c r="C422" s="1" t="s">
        <v>752</v>
      </c>
      <c r="D422" s="1" t="b">
        <v>0</v>
      </c>
      <c r="E422" s="1" t="b">
        <v>0</v>
      </c>
      <c r="F422" s="1" t="s">
        <v>10</v>
      </c>
      <c r="G422" s="1" t="s">
        <v>13</v>
      </c>
      <c r="H422" t="b">
        <f t="shared" si="6"/>
        <v>1</v>
      </c>
      <c r="I422" t="b">
        <f>SUMPRODUCT(COUNTIF(C422,{"*/users/chris*","*/users/simon*","*/users/bridadan*","*/users/mbed_official*","*/users/Kojto*","*/users/sam_grove*","*/users/mbedAustin*","*/users/JimCarver*","*/users/andcor02*","*/teams/mbed-os-examples*","*/users/MACRUM*","*/users/Donatien*"}))&gt;0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2" t="b">
        <f>SUMPRODUCT(COUNTIF(C422,{"*/teams/ST*","*/users/nxp_ip*","*/teams/NXP*","*/teams/Freescale*","*/teams/AnalogDevices*","*/teams/Maxim-Integrated*","*/teams/ublox*","*/teams/WIZnet*","*/teams/Avnet*","*/users/ytsuboi*","*/users/Sissors*","*/users/Kaizen*","*/users/Jksoft*"}))&gt;0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3" spans="1:10" x14ac:dyDescent="0.2">
      <c r="A423" s="1" t="s">
        <v>482</v>
      </c>
      <c r="B423" s="1" t="s">
        <v>753</v>
      </c>
      <c r="C423" s="1" t="s">
        <v>754</v>
      </c>
      <c r="D423" s="1" t="b">
        <v>0</v>
      </c>
      <c r="E423" s="1" t="b">
        <v>0</v>
      </c>
      <c r="F423" s="1" t="s">
        <v>10</v>
      </c>
      <c r="G423" s="1" t="s">
        <v>13</v>
      </c>
      <c r="H423" t="b">
        <f t="shared" si="6"/>
        <v>1</v>
      </c>
      <c r="I423" t="b">
        <f>SUMPRODUCT(COUNTIF(C423,{"*/users/chris*","*/users/simon*","*/users/bridadan*","*/users/mbed_official*","*/users/Kojto*","*/users/sam_grove*","*/users/mbedAustin*","*/users/JimCarver*","*/users/andcor02*","*/teams/mbed-os-examples*","*/users/MACRUM*","*/users/Donatien*"}))&gt;0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3" t="b">
        <f>SUMPRODUCT(COUNTIF(C423,{"*/teams/ST*","*/users/nxp_ip*","*/teams/NXP*","*/teams/Freescale*","*/teams/AnalogDevices*","*/teams/Maxim-Integrated*","*/teams/ublox*","*/teams/WIZnet*","*/teams/Avnet*","*/users/ytsuboi*","*/users/Sissors*","*/users/Kaizen*","*/users/Jksoft*"}))&gt;0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4" spans="1:10" x14ac:dyDescent="0.2">
      <c r="A424" s="1" t="s">
        <v>482</v>
      </c>
      <c r="B424" s="1" t="s">
        <v>755</v>
      </c>
      <c r="C424" s="1" t="s">
        <v>756</v>
      </c>
      <c r="D424" s="1" t="b">
        <v>0</v>
      </c>
      <c r="E424" s="1" t="b">
        <v>0</v>
      </c>
      <c r="F424" s="1" t="s">
        <v>10</v>
      </c>
      <c r="G424" s="1" t="s">
        <v>10</v>
      </c>
      <c r="H424" t="b">
        <f t="shared" si="6"/>
        <v>0</v>
      </c>
      <c r="I424" t="b">
        <f>SUMPRODUCT(COUNTIF(C424,{"*/users/chris*","*/users/simon*","*/users/bridadan*","*/users/mbed_official*","*/users/Kojto*","*/users/sam_grove*","*/users/mbedAustin*","*/users/JimCarver*","*/users/andcor02*","*/teams/mbed-os-examples*","*/users/MACRUM*","*/users/Donatien*"}))&gt;0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4" t="b">
        <f>SUMPRODUCT(COUNTIF(C424,{"*/teams/ST*","*/users/nxp_ip*","*/teams/NXP*","*/teams/Freescale*","*/teams/AnalogDevices*","*/teams/Maxim-Integrated*","*/teams/ublox*","*/teams/WIZnet*","*/teams/Avnet*","*/users/ytsuboi*","*/users/Sissors*","*/users/Kaizen*","*/users/Jksoft*"}))&gt;0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5" spans="1:10" x14ac:dyDescent="0.2">
      <c r="A425" s="1" t="s">
        <v>482</v>
      </c>
      <c r="B425" s="1" t="s">
        <v>757</v>
      </c>
      <c r="C425" s="1" t="s">
        <v>758</v>
      </c>
      <c r="D425" s="1" t="b">
        <v>0</v>
      </c>
      <c r="E425" s="1" t="b">
        <v>0</v>
      </c>
      <c r="F425" s="1" t="s">
        <v>10</v>
      </c>
      <c r="G425" s="1" t="s">
        <v>13</v>
      </c>
      <c r="H425" t="b">
        <f t="shared" si="6"/>
        <v>1</v>
      </c>
      <c r="I425" t="b">
        <f>SUMPRODUCT(COUNTIF(C425,{"*/users/chris*","*/users/simon*","*/users/bridadan*","*/users/mbed_official*","*/users/Kojto*","*/users/sam_grove*","*/users/mbedAustin*","*/users/JimCarver*","*/users/andcor02*","*/teams/mbed-os-examples*","*/users/MACRUM*","*/users/Donatien*"}))&gt;0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5" t="b">
        <f>SUMPRODUCT(COUNTIF(C425,{"*/teams/ST*","*/users/nxp_ip*","*/teams/NXP*","*/teams/Freescale*","*/teams/AnalogDevices*","*/teams/Maxim-Integrated*","*/teams/ublox*","*/teams/WIZnet*","*/teams/Avnet*","*/users/ytsuboi*","*/users/Sissors*","*/users/Kaizen*","*/users/Jksoft*"}))&gt;0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6" spans="1:10" x14ac:dyDescent="0.2">
      <c r="A426" s="1" t="s">
        <v>482</v>
      </c>
      <c r="B426" s="1" t="s">
        <v>759</v>
      </c>
      <c r="C426" s="1" t="s">
        <v>760</v>
      </c>
      <c r="D426" s="1" t="b">
        <v>0</v>
      </c>
      <c r="E426" s="1" t="b">
        <v>0</v>
      </c>
      <c r="F426" s="1" t="s">
        <v>10</v>
      </c>
      <c r="G426" s="1" t="s">
        <v>13</v>
      </c>
      <c r="H426" t="b">
        <f t="shared" si="6"/>
        <v>1</v>
      </c>
      <c r="I426" t="b">
        <f>SUMPRODUCT(COUNTIF(C426,{"*/users/chris*","*/users/simon*","*/users/bridadan*","*/users/mbed_official*","*/users/Kojto*","*/users/sam_grove*","*/users/mbedAustin*","*/users/JimCarver*","*/users/andcor02*","*/teams/mbed-os-examples*","*/users/MACRUM*","*/users/Donatien*"}))&gt;0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6" t="b">
        <f>SUMPRODUCT(COUNTIF(C426,{"*/teams/ST*","*/users/nxp_ip*","*/teams/NXP*","*/teams/Freescale*","*/teams/AnalogDevices*","*/teams/Maxim-Integrated*","*/teams/ublox*","*/teams/WIZnet*","*/teams/Avnet*","*/users/ytsuboi*","*/users/Sissors*","*/users/Kaizen*","*/users/Jksoft*"}))&gt;0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7" spans="1:10" x14ac:dyDescent="0.2">
      <c r="A427" s="1" t="s">
        <v>482</v>
      </c>
      <c r="B427" s="1" t="s">
        <v>761</v>
      </c>
      <c r="C427" s="1" t="s">
        <v>762</v>
      </c>
      <c r="D427" s="1" t="b">
        <v>0</v>
      </c>
      <c r="E427" s="1" t="b">
        <v>0</v>
      </c>
      <c r="F427" s="1" t="s">
        <v>10</v>
      </c>
      <c r="G427" s="1" t="s">
        <v>13</v>
      </c>
      <c r="H427" t="b">
        <f t="shared" si="6"/>
        <v>1</v>
      </c>
      <c r="I427" t="b">
        <f>SUMPRODUCT(COUNTIF(C427,{"*/users/chris*","*/users/simon*","*/users/bridadan*","*/users/mbed_official*","*/users/Kojto*","*/users/sam_grove*","*/users/mbedAustin*","*/users/JimCarver*","*/users/andcor02*","*/teams/mbed-os-examples*","*/users/MACRUM*","*/users/Donatien*"}))&gt;0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7" t="b">
        <f>SUMPRODUCT(COUNTIF(C427,{"*/teams/ST*","*/users/nxp_ip*","*/teams/NXP*","*/teams/Freescale*","*/teams/AnalogDevices*","*/teams/Maxim-Integrated*","*/teams/ublox*","*/teams/WIZnet*","*/teams/Avnet*","*/users/ytsuboi*","*/users/Sissors*","*/users/Kaizen*","*/users/Jksoft*"}))&gt;0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8" spans="1:10" x14ac:dyDescent="0.2">
      <c r="A428" s="1" t="s">
        <v>482</v>
      </c>
      <c r="B428" s="1" t="s">
        <v>763</v>
      </c>
      <c r="C428" s="1" t="s">
        <v>758</v>
      </c>
      <c r="D428" s="1" t="b">
        <v>0</v>
      </c>
      <c r="E428" s="1" t="b">
        <v>0</v>
      </c>
      <c r="F428" s="1" t="s">
        <v>10</v>
      </c>
      <c r="G428" s="1" t="s">
        <v>13</v>
      </c>
      <c r="H428" t="b">
        <f t="shared" si="6"/>
        <v>1</v>
      </c>
      <c r="I428" t="b">
        <f>SUMPRODUCT(COUNTIF(C428,{"*/users/chris*","*/users/simon*","*/users/bridadan*","*/users/mbed_official*","*/users/Kojto*","*/users/sam_grove*","*/users/mbedAustin*","*/users/JimCarver*","*/users/andcor02*","*/teams/mbed-os-examples*","*/users/MACRUM*","*/users/Donatien*"}))&gt;0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8" t="b">
        <f>SUMPRODUCT(COUNTIF(C428,{"*/teams/ST*","*/users/nxp_ip*","*/teams/NXP*","*/teams/Freescale*","*/teams/AnalogDevices*","*/teams/Maxim-Integrated*","*/teams/ublox*","*/teams/WIZnet*","*/teams/Avnet*","*/users/ytsuboi*","*/users/Sissors*","*/users/Kaizen*","*/users/Jksoft*"}))&gt;0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29" spans="1:10" x14ac:dyDescent="0.2">
      <c r="A429" s="1" t="s">
        <v>482</v>
      </c>
      <c r="B429" s="1" t="s">
        <v>399</v>
      </c>
      <c r="C429" s="1" t="s">
        <v>400</v>
      </c>
      <c r="D429" s="1" t="b">
        <v>0</v>
      </c>
      <c r="E429" s="1" t="b">
        <v>0</v>
      </c>
      <c r="F429" s="1" t="s">
        <v>13</v>
      </c>
      <c r="G429" s="1" t="s">
        <v>13</v>
      </c>
      <c r="H429" t="b">
        <f t="shared" si="6"/>
        <v>1</v>
      </c>
      <c r="I429" t="b">
        <f>SUMPRODUCT(COUNTIF(C429,{"*/users/chris*","*/users/simon*","*/users/bridadan*","*/users/mbed_official*","*/users/Kojto*","*/users/sam_grove*","*/users/mbedAustin*","*/users/JimCarver*","*/users/andcor02*","*/teams/mbed-os-examples*","*/users/MACRUM*","*/users/Donatien*"}))&gt;0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29" t="b">
        <f>SUMPRODUCT(COUNTIF(C429,{"*/teams/ST*","*/users/nxp_ip*","*/teams/NXP*","*/teams/Freescale*","*/teams/AnalogDevices*","*/teams/Maxim-Integrated*","*/teams/ublox*","*/teams/WIZnet*","*/teams/Avnet*","*/users/ytsuboi*","*/users/Sissors*","*/users/Kaizen*","*/users/Jksoft*"}))&gt;0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0" spans="1:10" x14ac:dyDescent="0.2">
      <c r="A430" s="1" t="s">
        <v>482</v>
      </c>
      <c r="B430" s="1" t="s">
        <v>401</v>
      </c>
      <c r="C430" s="1" t="s">
        <v>402</v>
      </c>
      <c r="D430" s="1" t="b">
        <v>0</v>
      </c>
      <c r="E430" s="1" t="b">
        <v>0</v>
      </c>
      <c r="F430" s="1" t="s">
        <v>10</v>
      </c>
      <c r="G430" s="1" t="s">
        <v>10</v>
      </c>
      <c r="H430" t="b">
        <f t="shared" si="6"/>
        <v>0</v>
      </c>
      <c r="I430" t="b">
        <f>SUMPRODUCT(COUNTIF(C430,{"*/users/chris*","*/users/simon*","*/users/bridadan*","*/users/mbed_official*","*/users/Kojto*","*/users/sam_grove*","*/users/mbedAustin*","*/users/JimCarver*","*/users/andcor02*","*/teams/mbed-os-examples*","*/users/MACRUM*","*/users/Donatien*"}))&gt;0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0" t="b">
        <f>SUMPRODUCT(COUNTIF(C430,{"*/teams/ST*","*/users/nxp_ip*","*/teams/NXP*","*/teams/Freescale*","*/teams/AnalogDevices*","*/teams/Maxim-Integrated*","*/teams/ublox*","*/teams/WIZnet*","*/teams/Avnet*","*/users/ytsuboi*","*/users/Sissors*","*/users/Kaizen*","*/users/Jksoft*"}))&gt;0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1" spans="1:10" x14ac:dyDescent="0.2">
      <c r="A431" s="1" t="s">
        <v>482</v>
      </c>
      <c r="B431" s="1" t="s">
        <v>403</v>
      </c>
      <c r="C431" s="1" t="s">
        <v>404</v>
      </c>
      <c r="D431" s="1" t="b">
        <v>1</v>
      </c>
      <c r="E431" s="1" t="b">
        <v>0</v>
      </c>
      <c r="F431" s="1" t="s">
        <v>30</v>
      </c>
      <c r="G431" s="1" t="s">
        <v>30</v>
      </c>
      <c r="H431" t="str">
        <f t="shared" si="6"/>
        <v>-</v>
      </c>
      <c r="I431" t="b">
        <f>SUMPRODUCT(COUNTIF(C431,{"*/users/chris*","*/users/simon*","*/users/bridadan*","*/users/mbed_official*","*/users/Kojto*","*/users/sam_grove*","*/users/mbedAustin*","*/users/JimCarver*","*/users/andcor02*","*/teams/mbed-os-examples*","*/users/MACRUM*","*/users/Donatien*"}))&gt;0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1" t="b">
        <f>SUMPRODUCT(COUNTIF(C431,{"*/teams/ST*","*/users/nxp_ip*","*/teams/NXP*","*/teams/Freescale*","*/teams/AnalogDevices*","*/teams/Maxim-Integrated*","*/teams/ublox*","*/teams/WIZnet*","*/teams/Avnet*","*/users/ytsuboi*","*/users/Sissors*","*/users/Kaizen*","*/users/Jksoft*"}))&gt;0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2" spans="1:10" x14ac:dyDescent="0.2">
      <c r="A432" s="1" t="s">
        <v>482</v>
      </c>
      <c r="B432" s="1" t="s">
        <v>764</v>
      </c>
      <c r="C432" s="1" t="s">
        <v>765</v>
      </c>
      <c r="D432" s="1" t="b">
        <v>0</v>
      </c>
      <c r="E432" s="1" t="b">
        <v>0</v>
      </c>
      <c r="F432" s="1" t="s">
        <v>10</v>
      </c>
      <c r="G432" s="1" t="s">
        <v>10</v>
      </c>
      <c r="H432" t="b">
        <f t="shared" si="6"/>
        <v>0</v>
      </c>
      <c r="I432" t="b">
        <f>SUMPRODUCT(COUNTIF(C432,{"*/users/chris*","*/users/simon*","*/users/bridadan*","*/users/mbed_official*","*/users/Kojto*","*/users/sam_grove*","*/users/mbedAustin*","*/users/JimCarver*","*/users/andcor02*","*/teams/mbed-os-examples*","*/users/MACRUM*","*/users/Donatien*"}))&gt;0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2" t="b">
        <f>SUMPRODUCT(COUNTIF(C432,{"*/teams/ST*","*/users/nxp_ip*","*/teams/NXP*","*/teams/Freescale*","*/teams/AnalogDevices*","*/teams/Maxim-Integrated*","*/teams/ublox*","*/teams/WIZnet*","*/teams/Avnet*","*/users/ytsuboi*","*/users/Sissors*","*/users/Kaizen*","*/users/Jksoft*"}))&gt;0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3" spans="1:10" x14ac:dyDescent="0.2">
      <c r="A433" s="1" t="s">
        <v>482</v>
      </c>
      <c r="B433" s="1" t="s">
        <v>766</v>
      </c>
      <c r="C433" s="1" t="s">
        <v>767</v>
      </c>
      <c r="D433" s="1" t="b">
        <v>0</v>
      </c>
      <c r="E433" s="1" t="b">
        <v>0</v>
      </c>
      <c r="F433" s="1" t="s">
        <v>13</v>
      </c>
      <c r="G433" s="1" t="s">
        <v>13</v>
      </c>
      <c r="H433" t="b">
        <f t="shared" si="6"/>
        <v>1</v>
      </c>
      <c r="I433" t="b">
        <f>SUMPRODUCT(COUNTIF(C433,{"*/users/chris*","*/users/simon*","*/users/bridadan*","*/users/mbed_official*","*/users/Kojto*","*/users/sam_grove*","*/users/mbedAustin*","*/users/JimCarver*","*/users/andcor02*","*/teams/mbed-os-examples*","*/users/MACRUM*","*/users/Donatien*"}))&gt;0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3" t="b">
        <f>SUMPRODUCT(COUNTIF(C433,{"*/teams/ST*","*/users/nxp_ip*","*/teams/NXP*","*/teams/Freescale*","*/teams/AnalogDevices*","*/teams/Maxim-Integrated*","*/teams/ublox*","*/teams/WIZnet*","*/teams/Avnet*","*/users/ytsuboi*","*/users/Sissors*","*/users/Kaizen*","*/users/Jksoft*"}))&gt;0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4" spans="1:10" x14ac:dyDescent="0.2">
      <c r="A434" s="1" t="s">
        <v>482</v>
      </c>
      <c r="B434" s="1" t="s">
        <v>768</v>
      </c>
      <c r="D434" s="1" t="b">
        <v>1</v>
      </c>
      <c r="E434" s="1" t="b">
        <v>0</v>
      </c>
      <c r="F434" s="1" t="s">
        <v>69</v>
      </c>
      <c r="G434" s="1" t="s">
        <v>30</v>
      </c>
      <c r="H434" t="str">
        <f t="shared" si="6"/>
        <v>-</v>
      </c>
      <c r="I434" t="b">
        <f>SUMPRODUCT(COUNTIF(C434,{"*/users/chris*","*/users/simon*","*/users/bridadan*","*/users/mbed_official*","*/users/Kojto*","*/users/sam_grove*","*/users/mbedAustin*","*/users/JimCarver*","*/users/andcor02*","*/teams/mbed-os-examples*","*/users/MACRUM*","*/users/Donatien*"}))&gt;0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4" t="b">
        <f>SUMPRODUCT(COUNTIF(C434,{"*/teams/ST*","*/users/nxp_ip*","*/teams/NXP*","*/teams/Freescale*","*/teams/AnalogDevices*","*/teams/Maxim-Integrated*","*/teams/ublox*","*/teams/WIZnet*","*/teams/Avnet*","*/users/ytsuboi*","*/users/Sissors*","*/users/Kaizen*","*/users/Jksoft*"}))&gt;0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5" spans="1:10" x14ac:dyDescent="0.2">
      <c r="A435" s="1" t="s">
        <v>482</v>
      </c>
      <c r="B435" s="1" t="s">
        <v>413</v>
      </c>
      <c r="C435" s="1" t="s">
        <v>414</v>
      </c>
      <c r="D435" s="1" t="b">
        <v>0</v>
      </c>
      <c r="E435" s="1" t="b">
        <v>0</v>
      </c>
      <c r="F435" s="1" t="s">
        <v>13</v>
      </c>
      <c r="G435" s="1" t="s">
        <v>13</v>
      </c>
      <c r="H435" t="b">
        <f t="shared" si="6"/>
        <v>1</v>
      </c>
      <c r="I435" t="b">
        <f>SUMPRODUCT(COUNTIF(C435,{"*/users/chris*","*/users/simon*","*/users/bridadan*","*/users/mbed_official*","*/users/Kojto*","*/users/sam_grove*","*/users/mbedAustin*","*/users/JimCarver*","*/users/andcor02*","*/teams/mbed-os-examples*","*/users/MACRUM*","*/users/Donatien*"}))&gt;0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5" t="b">
        <f>SUMPRODUCT(COUNTIF(C435,{"*/teams/ST*","*/users/nxp_ip*","*/teams/NXP*","*/teams/Freescale*","*/teams/AnalogDevices*","*/teams/Maxim-Integrated*","*/teams/ublox*","*/teams/WIZnet*","*/teams/Avnet*","*/users/ytsuboi*","*/users/Sissors*","*/users/Kaizen*","*/users/Jksoft*"}))&gt;0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6" spans="1:10" x14ac:dyDescent="0.2">
      <c r="A436" s="1" t="s">
        <v>482</v>
      </c>
      <c r="B436" s="1" t="s">
        <v>415</v>
      </c>
      <c r="C436" s="1" t="s">
        <v>416</v>
      </c>
      <c r="D436" s="1" t="b">
        <v>0</v>
      </c>
      <c r="E436" s="1" t="b">
        <v>0</v>
      </c>
      <c r="F436" s="1" t="s">
        <v>13</v>
      </c>
      <c r="G436" s="1" t="s">
        <v>10</v>
      </c>
      <c r="H436" t="b">
        <f t="shared" si="6"/>
        <v>1</v>
      </c>
      <c r="I436" t="b">
        <f>SUMPRODUCT(COUNTIF(C436,{"*/users/chris*","*/users/simon*","*/users/bridadan*","*/users/mbed_official*","*/users/Kojto*","*/users/sam_grove*","*/users/mbedAustin*","*/users/JimCarver*","*/users/andcor02*","*/teams/mbed-os-examples*","*/users/MACRUM*","*/users/Donatien*"}))&gt;0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6" t="b">
        <f>SUMPRODUCT(COUNTIF(C436,{"*/teams/ST*","*/users/nxp_ip*","*/teams/NXP*","*/teams/Freescale*","*/teams/AnalogDevices*","*/teams/Maxim-Integrated*","*/teams/ublox*","*/teams/WIZnet*","*/teams/Avnet*","*/users/ytsuboi*","*/users/Sissors*","*/users/Kaizen*","*/users/Jksoft*"}))&gt;0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37" spans="1:10" x14ac:dyDescent="0.2">
      <c r="A437" s="1" t="s">
        <v>482</v>
      </c>
      <c r="B437" s="1" t="s">
        <v>769</v>
      </c>
      <c r="C437" s="1" t="s">
        <v>770</v>
      </c>
      <c r="D437" s="1" t="b">
        <v>0</v>
      </c>
      <c r="E437" s="1" t="b">
        <v>0</v>
      </c>
      <c r="F437" s="1" t="s">
        <v>10</v>
      </c>
      <c r="G437" s="1" t="s">
        <v>10</v>
      </c>
      <c r="H437" t="b">
        <f t="shared" si="6"/>
        <v>0</v>
      </c>
      <c r="I437" t="b">
        <f>SUMPRODUCT(COUNTIF(C437,{"*/users/chris*","*/users/simon*","*/users/bridadan*","*/users/mbed_official*","*/users/Kojto*","*/users/sam_grove*","*/users/mbedAustin*","*/users/JimCarver*","*/users/andcor02*","*/teams/mbed-os-examples*","*/users/MACRUM*","*/users/Donatien*"}))&gt;0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7" t="b">
        <f>SUMPRODUCT(COUNTIF(C437,{"*/teams/ST*","*/users/nxp_ip*","*/teams/NXP*","*/teams/Freescale*","*/teams/AnalogDevices*","*/teams/Maxim-Integrated*","*/teams/ublox*","*/teams/WIZnet*","*/teams/Avnet*","*/users/ytsuboi*","*/users/Sissors*","*/users/Kaizen*","*/users/Jksoft*"}))&gt;0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8" spans="1:10" x14ac:dyDescent="0.2">
      <c r="A438" s="1" t="s">
        <v>482</v>
      </c>
      <c r="B438" s="1" t="s">
        <v>771</v>
      </c>
      <c r="C438" s="1" t="s">
        <v>772</v>
      </c>
      <c r="D438" s="1" t="b">
        <v>0</v>
      </c>
      <c r="E438" s="1" t="b">
        <v>0</v>
      </c>
      <c r="F438" s="1" t="s">
        <v>10</v>
      </c>
      <c r="G438" s="1" t="s">
        <v>10</v>
      </c>
      <c r="H438" t="b">
        <f t="shared" si="6"/>
        <v>0</v>
      </c>
      <c r="I438" t="b">
        <f>SUMPRODUCT(COUNTIF(C438,{"*/users/chris*","*/users/simon*","*/users/bridadan*","*/users/mbed_official*","*/users/Kojto*","*/users/sam_grove*","*/users/mbedAustin*","*/users/JimCarver*","*/users/andcor02*","*/teams/mbed-os-examples*","*/users/MACRUM*","*/users/Donatien*"}))&gt;0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8" t="b">
        <f>SUMPRODUCT(COUNTIF(C438,{"*/teams/ST*","*/users/nxp_ip*","*/teams/NXP*","*/teams/Freescale*","*/teams/AnalogDevices*","*/teams/Maxim-Integrated*","*/teams/ublox*","*/teams/WIZnet*","*/teams/Avnet*","*/users/ytsuboi*","*/users/Sissors*","*/users/Kaizen*","*/users/Jksoft*"}))&gt;0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39" spans="1:10" x14ac:dyDescent="0.2">
      <c r="A439" s="1" t="s">
        <v>482</v>
      </c>
      <c r="B439" s="1" t="s">
        <v>773</v>
      </c>
      <c r="C439" s="1" t="s">
        <v>774</v>
      </c>
      <c r="D439" s="1" t="b">
        <v>0</v>
      </c>
      <c r="E439" s="1" t="b">
        <v>0</v>
      </c>
      <c r="F439" s="1" t="s">
        <v>13</v>
      </c>
      <c r="G439" s="1" t="s">
        <v>13</v>
      </c>
      <c r="H439" t="b">
        <f t="shared" si="6"/>
        <v>1</v>
      </c>
      <c r="I439" t="b">
        <f>SUMPRODUCT(COUNTIF(C439,{"*/users/chris*","*/users/simon*","*/users/bridadan*","*/users/mbed_official*","*/users/Kojto*","*/users/sam_grove*","*/users/mbedAustin*","*/users/JimCarver*","*/users/andcor02*","*/teams/mbed-os-examples*","*/users/MACRUM*","*/users/Donatien*"}))&gt;0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39" t="b">
        <f>SUMPRODUCT(COUNTIF(C439,{"*/teams/ST*","*/users/nxp_ip*","*/teams/NXP*","*/teams/Freescale*","*/teams/AnalogDevices*","*/teams/Maxim-Integrated*","*/teams/ublox*","*/teams/WIZnet*","*/teams/Avnet*","*/users/ytsuboi*","*/users/Sissors*","*/users/Kaizen*","*/users/Jksoft*"}))&gt;0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0" spans="1:10" x14ac:dyDescent="0.2">
      <c r="A440" s="1" t="s">
        <v>482</v>
      </c>
      <c r="B440" s="1" t="s">
        <v>417</v>
      </c>
      <c r="C440" s="1" t="s">
        <v>418</v>
      </c>
      <c r="D440" s="1" t="b">
        <v>0</v>
      </c>
      <c r="E440" s="1" t="b">
        <v>0</v>
      </c>
      <c r="F440" s="1" t="s">
        <v>10</v>
      </c>
      <c r="G440" s="1" t="s">
        <v>13</v>
      </c>
      <c r="H440" t="b">
        <f t="shared" si="6"/>
        <v>1</v>
      </c>
      <c r="I440" t="b">
        <f>SUMPRODUCT(COUNTIF(C440,{"*/users/chris*","*/users/simon*","*/users/bridadan*","*/users/mbed_official*","*/users/Kojto*","*/users/sam_grove*","*/users/mbedAustin*","*/users/JimCarver*","*/users/andcor02*","*/teams/mbed-os-examples*","*/users/MACRUM*","*/users/Donatien*"}))&gt;0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0" t="b">
        <f>SUMPRODUCT(COUNTIF(C440,{"*/teams/ST*","*/users/nxp_ip*","*/teams/NXP*","*/teams/Freescale*","*/teams/AnalogDevices*","*/teams/Maxim-Integrated*","*/teams/ublox*","*/teams/WIZnet*","*/teams/Avnet*","*/users/ytsuboi*","*/users/Sissors*","*/users/Kaizen*","*/users/Jksoft*"}))&gt;0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1" spans="1:10" x14ac:dyDescent="0.2">
      <c r="A441" s="1" t="s">
        <v>482</v>
      </c>
      <c r="B441" s="1" t="s">
        <v>775</v>
      </c>
      <c r="C441" s="1" t="s">
        <v>776</v>
      </c>
      <c r="D441" s="1" t="b">
        <v>0</v>
      </c>
      <c r="E441" s="1" t="b">
        <v>0</v>
      </c>
      <c r="F441" s="1" t="s">
        <v>10</v>
      </c>
      <c r="G441" s="1" t="s">
        <v>10</v>
      </c>
      <c r="H441" t="b">
        <f t="shared" si="6"/>
        <v>0</v>
      </c>
      <c r="I441" t="b">
        <f>SUMPRODUCT(COUNTIF(C441,{"*/users/chris*","*/users/simon*","*/users/bridadan*","*/users/mbed_official*","*/users/Kojto*","*/users/sam_grove*","*/users/mbedAustin*","*/users/JimCarver*","*/users/andcor02*","*/teams/mbed-os-examples*","*/users/MACRUM*","*/users/Donatien*"}))&gt;0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1" t="b">
        <f>SUMPRODUCT(COUNTIF(C441,{"*/teams/ST*","*/users/nxp_ip*","*/teams/NXP*","*/teams/Freescale*","*/teams/AnalogDevices*","*/teams/Maxim-Integrated*","*/teams/ublox*","*/teams/WIZnet*","*/teams/Avnet*","*/users/ytsuboi*","*/users/Sissors*","*/users/Kaizen*","*/users/Jksoft*"}))&gt;0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2" spans="1:10" x14ac:dyDescent="0.2">
      <c r="A442" s="1" t="s">
        <v>482</v>
      </c>
      <c r="B442" s="1" t="s">
        <v>777</v>
      </c>
      <c r="C442" s="1" t="s">
        <v>778</v>
      </c>
      <c r="D442" s="1" t="b">
        <v>0</v>
      </c>
      <c r="E442" s="1" t="b">
        <v>0</v>
      </c>
      <c r="F442" s="1" t="s">
        <v>10</v>
      </c>
      <c r="G442" s="1" t="s">
        <v>10</v>
      </c>
      <c r="H442" t="b">
        <f t="shared" si="6"/>
        <v>0</v>
      </c>
      <c r="I442" t="b">
        <f>SUMPRODUCT(COUNTIF(C442,{"*/users/chris*","*/users/simon*","*/users/bridadan*","*/users/mbed_official*","*/users/Kojto*","*/users/sam_grove*","*/users/mbedAustin*","*/users/JimCarver*","*/users/andcor02*","*/teams/mbed-os-examples*","*/users/MACRUM*","*/users/Donatien*"}))&gt;0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2" t="b">
        <f>SUMPRODUCT(COUNTIF(C442,{"*/teams/ST*","*/users/nxp_ip*","*/teams/NXP*","*/teams/Freescale*","*/teams/AnalogDevices*","*/teams/Maxim-Integrated*","*/teams/ublox*","*/teams/WIZnet*","*/teams/Avnet*","*/users/ytsuboi*","*/users/Sissors*","*/users/Kaizen*","*/users/Jksoft*"}))&gt;0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3" spans="1:10" x14ac:dyDescent="0.2">
      <c r="A443" s="1" t="s">
        <v>482</v>
      </c>
      <c r="B443" s="1" t="s">
        <v>779</v>
      </c>
      <c r="C443" s="1" t="s">
        <v>780</v>
      </c>
      <c r="D443" s="1" t="b">
        <v>0</v>
      </c>
      <c r="E443" s="1" t="b">
        <v>0</v>
      </c>
      <c r="F443" s="1" t="s">
        <v>13</v>
      </c>
      <c r="G443" s="1" t="s">
        <v>10</v>
      </c>
      <c r="H443" t="b">
        <f t="shared" si="6"/>
        <v>1</v>
      </c>
      <c r="I443" t="b">
        <f>SUMPRODUCT(COUNTIF(C443,{"*/users/chris*","*/users/simon*","*/users/bridadan*","*/users/mbed_official*","*/users/Kojto*","*/users/sam_grove*","*/users/mbedAustin*","*/users/JimCarver*","*/users/andcor02*","*/teams/mbed-os-examples*","*/users/MACRUM*","*/users/Donatien*"}))&gt;0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3" t="b">
        <f>SUMPRODUCT(COUNTIF(C443,{"*/teams/ST*","*/users/nxp_ip*","*/teams/NXP*","*/teams/Freescale*","*/teams/AnalogDevices*","*/teams/Maxim-Integrated*","*/teams/ublox*","*/teams/WIZnet*","*/teams/Avnet*","*/users/ytsuboi*","*/users/Sissors*","*/users/Kaizen*","*/users/Jksoft*"}))&gt;0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4" spans="1:10" x14ac:dyDescent="0.2">
      <c r="A444" s="1" t="s">
        <v>482</v>
      </c>
      <c r="B444" s="1" t="s">
        <v>781</v>
      </c>
      <c r="C444" s="1" t="s">
        <v>782</v>
      </c>
      <c r="D444" s="1" t="b">
        <v>0</v>
      </c>
      <c r="E444" s="1" t="b">
        <v>0</v>
      </c>
      <c r="F444" s="1" t="s">
        <v>13</v>
      </c>
      <c r="G444" s="1" t="s">
        <v>13</v>
      </c>
      <c r="H444" t="b">
        <f t="shared" si="6"/>
        <v>1</v>
      </c>
      <c r="I444" t="b">
        <f>SUMPRODUCT(COUNTIF(C444,{"*/users/chris*","*/users/simon*","*/users/bridadan*","*/users/mbed_official*","*/users/Kojto*","*/users/sam_grove*","*/users/mbedAustin*","*/users/JimCarver*","*/users/andcor02*","*/teams/mbed-os-examples*","*/users/MACRUM*","*/users/Donatien*"}))&gt;0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4" t="b">
        <f>SUMPRODUCT(COUNTIF(C444,{"*/teams/ST*","*/users/nxp_ip*","*/teams/NXP*","*/teams/Freescale*","*/teams/AnalogDevices*","*/teams/Maxim-Integrated*","*/teams/ublox*","*/teams/WIZnet*","*/teams/Avnet*","*/users/ytsuboi*","*/users/Sissors*","*/users/Kaizen*","*/users/Jksoft*"}))&gt;0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5" spans="1:10" x14ac:dyDescent="0.2">
      <c r="A445" s="1" t="s">
        <v>482</v>
      </c>
      <c r="B445" s="1" t="s">
        <v>783</v>
      </c>
      <c r="C445" s="1" t="s">
        <v>784</v>
      </c>
      <c r="D445" s="1" t="b">
        <v>1</v>
      </c>
      <c r="E445" s="1" t="b">
        <v>0</v>
      </c>
      <c r="F445" s="1" t="s">
        <v>30</v>
      </c>
      <c r="G445" s="1" t="s">
        <v>30</v>
      </c>
      <c r="H445" t="str">
        <f t="shared" si="6"/>
        <v>-</v>
      </c>
      <c r="I445" t="b">
        <f>SUMPRODUCT(COUNTIF(C445,{"*/users/chris*","*/users/simon*","*/users/bridadan*","*/users/mbed_official*","*/users/Kojto*","*/users/sam_grove*","*/users/mbedAustin*","*/users/JimCarver*","*/users/andcor02*","*/teams/mbed-os-examples*","*/users/MACRUM*","*/users/Donatien*"}))&gt;0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5" t="b">
        <f>SUMPRODUCT(COUNTIF(C445,{"*/teams/ST*","*/users/nxp_ip*","*/teams/NXP*","*/teams/Freescale*","*/teams/AnalogDevices*","*/teams/Maxim-Integrated*","*/teams/ublox*","*/teams/WIZnet*","*/teams/Avnet*","*/users/ytsuboi*","*/users/Sissors*","*/users/Kaizen*","*/users/Jksoft*"}))&gt;0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6" spans="1:10" x14ac:dyDescent="0.2">
      <c r="A446" s="1" t="s">
        <v>482</v>
      </c>
      <c r="B446" s="1" t="s">
        <v>785</v>
      </c>
      <c r="C446" s="1" t="s">
        <v>786</v>
      </c>
      <c r="D446" s="1" t="b">
        <v>0</v>
      </c>
      <c r="E446" s="1" t="b">
        <v>0</v>
      </c>
      <c r="F446" s="1" t="s">
        <v>10</v>
      </c>
      <c r="G446" s="1" t="s">
        <v>10</v>
      </c>
      <c r="H446" t="b">
        <f t="shared" si="6"/>
        <v>0</v>
      </c>
      <c r="I446" t="b">
        <f>SUMPRODUCT(COUNTIF(C446,{"*/users/chris*","*/users/simon*","*/users/bridadan*","*/users/mbed_official*","*/users/Kojto*","*/users/sam_grove*","*/users/mbedAustin*","*/users/JimCarver*","*/users/andcor02*","*/teams/mbed-os-examples*","*/users/MACRUM*","*/users/Donatien*"}))&gt;0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6" t="b">
        <f>SUMPRODUCT(COUNTIF(C446,{"*/teams/ST*","*/users/nxp_ip*","*/teams/NXP*","*/teams/Freescale*","*/teams/AnalogDevices*","*/teams/Maxim-Integrated*","*/teams/ublox*","*/teams/WIZnet*","*/teams/Avnet*","*/users/ytsuboi*","*/users/Sissors*","*/users/Kaizen*","*/users/Jksoft*"}))&gt;0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7" spans="1:10" x14ac:dyDescent="0.2">
      <c r="A447" s="1" t="s">
        <v>482</v>
      </c>
      <c r="B447" s="1" t="s">
        <v>787</v>
      </c>
      <c r="C447" s="1" t="s">
        <v>788</v>
      </c>
      <c r="D447" s="1" t="b">
        <v>0</v>
      </c>
      <c r="E447" s="1" t="b">
        <v>0</v>
      </c>
      <c r="F447" s="1" t="s">
        <v>10</v>
      </c>
      <c r="G447" s="1" t="s">
        <v>13</v>
      </c>
      <c r="H447" t="b">
        <f t="shared" si="6"/>
        <v>1</v>
      </c>
      <c r="I447" t="b">
        <f>SUMPRODUCT(COUNTIF(C447,{"*/users/chris*","*/users/simon*","*/users/bridadan*","*/users/mbed_official*","*/users/Kojto*","*/users/sam_grove*","*/users/mbedAustin*","*/users/JimCarver*","*/users/andcor02*","*/teams/mbed-os-examples*","*/users/MACRUM*","*/users/Donatien*"}))&gt;0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7" t="b">
        <f>SUMPRODUCT(COUNTIF(C447,{"*/teams/ST*","*/users/nxp_ip*","*/teams/NXP*","*/teams/Freescale*","*/teams/AnalogDevices*","*/teams/Maxim-Integrated*","*/teams/ublox*","*/teams/WIZnet*","*/teams/Avnet*","*/users/ytsuboi*","*/users/Sissors*","*/users/Kaizen*","*/users/Jksoft*"}))&gt;0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48" spans="1:10" x14ac:dyDescent="0.2">
      <c r="A448" s="1" t="s">
        <v>482</v>
      </c>
      <c r="B448" s="1" t="s">
        <v>444</v>
      </c>
      <c r="C448" s="1" t="s">
        <v>445</v>
      </c>
      <c r="D448" s="1" t="b">
        <v>0</v>
      </c>
      <c r="E448" s="1" t="b">
        <v>0</v>
      </c>
      <c r="F448" s="1" t="s">
        <v>13</v>
      </c>
      <c r="G448" s="1" t="s">
        <v>13</v>
      </c>
      <c r="H448" t="b">
        <f t="shared" si="6"/>
        <v>1</v>
      </c>
      <c r="I448" t="b">
        <f>SUMPRODUCT(COUNTIF(C448,{"*/users/chris*","*/users/simon*","*/users/bridadan*","*/users/mbed_official*","*/users/Kojto*","*/users/sam_grove*","*/users/mbedAustin*","*/users/JimCarver*","*/users/andcor02*","*/teams/mbed-os-examples*","*/users/MACRUM*","*/users/Donatien*"}))&gt;0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8" t="b">
        <f>SUMPRODUCT(COUNTIF(C448,{"*/teams/ST*","*/users/nxp_ip*","*/teams/NXP*","*/teams/Freescale*","*/teams/AnalogDevices*","*/teams/Maxim-Integrated*","*/teams/ublox*","*/teams/WIZnet*","*/teams/Avnet*","*/users/ytsuboi*","*/users/Sissors*","*/users/Kaizen*","*/users/Jksoft*"}))&gt;0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49" spans="1:10" x14ac:dyDescent="0.2">
      <c r="A449" s="1" t="s">
        <v>482</v>
      </c>
      <c r="B449" s="1" t="s">
        <v>789</v>
      </c>
      <c r="C449" s="1" t="s">
        <v>790</v>
      </c>
      <c r="D449" s="1" t="b">
        <v>0</v>
      </c>
      <c r="E449" s="1" t="b">
        <v>0</v>
      </c>
      <c r="F449" s="1" t="s">
        <v>10</v>
      </c>
      <c r="G449" s="1" t="s">
        <v>10</v>
      </c>
      <c r="H449" t="b">
        <f t="shared" si="6"/>
        <v>0</v>
      </c>
      <c r="I449" t="b">
        <f>SUMPRODUCT(COUNTIF(C449,{"*/users/chris*","*/users/simon*","*/users/bridadan*","*/users/mbed_official*","*/users/Kojto*","*/users/sam_grove*","*/users/mbedAustin*","*/users/JimCarver*","*/users/andcor02*","*/teams/mbed-os-examples*","*/users/MACRUM*","*/users/Donatien*"}))&gt;0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49" t="b">
        <f>SUMPRODUCT(COUNTIF(C449,{"*/teams/ST*","*/users/nxp_ip*","*/teams/NXP*","*/teams/Freescale*","*/teams/AnalogDevices*","*/teams/Maxim-Integrated*","*/teams/ublox*","*/teams/WIZnet*","*/teams/Avnet*","*/users/ytsuboi*","*/users/Sissors*","*/users/Kaizen*","*/users/Jksoft*"}))&gt;0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0" spans="1:10" x14ac:dyDescent="0.2">
      <c r="A450" s="1" t="s">
        <v>482</v>
      </c>
      <c r="B450" s="1" t="s">
        <v>791</v>
      </c>
      <c r="C450" s="1" t="s">
        <v>792</v>
      </c>
      <c r="D450" s="1" t="b">
        <v>0</v>
      </c>
      <c r="E450" s="1" t="b">
        <v>0</v>
      </c>
      <c r="F450" s="1" t="s">
        <v>10</v>
      </c>
      <c r="G450" s="1" t="s">
        <v>10</v>
      </c>
      <c r="H450" t="b">
        <f t="shared" si="6"/>
        <v>0</v>
      </c>
      <c r="I450" t="b">
        <f>SUMPRODUCT(COUNTIF(C450,{"*/users/chris*","*/users/simon*","*/users/bridadan*","*/users/mbed_official*","*/users/Kojto*","*/users/sam_grove*","*/users/mbedAustin*","*/users/JimCarver*","*/users/andcor02*","*/teams/mbed-os-examples*","*/users/MACRUM*","*/users/Donatien*"}))&gt;0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0" t="b">
        <f>SUMPRODUCT(COUNTIF(C450,{"*/teams/ST*","*/users/nxp_ip*","*/teams/NXP*","*/teams/Freescale*","*/teams/AnalogDevices*","*/teams/Maxim-Integrated*","*/teams/ublox*","*/teams/WIZnet*","*/teams/Avnet*","*/users/ytsuboi*","*/users/Sissors*","*/users/Kaizen*","*/users/Jksoft*"}))&gt;0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1" spans="1:10" x14ac:dyDescent="0.2">
      <c r="A451" s="1" t="s">
        <v>482</v>
      </c>
      <c r="B451" s="1" t="s">
        <v>173</v>
      </c>
      <c r="C451" s="1" t="s">
        <v>174</v>
      </c>
      <c r="D451" s="1" t="b">
        <v>1</v>
      </c>
      <c r="E451" s="1" t="b">
        <v>1</v>
      </c>
      <c r="F451" s="1" t="s">
        <v>30</v>
      </c>
      <c r="G451" s="1" t="s">
        <v>30</v>
      </c>
      <c r="H451" t="str">
        <f t="shared" ref="H451:H514" si="7">IF(OR(F451="SUCCESS",G451="SUCCESS"), TRUE, IF(OR(F451="LIBRARY",G451="LIBRARY",F451="DUPLICATE",G451="DUPLICATE",F451="-",G451="-"),"-",FALSE))</f>
        <v>-</v>
      </c>
      <c r="I451" t="b">
        <f>SUMPRODUCT(COUNTIF(C451,{"*/users/chris*","*/users/simon*","*/users/bridadan*","*/users/mbed_official*","*/users/Kojto*","*/users/sam_grove*","*/users/mbedAustin*","*/users/JimCarver*","*/users/andcor02*","*/teams/mbed-os-examples*","*/users/MACRUM*","*/users/Donatien*"}))&gt;0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1" t="b">
        <f>SUMPRODUCT(COUNTIF(C451,{"*/teams/ST*","*/users/nxp_ip*","*/teams/NXP*","*/teams/Freescale*","*/teams/AnalogDevices*","*/teams/Maxim-Integrated*","*/teams/ublox*","*/teams/WIZnet*","*/teams/Avnet*","*/users/ytsuboi*","*/users/Sissors*","*/users/Kaizen*","*/users/Jksoft*"}))&gt;0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2" spans="1:10" x14ac:dyDescent="0.2">
      <c r="A452" s="1" t="s">
        <v>482</v>
      </c>
      <c r="B452" s="1" t="s">
        <v>793</v>
      </c>
      <c r="C452" s="1" t="s">
        <v>794</v>
      </c>
      <c r="D452" s="1" t="b">
        <v>0</v>
      </c>
      <c r="E452" s="1" t="b">
        <v>0</v>
      </c>
      <c r="F452" s="1" t="s">
        <v>10</v>
      </c>
      <c r="G452" s="1" t="s">
        <v>10</v>
      </c>
      <c r="H452" t="b">
        <f t="shared" si="7"/>
        <v>0</v>
      </c>
      <c r="I452" t="b">
        <f>SUMPRODUCT(COUNTIF(C452,{"*/users/chris*","*/users/simon*","*/users/bridadan*","*/users/mbed_official*","*/users/Kojto*","*/users/sam_grove*","*/users/mbedAustin*","*/users/JimCarver*","*/users/andcor02*","*/teams/mbed-os-examples*","*/users/MACRUM*","*/users/Donatien*"}))&gt;0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2" t="b">
        <f>SUMPRODUCT(COUNTIF(C452,{"*/teams/ST*","*/users/nxp_ip*","*/teams/NXP*","*/teams/Freescale*","*/teams/AnalogDevices*","*/teams/Maxim-Integrated*","*/teams/ublox*","*/teams/WIZnet*","*/teams/Avnet*","*/users/ytsuboi*","*/users/Sissors*","*/users/Kaizen*","*/users/Jksoft*"}))&gt;0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3" spans="1:10" x14ac:dyDescent="0.2">
      <c r="A453" s="1" t="s">
        <v>482</v>
      </c>
      <c r="B453" s="1" t="s">
        <v>421</v>
      </c>
      <c r="C453" s="1" t="s">
        <v>422</v>
      </c>
      <c r="D453" s="1" t="b">
        <v>0</v>
      </c>
      <c r="E453" s="1" t="b">
        <v>0</v>
      </c>
      <c r="F453" s="1" t="s">
        <v>10</v>
      </c>
      <c r="G453" s="1" t="s">
        <v>10</v>
      </c>
      <c r="H453" t="b">
        <f t="shared" si="7"/>
        <v>0</v>
      </c>
      <c r="I453" t="b">
        <f>SUMPRODUCT(COUNTIF(C453,{"*/users/chris*","*/users/simon*","*/users/bridadan*","*/users/mbed_official*","*/users/Kojto*","*/users/sam_grove*","*/users/mbedAustin*","*/users/JimCarver*","*/users/andcor02*","*/teams/mbed-os-examples*","*/users/MACRUM*","*/users/Donatien*"}))&gt;0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3" t="b">
        <f>SUMPRODUCT(COUNTIF(C453,{"*/teams/ST*","*/users/nxp_ip*","*/teams/NXP*","*/teams/Freescale*","*/teams/AnalogDevices*","*/teams/Maxim-Integrated*","*/teams/ublox*","*/teams/WIZnet*","*/teams/Avnet*","*/users/ytsuboi*","*/users/Sissors*","*/users/Kaizen*","*/users/Jksoft*"}))&gt;0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4" spans="1:10" x14ac:dyDescent="0.2">
      <c r="A454" s="1" t="s">
        <v>482</v>
      </c>
      <c r="B454" s="1" t="s">
        <v>423</v>
      </c>
      <c r="C454" s="1" t="s">
        <v>424</v>
      </c>
      <c r="D454" s="1" t="b">
        <v>0</v>
      </c>
      <c r="E454" s="1" t="b">
        <v>0</v>
      </c>
      <c r="F454" s="1" t="s">
        <v>13</v>
      </c>
      <c r="G454" s="1" t="s">
        <v>13</v>
      </c>
      <c r="H454" t="b">
        <f t="shared" si="7"/>
        <v>1</v>
      </c>
      <c r="I454" t="b">
        <f>SUMPRODUCT(COUNTIF(C454,{"*/users/chris*","*/users/simon*","*/users/bridadan*","*/users/mbed_official*","*/users/Kojto*","*/users/sam_grove*","*/users/mbedAustin*","*/users/JimCarver*","*/users/andcor02*","*/teams/mbed-os-examples*","*/users/MACRUM*","*/users/Donatien*"}))&gt;0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4" t="b">
        <f>SUMPRODUCT(COUNTIF(C454,{"*/teams/ST*","*/users/nxp_ip*","*/teams/NXP*","*/teams/Freescale*","*/teams/AnalogDevices*","*/teams/Maxim-Integrated*","*/teams/ublox*","*/teams/WIZnet*","*/teams/Avnet*","*/users/ytsuboi*","*/users/Sissors*","*/users/Kaizen*","*/users/Jksoft*"}))&gt;0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5" spans="1:10" x14ac:dyDescent="0.2">
      <c r="A455" s="1" t="s">
        <v>482</v>
      </c>
      <c r="B455" s="1" t="s">
        <v>425</v>
      </c>
      <c r="C455" s="1" t="s">
        <v>426</v>
      </c>
      <c r="D455" s="1" t="b">
        <v>0</v>
      </c>
      <c r="E455" s="1" t="b">
        <v>1</v>
      </c>
      <c r="F455" s="1" t="s">
        <v>69</v>
      </c>
      <c r="G455" s="1" t="s">
        <v>69</v>
      </c>
      <c r="H455" t="str">
        <f t="shared" si="7"/>
        <v>-</v>
      </c>
      <c r="I455" t="b">
        <f>SUMPRODUCT(COUNTIF(C455,{"*/users/chris*","*/users/simon*","*/users/bridadan*","*/users/mbed_official*","*/users/Kojto*","*/users/sam_grove*","*/users/mbedAustin*","*/users/JimCarver*","*/users/andcor02*","*/teams/mbed-os-examples*","*/users/MACRUM*","*/users/Donatien*"}))&gt;0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5" t="b">
        <f>SUMPRODUCT(COUNTIF(C455,{"*/teams/ST*","*/users/nxp_ip*","*/teams/NXP*","*/teams/Freescale*","*/teams/AnalogDevices*","*/teams/Maxim-Integrated*","*/teams/ublox*","*/teams/WIZnet*","*/teams/Avnet*","*/users/ytsuboi*","*/users/Sissors*","*/users/Kaizen*","*/users/Jksoft*"}))&gt;0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56" spans="1:10" x14ac:dyDescent="0.2">
      <c r="A456" s="1" t="s">
        <v>482</v>
      </c>
      <c r="B456" s="1" t="s">
        <v>795</v>
      </c>
      <c r="C456" s="1" t="s">
        <v>796</v>
      </c>
      <c r="D456" s="1" t="b">
        <v>0</v>
      </c>
      <c r="E456" s="1" t="b">
        <v>0</v>
      </c>
      <c r="F456" s="1" t="s">
        <v>13</v>
      </c>
      <c r="G456" s="1" t="s">
        <v>13</v>
      </c>
      <c r="H456" t="b">
        <f t="shared" si="7"/>
        <v>1</v>
      </c>
      <c r="I456" t="b">
        <f>SUMPRODUCT(COUNTIF(C456,{"*/users/chris*","*/users/simon*","*/users/bridadan*","*/users/mbed_official*","*/users/Kojto*","*/users/sam_grove*","*/users/mbedAustin*","*/users/JimCarver*","*/users/andcor02*","*/teams/mbed-os-examples*","*/users/MACRUM*","*/users/Donatien*"}))&gt;0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6" t="b">
        <f>SUMPRODUCT(COUNTIF(C456,{"*/teams/ST*","*/users/nxp_ip*","*/teams/NXP*","*/teams/Freescale*","*/teams/AnalogDevices*","*/teams/Maxim-Integrated*","*/teams/ublox*","*/teams/WIZnet*","*/teams/Avnet*","*/users/ytsuboi*","*/users/Sissors*","*/users/Kaizen*","*/users/Jksoft*"}))&gt;0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7" spans="1:10" x14ac:dyDescent="0.2">
      <c r="A457" s="1" t="s">
        <v>482</v>
      </c>
      <c r="B457" s="1" t="s">
        <v>797</v>
      </c>
      <c r="C457" s="1" t="s">
        <v>798</v>
      </c>
      <c r="D457" s="1" t="b">
        <v>0</v>
      </c>
      <c r="E457" s="1" t="b">
        <v>0</v>
      </c>
      <c r="F457" s="1" t="s">
        <v>13</v>
      </c>
      <c r="G457" s="1" t="s">
        <v>13</v>
      </c>
      <c r="H457" t="b">
        <f t="shared" si="7"/>
        <v>1</v>
      </c>
      <c r="I457" t="b">
        <f>SUMPRODUCT(COUNTIF(C457,{"*/users/chris*","*/users/simon*","*/users/bridadan*","*/users/mbed_official*","*/users/Kojto*","*/users/sam_grove*","*/users/mbedAustin*","*/users/JimCarver*","*/users/andcor02*","*/teams/mbed-os-examples*","*/users/MACRUM*","*/users/Donatien*"}))&gt;0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57" t="b">
        <f>SUMPRODUCT(COUNTIF(C457,{"*/teams/ST*","*/users/nxp_ip*","*/teams/NXP*","*/teams/Freescale*","*/teams/AnalogDevices*","*/teams/Maxim-Integrated*","*/teams/ublox*","*/teams/WIZnet*","*/teams/Avnet*","*/users/ytsuboi*","*/users/Sissors*","*/users/Kaizen*","*/users/Jksoft*"}))&gt;0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8" spans="1:10" x14ac:dyDescent="0.2">
      <c r="A458" s="1" t="s">
        <v>799</v>
      </c>
      <c r="B458" s="1" t="s">
        <v>800</v>
      </c>
      <c r="C458" s="1" t="s">
        <v>801</v>
      </c>
      <c r="D458" s="1" t="b">
        <v>0</v>
      </c>
      <c r="E458" s="1" t="b">
        <v>0</v>
      </c>
      <c r="F458" s="1" t="s">
        <v>10</v>
      </c>
      <c r="G458" s="1" t="s">
        <v>13</v>
      </c>
      <c r="H458" t="b">
        <f t="shared" si="7"/>
        <v>1</v>
      </c>
      <c r="I458" t="b">
        <f>SUMPRODUCT(COUNTIF(C458,{"*/users/chris*","*/users/simon*","*/users/bridadan*","*/users/mbed_official*","*/users/Kojto*","*/users/sam_grove*","*/users/mbedAustin*","*/users/JimCarver*","*/users/andcor02*","*/teams/mbed-os-examples*","*/users/MACRUM*","*/users/Donatien*"}))&gt;0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58" t="b">
        <f>SUMPRODUCT(COUNTIF(C458,{"*/teams/ST*","*/users/nxp_ip*","*/teams/NXP*","*/teams/Freescale*","*/teams/AnalogDevices*","*/teams/Maxim-Integrated*","*/teams/ublox*","*/teams/WIZnet*","*/teams/Avnet*","*/users/ytsuboi*","*/users/Sissors*","*/users/Kaizen*","*/users/Jksoft*"}))&gt;0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59" spans="1:10" x14ac:dyDescent="0.2">
      <c r="A459" s="1" t="s">
        <v>799</v>
      </c>
      <c r="B459" s="1" t="s">
        <v>802</v>
      </c>
      <c r="C459" s="1" t="s">
        <v>803</v>
      </c>
      <c r="D459" s="1" t="b">
        <v>0</v>
      </c>
      <c r="E459" s="1" t="b">
        <v>0</v>
      </c>
      <c r="F459" s="1" t="s">
        <v>10</v>
      </c>
      <c r="G459" s="1" t="s">
        <v>10</v>
      </c>
      <c r="H459" t="b">
        <f t="shared" si="7"/>
        <v>0</v>
      </c>
      <c r="I459" t="b">
        <f>SUMPRODUCT(COUNTIF(C459,{"*/users/chris*","*/users/simon*","*/users/bridadan*","*/users/mbed_official*","*/users/Kojto*","*/users/sam_grove*","*/users/mbedAustin*","*/users/JimCarver*","*/users/andcor02*","*/teams/mbed-os-examples*","*/users/MACRUM*","*/users/Donatien*"}))&gt;0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59" t="b">
        <f>SUMPRODUCT(COUNTIF(C459,{"*/teams/ST*","*/users/nxp_ip*","*/teams/NXP*","*/teams/Freescale*","*/teams/AnalogDevices*","*/teams/Maxim-Integrated*","*/teams/ublox*","*/teams/WIZnet*","*/teams/Avnet*","*/users/ytsuboi*","*/users/Sissors*","*/users/Kaizen*","*/users/Jksoft*"}))&gt;0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0" spans="1:10" x14ac:dyDescent="0.2">
      <c r="A460" s="1" t="s">
        <v>799</v>
      </c>
      <c r="B460" s="1" t="s">
        <v>804</v>
      </c>
      <c r="C460" s="1" t="s">
        <v>686</v>
      </c>
      <c r="D460" s="1" t="b">
        <v>0</v>
      </c>
      <c r="E460" s="1" t="b">
        <v>0</v>
      </c>
      <c r="F460" s="1" t="s">
        <v>10</v>
      </c>
      <c r="G460" s="1" t="s">
        <v>13</v>
      </c>
      <c r="H460" t="b">
        <f t="shared" si="7"/>
        <v>1</v>
      </c>
      <c r="I460" t="b">
        <f>SUMPRODUCT(COUNTIF(C460,{"*/users/chris*","*/users/simon*","*/users/bridadan*","*/users/mbed_official*","*/users/Kojto*","*/users/sam_grove*","*/users/mbedAustin*","*/users/JimCarver*","*/users/andcor02*","*/teams/mbed-os-examples*","*/users/MACRUM*","*/users/Donatien*"}))&gt;0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0" t="b">
        <f>SUMPRODUCT(COUNTIF(C460,{"*/teams/ST*","*/users/nxp_ip*","*/teams/NXP*","*/teams/Freescale*","*/teams/AnalogDevices*","*/teams/Maxim-Integrated*","*/teams/ublox*","*/teams/WIZnet*","*/teams/Avnet*","*/users/ytsuboi*","*/users/Sissors*","*/users/Kaizen*","*/users/Jksoft*"}))&gt;0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1" spans="1:10" x14ac:dyDescent="0.2">
      <c r="A461" s="1" t="s">
        <v>799</v>
      </c>
      <c r="B461" s="1" t="s">
        <v>805</v>
      </c>
      <c r="C461" s="1" t="s">
        <v>806</v>
      </c>
      <c r="D461" s="1" t="b">
        <v>0</v>
      </c>
      <c r="E461" s="1" t="b">
        <v>0</v>
      </c>
      <c r="F461" s="1" t="s">
        <v>10</v>
      </c>
      <c r="G461" s="1" t="s">
        <v>10</v>
      </c>
      <c r="H461" t="b">
        <f t="shared" si="7"/>
        <v>0</v>
      </c>
      <c r="I461" t="b">
        <f>SUMPRODUCT(COUNTIF(C461,{"*/users/chris*","*/users/simon*","*/users/bridadan*","*/users/mbed_official*","*/users/Kojto*","*/users/sam_grove*","*/users/mbedAustin*","*/users/JimCarver*","*/users/andcor02*","*/teams/mbed-os-examples*","*/users/MACRUM*","*/users/Donatien*"}))&gt;0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1" t="b">
        <f>SUMPRODUCT(COUNTIF(C461,{"*/teams/ST*","*/users/nxp_ip*","*/teams/NXP*","*/teams/Freescale*","*/teams/AnalogDevices*","*/teams/Maxim-Integrated*","*/teams/ublox*","*/teams/WIZnet*","*/teams/Avnet*","*/users/ytsuboi*","*/users/Sissors*","*/users/Kaizen*","*/users/Jksoft*"}))&gt;0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62" spans="1:10" x14ac:dyDescent="0.2">
      <c r="A462" s="1" t="s">
        <v>799</v>
      </c>
      <c r="B462" s="1" t="s">
        <v>807</v>
      </c>
      <c r="C462" s="1" t="s">
        <v>808</v>
      </c>
      <c r="D462" s="1" t="b">
        <v>0</v>
      </c>
      <c r="E462" s="1" t="b">
        <v>0</v>
      </c>
      <c r="F462" s="1" t="s">
        <v>10</v>
      </c>
      <c r="G462" s="1" t="s">
        <v>10</v>
      </c>
      <c r="H462" t="b">
        <f t="shared" si="7"/>
        <v>0</v>
      </c>
      <c r="I462" t="b">
        <f>SUMPRODUCT(COUNTIF(C462,{"*/users/chris*","*/users/simon*","*/users/bridadan*","*/users/mbed_official*","*/users/Kojto*","*/users/sam_grove*","*/users/mbedAustin*","*/users/JimCarver*","*/users/andcor02*","*/teams/mbed-os-examples*","*/users/MACRUM*","*/users/Donatien*"}))&gt;0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2" t="b">
        <f>SUMPRODUCT(COUNTIF(C462,{"*/teams/ST*","*/users/nxp_ip*","*/teams/NXP*","*/teams/Freescale*","*/teams/AnalogDevices*","*/teams/Maxim-Integrated*","*/teams/ublox*","*/teams/WIZnet*","*/teams/Avnet*","*/users/ytsuboi*","*/users/Sissors*","*/users/Kaizen*","*/users/Jksoft*"}))&gt;0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3" spans="1:10" x14ac:dyDescent="0.2">
      <c r="A463" s="1" t="s">
        <v>799</v>
      </c>
      <c r="B463" s="1" t="s">
        <v>226</v>
      </c>
      <c r="C463" s="1" t="s">
        <v>227</v>
      </c>
      <c r="D463" s="1" t="b">
        <v>0</v>
      </c>
      <c r="E463" s="1" t="b">
        <v>0</v>
      </c>
      <c r="F463" s="1" t="s">
        <v>10</v>
      </c>
      <c r="G463" s="1" t="s">
        <v>13</v>
      </c>
      <c r="H463" t="b">
        <f t="shared" si="7"/>
        <v>1</v>
      </c>
      <c r="I463" t="b">
        <f>SUMPRODUCT(COUNTIF(C463,{"*/users/chris*","*/users/simon*","*/users/bridadan*","*/users/mbed_official*","*/users/Kojto*","*/users/sam_grove*","*/users/mbedAustin*","*/users/JimCarver*","*/users/andcor02*","*/teams/mbed-os-examples*","*/users/MACRUM*","*/users/Donatien*"}))&gt;0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3" t="b">
        <f>SUMPRODUCT(COUNTIF(C463,{"*/teams/ST*","*/users/nxp_ip*","*/teams/NXP*","*/teams/Freescale*","*/teams/AnalogDevices*","*/teams/Maxim-Integrated*","*/teams/ublox*","*/teams/WIZnet*","*/teams/Avnet*","*/users/ytsuboi*","*/users/Sissors*","*/users/Kaizen*","*/users/Jksoft*"}))&gt;0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4" spans="1:10" x14ac:dyDescent="0.2">
      <c r="A464" s="1" t="s">
        <v>799</v>
      </c>
      <c r="B464" s="1" t="s">
        <v>809</v>
      </c>
      <c r="C464" s="1" t="s">
        <v>810</v>
      </c>
      <c r="D464" s="1" t="b">
        <v>0</v>
      </c>
      <c r="E464" s="1" t="b">
        <v>0</v>
      </c>
      <c r="F464" s="1" t="s">
        <v>10</v>
      </c>
      <c r="G464" s="1" t="s">
        <v>10</v>
      </c>
      <c r="H464" t="b">
        <f t="shared" si="7"/>
        <v>0</v>
      </c>
      <c r="I464" t="b">
        <f>SUMPRODUCT(COUNTIF(C464,{"*/users/chris*","*/users/simon*","*/users/bridadan*","*/users/mbed_official*","*/users/Kojto*","*/users/sam_grove*","*/users/mbedAustin*","*/users/JimCarver*","*/users/andcor02*","*/teams/mbed-os-examples*","*/users/MACRUM*","*/users/Donatien*"}))&gt;0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4" t="b">
        <f>SUMPRODUCT(COUNTIF(C464,{"*/teams/ST*","*/users/nxp_ip*","*/teams/NXP*","*/teams/Freescale*","*/teams/AnalogDevices*","*/teams/Maxim-Integrated*","*/teams/ublox*","*/teams/WIZnet*","*/teams/Avnet*","*/users/ytsuboi*","*/users/Sissors*","*/users/Kaizen*","*/users/Jksoft*"}))&gt;0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5" spans="1:10" x14ac:dyDescent="0.2">
      <c r="A465" s="1" t="s">
        <v>799</v>
      </c>
      <c r="B465" s="1" t="s">
        <v>811</v>
      </c>
      <c r="C465" s="1" t="s">
        <v>812</v>
      </c>
      <c r="D465" s="1" t="b">
        <v>0</v>
      </c>
      <c r="E465" s="1" t="b">
        <v>0</v>
      </c>
      <c r="F465" s="1" t="s">
        <v>10</v>
      </c>
      <c r="G465" s="1" t="s">
        <v>13</v>
      </c>
      <c r="H465" t="b">
        <f t="shared" si="7"/>
        <v>1</v>
      </c>
      <c r="I465" t="b">
        <f>SUMPRODUCT(COUNTIF(C465,{"*/users/chris*","*/users/simon*","*/users/bridadan*","*/users/mbed_official*","*/users/Kojto*","*/users/sam_grove*","*/users/mbedAustin*","*/users/JimCarver*","*/users/andcor02*","*/teams/mbed-os-examples*","*/users/MACRUM*","*/users/Donatien*"}))&gt;0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5" t="b">
        <f>SUMPRODUCT(COUNTIF(C465,{"*/teams/ST*","*/users/nxp_ip*","*/teams/NXP*","*/teams/Freescale*","*/teams/AnalogDevices*","*/teams/Maxim-Integrated*","*/teams/ublox*","*/teams/WIZnet*","*/teams/Avnet*","*/users/ytsuboi*","*/users/Sissors*","*/users/Kaizen*","*/users/Jksoft*"}))&gt;0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6" spans="1:10" x14ac:dyDescent="0.2">
      <c r="A466" s="1" t="s">
        <v>799</v>
      </c>
      <c r="B466" s="1" t="s">
        <v>813</v>
      </c>
      <c r="C466" s="1" t="s">
        <v>814</v>
      </c>
      <c r="D466" s="1" t="b">
        <v>0</v>
      </c>
      <c r="E466" s="1" t="b">
        <v>0</v>
      </c>
      <c r="F466" s="1" t="s">
        <v>10</v>
      </c>
      <c r="G466" s="1" t="s">
        <v>10</v>
      </c>
      <c r="H466" t="b">
        <f t="shared" si="7"/>
        <v>0</v>
      </c>
      <c r="I466" t="b">
        <f>SUMPRODUCT(COUNTIF(C466,{"*/users/chris*","*/users/simon*","*/users/bridadan*","*/users/mbed_official*","*/users/Kojto*","*/users/sam_grove*","*/users/mbedAustin*","*/users/JimCarver*","*/users/andcor02*","*/teams/mbed-os-examples*","*/users/MACRUM*","*/users/Donatien*"}))&gt;0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6" t="b">
        <f>SUMPRODUCT(COUNTIF(C466,{"*/teams/ST*","*/users/nxp_ip*","*/teams/NXP*","*/teams/Freescale*","*/teams/AnalogDevices*","*/teams/Maxim-Integrated*","*/teams/ublox*","*/teams/WIZnet*","*/teams/Avnet*","*/users/ytsuboi*","*/users/Sissors*","*/users/Kaizen*","*/users/Jksoft*"}))&gt;0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7" spans="1:10" x14ac:dyDescent="0.2">
      <c r="A467" s="1" t="s">
        <v>799</v>
      </c>
      <c r="B467" s="1" t="s">
        <v>815</v>
      </c>
      <c r="C467" s="1" t="s">
        <v>816</v>
      </c>
      <c r="D467" s="1" t="b">
        <v>0</v>
      </c>
      <c r="E467" s="1" t="b">
        <v>0</v>
      </c>
      <c r="F467" s="1" t="s">
        <v>10</v>
      </c>
      <c r="G467" s="1" t="s">
        <v>10</v>
      </c>
      <c r="H467" t="b">
        <f t="shared" si="7"/>
        <v>0</v>
      </c>
      <c r="I467" t="b">
        <f>SUMPRODUCT(COUNTIF(C467,{"*/users/chris*","*/users/simon*","*/users/bridadan*","*/users/mbed_official*","*/users/Kojto*","*/users/sam_grove*","*/users/mbedAustin*","*/users/JimCarver*","*/users/andcor02*","*/teams/mbed-os-examples*","*/users/MACRUM*","*/users/Donatien*"}))&gt;0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7" t="b">
        <f>SUMPRODUCT(COUNTIF(C467,{"*/teams/ST*","*/users/nxp_ip*","*/teams/NXP*","*/teams/Freescale*","*/teams/AnalogDevices*","*/teams/Maxim-Integrated*","*/teams/ublox*","*/teams/WIZnet*","*/teams/Avnet*","*/users/ytsuboi*","*/users/Sissors*","*/users/Kaizen*","*/users/Jksoft*"}))&gt;0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8" spans="1:10" x14ac:dyDescent="0.2">
      <c r="A468" s="1" t="s">
        <v>799</v>
      </c>
      <c r="B468" s="1" t="s">
        <v>817</v>
      </c>
      <c r="C468" s="1" t="s">
        <v>818</v>
      </c>
      <c r="D468" s="1" t="b">
        <v>0</v>
      </c>
      <c r="E468" s="1" t="b">
        <v>0</v>
      </c>
      <c r="F468" s="1" t="s">
        <v>13</v>
      </c>
      <c r="G468" s="1" t="s">
        <v>10</v>
      </c>
      <c r="H468" t="b">
        <f t="shared" si="7"/>
        <v>1</v>
      </c>
      <c r="I468" t="b">
        <f>SUMPRODUCT(COUNTIF(C468,{"*/users/chris*","*/users/simon*","*/users/bridadan*","*/users/mbed_official*","*/users/Kojto*","*/users/sam_grove*","*/users/mbedAustin*","*/users/JimCarver*","*/users/andcor02*","*/teams/mbed-os-examples*","*/users/MACRUM*","*/users/Donatien*"}))&gt;0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8" t="b">
        <f>SUMPRODUCT(COUNTIF(C468,{"*/teams/ST*","*/users/nxp_ip*","*/teams/NXP*","*/teams/Freescale*","*/teams/AnalogDevices*","*/teams/Maxim-Integrated*","*/teams/ublox*","*/teams/WIZnet*","*/teams/Avnet*","*/users/ytsuboi*","*/users/Sissors*","*/users/Kaizen*","*/users/Jksoft*"}))&gt;0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69" spans="1:10" x14ac:dyDescent="0.2">
      <c r="A469" s="1" t="s">
        <v>799</v>
      </c>
      <c r="B469" s="1" t="s">
        <v>819</v>
      </c>
      <c r="C469" s="1" t="s">
        <v>820</v>
      </c>
      <c r="D469" s="1" t="b">
        <v>0</v>
      </c>
      <c r="E469" s="1" t="b">
        <v>0</v>
      </c>
      <c r="F469" s="1" t="s">
        <v>10</v>
      </c>
      <c r="G469" s="1" t="s">
        <v>10</v>
      </c>
      <c r="H469" t="b">
        <f t="shared" si="7"/>
        <v>0</v>
      </c>
      <c r="I469" t="b">
        <f>SUMPRODUCT(COUNTIF(C469,{"*/users/chris*","*/users/simon*","*/users/bridadan*","*/users/mbed_official*","*/users/Kojto*","*/users/sam_grove*","*/users/mbedAustin*","*/users/JimCarver*","*/users/andcor02*","*/teams/mbed-os-examples*","*/users/MACRUM*","*/users/Donatien*"}))&gt;0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69" t="b">
        <f>SUMPRODUCT(COUNTIF(C469,{"*/teams/ST*","*/users/nxp_ip*","*/teams/NXP*","*/teams/Freescale*","*/teams/AnalogDevices*","*/teams/Maxim-Integrated*","*/teams/ublox*","*/teams/WIZnet*","*/teams/Avnet*","*/users/ytsuboi*","*/users/Sissors*","*/users/Kaizen*","*/users/Jksoft*"}))&gt;0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0" spans="1:10" x14ac:dyDescent="0.2">
      <c r="A470" s="1" t="s">
        <v>799</v>
      </c>
      <c r="B470" s="1" t="s">
        <v>821</v>
      </c>
      <c r="C470" s="1" t="s">
        <v>822</v>
      </c>
      <c r="D470" s="1" t="b">
        <v>0</v>
      </c>
      <c r="E470" s="1" t="b">
        <v>0</v>
      </c>
      <c r="F470" s="1" t="s">
        <v>10</v>
      </c>
      <c r="G470" s="1" t="s">
        <v>13</v>
      </c>
      <c r="H470" t="b">
        <f t="shared" si="7"/>
        <v>1</v>
      </c>
      <c r="I470" t="b">
        <f>SUMPRODUCT(COUNTIF(C470,{"*/users/chris*","*/users/simon*","*/users/bridadan*","*/users/mbed_official*","*/users/Kojto*","*/users/sam_grove*","*/users/mbedAustin*","*/users/JimCarver*","*/users/andcor02*","*/teams/mbed-os-examples*","*/users/MACRUM*","*/users/Donatien*"}))&gt;0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0" t="b">
        <f>SUMPRODUCT(COUNTIF(C470,{"*/teams/ST*","*/users/nxp_ip*","*/teams/NXP*","*/teams/Freescale*","*/teams/AnalogDevices*","*/teams/Maxim-Integrated*","*/teams/ublox*","*/teams/WIZnet*","*/teams/Avnet*","*/users/ytsuboi*","*/users/Sissors*","*/users/Kaizen*","*/users/Jksoft*"}))&gt;0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1" spans="1:10" x14ac:dyDescent="0.2">
      <c r="A471" s="1" t="s">
        <v>799</v>
      </c>
      <c r="B471" s="1" t="s">
        <v>823</v>
      </c>
      <c r="C471" s="1" t="s">
        <v>824</v>
      </c>
      <c r="D471" s="1" t="b">
        <v>0</v>
      </c>
      <c r="E471" s="1" t="b">
        <v>0</v>
      </c>
      <c r="F471" s="1" t="s">
        <v>13</v>
      </c>
      <c r="G471" s="1" t="s">
        <v>13</v>
      </c>
      <c r="H471" t="b">
        <f t="shared" si="7"/>
        <v>1</v>
      </c>
      <c r="I471" t="b">
        <f>SUMPRODUCT(COUNTIF(C471,{"*/users/chris*","*/users/simon*","*/users/bridadan*","*/users/mbed_official*","*/users/Kojto*","*/users/sam_grove*","*/users/mbedAustin*","*/users/JimCarver*","*/users/andcor02*","*/teams/mbed-os-examples*","*/users/MACRUM*","*/users/Donatien*"}))&gt;0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1" t="b">
        <f>SUMPRODUCT(COUNTIF(C471,{"*/teams/ST*","*/users/nxp_ip*","*/teams/NXP*","*/teams/Freescale*","*/teams/AnalogDevices*","*/teams/Maxim-Integrated*","*/teams/ublox*","*/teams/WIZnet*","*/teams/Avnet*","*/users/ytsuboi*","*/users/Sissors*","*/users/Kaizen*","*/users/Jksoft*"}))&gt;0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2" spans="1:10" x14ac:dyDescent="0.2">
      <c r="A472" s="1" t="s">
        <v>799</v>
      </c>
      <c r="B472" s="1" t="s">
        <v>825</v>
      </c>
      <c r="C472" s="1" t="s">
        <v>826</v>
      </c>
      <c r="D472" s="1" t="b">
        <v>0</v>
      </c>
      <c r="E472" s="1" t="b">
        <v>0</v>
      </c>
      <c r="F472" s="1" t="s">
        <v>13</v>
      </c>
      <c r="G472" s="1" t="s">
        <v>13</v>
      </c>
      <c r="H472" t="b">
        <f t="shared" si="7"/>
        <v>1</v>
      </c>
      <c r="I472" t="b">
        <f>SUMPRODUCT(COUNTIF(C472,{"*/users/chris*","*/users/simon*","*/users/bridadan*","*/users/mbed_official*","*/users/Kojto*","*/users/sam_grove*","*/users/mbedAustin*","*/users/JimCarver*","*/users/andcor02*","*/teams/mbed-os-examples*","*/users/MACRUM*","*/users/Donatien*"}))&gt;0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2" t="b">
        <f>SUMPRODUCT(COUNTIF(C472,{"*/teams/ST*","*/users/nxp_ip*","*/teams/NXP*","*/teams/Freescale*","*/teams/AnalogDevices*","*/teams/Maxim-Integrated*","*/teams/ublox*","*/teams/WIZnet*","*/teams/Avnet*","*/users/ytsuboi*","*/users/Sissors*","*/users/Kaizen*","*/users/Jksoft*"}))&gt;0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3" spans="1:10" x14ac:dyDescent="0.2">
      <c r="A473" s="1" t="s">
        <v>827</v>
      </c>
      <c r="B473" s="1" t="s">
        <v>828</v>
      </c>
      <c r="C473" s="1" t="s">
        <v>829</v>
      </c>
      <c r="D473" s="1" t="b">
        <v>0</v>
      </c>
      <c r="E473" s="1" t="b">
        <v>0</v>
      </c>
      <c r="F473" s="1" t="s">
        <v>10</v>
      </c>
      <c r="G473" s="1" t="s">
        <v>10</v>
      </c>
      <c r="H473" t="b">
        <f t="shared" si="7"/>
        <v>0</v>
      </c>
      <c r="I473" t="b">
        <f>SUMPRODUCT(COUNTIF(C473,{"*/users/chris*","*/users/simon*","*/users/bridadan*","*/users/mbed_official*","*/users/Kojto*","*/users/sam_grove*","*/users/mbedAustin*","*/users/JimCarver*","*/users/andcor02*","*/teams/mbed-os-examples*","*/users/MACRUM*","*/users/Donatien*"}))&gt;0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3" t="b">
        <f>SUMPRODUCT(COUNTIF(C473,{"*/teams/ST*","*/users/nxp_ip*","*/teams/NXP*","*/teams/Freescale*","*/teams/AnalogDevices*","*/teams/Maxim-Integrated*","*/teams/ublox*","*/teams/WIZnet*","*/teams/Avnet*","*/users/ytsuboi*","*/users/Sissors*","*/users/Kaizen*","*/users/Jksoft*"}))&gt;0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4" spans="1:10" x14ac:dyDescent="0.2">
      <c r="A474" s="1" t="s">
        <v>827</v>
      </c>
      <c r="B474" s="1" t="s">
        <v>830</v>
      </c>
      <c r="C474" s="1" t="s">
        <v>831</v>
      </c>
      <c r="D474" s="1" t="b">
        <v>0</v>
      </c>
      <c r="E474" s="1" t="b">
        <v>0</v>
      </c>
      <c r="F474" s="1" t="s">
        <v>10</v>
      </c>
      <c r="G474" s="1" t="s">
        <v>13</v>
      </c>
      <c r="H474" t="b">
        <f t="shared" si="7"/>
        <v>1</v>
      </c>
      <c r="I474" t="b">
        <f>SUMPRODUCT(COUNTIF(C474,{"*/users/chris*","*/users/simon*","*/users/bridadan*","*/users/mbed_official*","*/users/Kojto*","*/users/sam_grove*","*/users/mbedAustin*","*/users/JimCarver*","*/users/andcor02*","*/teams/mbed-os-examples*","*/users/MACRUM*","*/users/Donatien*"}))&gt;0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4" t="b">
        <f>SUMPRODUCT(COUNTIF(C474,{"*/teams/ST*","*/users/nxp_ip*","*/teams/NXP*","*/teams/Freescale*","*/teams/AnalogDevices*","*/teams/Maxim-Integrated*","*/teams/ublox*","*/teams/WIZnet*","*/teams/Avnet*","*/users/ytsuboi*","*/users/Sissors*","*/users/Kaizen*","*/users/Jksoft*"}))&gt;0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5" spans="1:10" x14ac:dyDescent="0.2">
      <c r="A475" s="1" t="s">
        <v>827</v>
      </c>
      <c r="B475" s="1" t="s">
        <v>832</v>
      </c>
      <c r="C475" s="1" t="s">
        <v>833</v>
      </c>
      <c r="D475" s="1" t="b">
        <v>0</v>
      </c>
      <c r="E475" s="1" t="b">
        <v>0</v>
      </c>
      <c r="F475" s="1" t="s">
        <v>10</v>
      </c>
      <c r="G475" s="1" t="s">
        <v>13</v>
      </c>
      <c r="H475" t="b">
        <f t="shared" si="7"/>
        <v>1</v>
      </c>
      <c r="I475" t="b">
        <f>SUMPRODUCT(COUNTIF(C475,{"*/users/chris*","*/users/simon*","*/users/bridadan*","*/users/mbed_official*","*/users/Kojto*","*/users/sam_grove*","*/users/mbedAustin*","*/users/JimCarver*","*/users/andcor02*","*/teams/mbed-os-examples*","*/users/MACRUM*","*/users/Donatien*"}))&gt;0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5" t="b">
        <f>SUMPRODUCT(COUNTIF(C475,{"*/teams/ST*","*/users/nxp_ip*","*/teams/NXP*","*/teams/Freescale*","*/teams/AnalogDevices*","*/teams/Maxim-Integrated*","*/teams/ublox*","*/teams/WIZnet*","*/teams/Avnet*","*/users/ytsuboi*","*/users/Sissors*","*/users/Kaizen*","*/users/Jksoft*"}))&gt;0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6" spans="1:10" x14ac:dyDescent="0.2">
      <c r="A476" s="1" t="s">
        <v>827</v>
      </c>
      <c r="B476" s="1" t="s">
        <v>834</v>
      </c>
      <c r="C476" s="1" t="s">
        <v>835</v>
      </c>
      <c r="D476" s="1" t="b">
        <v>0</v>
      </c>
      <c r="E476" s="1" t="b">
        <v>0</v>
      </c>
      <c r="F476" s="1" t="s">
        <v>13</v>
      </c>
      <c r="G476" s="1" t="s">
        <v>10</v>
      </c>
      <c r="H476" t="b">
        <f t="shared" si="7"/>
        <v>1</v>
      </c>
      <c r="I476" t="b">
        <f>SUMPRODUCT(COUNTIF(C476,{"*/users/chris*","*/users/simon*","*/users/bridadan*","*/users/mbed_official*","*/users/Kojto*","*/users/sam_grove*","*/users/mbedAustin*","*/users/JimCarver*","*/users/andcor02*","*/teams/mbed-os-examples*","*/users/MACRUM*","*/users/Donatien*"}))&gt;0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6" t="b">
        <f>SUMPRODUCT(COUNTIF(C476,{"*/teams/ST*","*/users/nxp_ip*","*/teams/NXP*","*/teams/Freescale*","*/teams/AnalogDevices*","*/teams/Maxim-Integrated*","*/teams/ublox*","*/teams/WIZnet*","*/teams/Avnet*","*/users/ytsuboi*","*/users/Sissors*","*/users/Kaizen*","*/users/Jksoft*"}))&gt;0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7" spans="1:10" x14ac:dyDescent="0.2">
      <c r="A477" s="1" t="s">
        <v>827</v>
      </c>
      <c r="B477" s="1" t="s">
        <v>836</v>
      </c>
      <c r="C477" s="1" t="s">
        <v>207</v>
      </c>
      <c r="D477" s="1" t="b">
        <v>0</v>
      </c>
      <c r="E477" s="1" t="b">
        <v>0</v>
      </c>
      <c r="F477" s="1" t="s">
        <v>10</v>
      </c>
      <c r="G477" s="1" t="s">
        <v>10</v>
      </c>
      <c r="H477" t="b">
        <f t="shared" si="7"/>
        <v>0</v>
      </c>
      <c r="I477" t="b">
        <f>SUMPRODUCT(COUNTIF(C477,{"*/users/chris*","*/users/simon*","*/users/bridadan*","*/users/mbed_official*","*/users/Kojto*","*/users/sam_grove*","*/users/mbedAustin*","*/users/JimCarver*","*/users/andcor02*","*/teams/mbed-os-examples*","*/users/MACRUM*","*/users/Donatien*"}))&gt;0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7" t="b">
        <f>SUMPRODUCT(COUNTIF(C477,{"*/teams/ST*","*/users/nxp_ip*","*/teams/NXP*","*/teams/Freescale*","*/teams/AnalogDevices*","*/teams/Maxim-Integrated*","*/teams/ublox*","*/teams/WIZnet*","*/teams/Avnet*","*/users/ytsuboi*","*/users/Sissors*","*/users/Kaizen*","*/users/Jksoft*"}))&gt;0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8" spans="1:10" x14ac:dyDescent="0.2">
      <c r="A478" s="1" t="s">
        <v>827</v>
      </c>
      <c r="B478" s="1" t="s">
        <v>837</v>
      </c>
      <c r="C478" s="1" t="s">
        <v>838</v>
      </c>
      <c r="D478" s="1" t="b">
        <v>0</v>
      </c>
      <c r="E478" s="1" t="b">
        <v>0</v>
      </c>
      <c r="F478" s="1" t="s">
        <v>10</v>
      </c>
      <c r="G478" s="1" t="s">
        <v>10</v>
      </c>
      <c r="H478" t="b">
        <f t="shared" si="7"/>
        <v>0</v>
      </c>
      <c r="I478" t="b">
        <f>SUMPRODUCT(COUNTIF(C478,{"*/users/chris*","*/users/simon*","*/users/bridadan*","*/users/mbed_official*","*/users/Kojto*","*/users/sam_grove*","*/users/mbedAustin*","*/users/JimCarver*","*/users/andcor02*","*/teams/mbed-os-examples*","*/users/MACRUM*","*/users/Donatien*"}))&gt;0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78" t="b">
        <f>SUMPRODUCT(COUNTIF(C478,{"*/teams/ST*","*/users/nxp_ip*","*/teams/NXP*","*/teams/Freescale*","*/teams/AnalogDevices*","*/teams/Maxim-Integrated*","*/teams/ublox*","*/teams/WIZnet*","*/teams/Avnet*","*/users/ytsuboi*","*/users/Sissors*","*/users/Kaizen*","*/users/Jksoft*"}))&gt;0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79" spans="1:10" x14ac:dyDescent="0.2">
      <c r="A479" s="1" t="s">
        <v>827</v>
      </c>
      <c r="B479" s="1" t="s">
        <v>839</v>
      </c>
      <c r="C479" s="1" t="s">
        <v>840</v>
      </c>
      <c r="D479" s="1" t="b">
        <v>0</v>
      </c>
      <c r="E479" s="1" t="b">
        <v>0</v>
      </c>
      <c r="F479" s="1" t="s">
        <v>10</v>
      </c>
      <c r="G479" s="1" t="s">
        <v>13</v>
      </c>
      <c r="H479" t="b">
        <f t="shared" si="7"/>
        <v>1</v>
      </c>
      <c r="I479" t="b">
        <f>SUMPRODUCT(COUNTIF(C479,{"*/users/chris*","*/users/simon*","*/users/bridadan*","*/users/mbed_official*","*/users/Kojto*","*/users/sam_grove*","*/users/mbedAustin*","*/users/JimCarver*","*/users/andcor02*","*/teams/mbed-os-examples*","*/users/MACRUM*","*/users/Donatien*"}))&gt;0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79" t="b">
        <f>SUMPRODUCT(COUNTIF(C479,{"*/teams/ST*","*/users/nxp_ip*","*/teams/NXP*","*/teams/Freescale*","*/teams/AnalogDevices*","*/teams/Maxim-Integrated*","*/teams/ublox*","*/teams/WIZnet*","*/teams/Avnet*","*/users/ytsuboi*","*/users/Sissors*","*/users/Kaizen*","*/users/Jksoft*"}))&gt;0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0" spans="1:10" x14ac:dyDescent="0.2">
      <c r="A480" s="1" t="s">
        <v>827</v>
      </c>
      <c r="B480" s="1" t="s">
        <v>841</v>
      </c>
      <c r="C480" s="1" t="s">
        <v>842</v>
      </c>
      <c r="D480" s="1" t="b">
        <v>0</v>
      </c>
      <c r="E480" s="1" t="b">
        <v>0</v>
      </c>
      <c r="F480" s="1" t="s">
        <v>13</v>
      </c>
      <c r="G480" s="1" t="s">
        <v>10</v>
      </c>
      <c r="H480" t="b">
        <f t="shared" si="7"/>
        <v>1</v>
      </c>
      <c r="I480" t="b">
        <f>SUMPRODUCT(COUNTIF(C480,{"*/users/chris*","*/users/simon*","*/users/bridadan*","*/users/mbed_official*","*/users/Kojto*","*/users/sam_grove*","*/users/mbedAustin*","*/users/JimCarver*","*/users/andcor02*","*/teams/mbed-os-examples*","*/users/MACRUM*","*/users/Donatien*"}))&gt;0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0" t="b">
        <f>SUMPRODUCT(COUNTIF(C480,{"*/teams/ST*","*/users/nxp_ip*","*/teams/NXP*","*/teams/Freescale*","*/teams/AnalogDevices*","*/teams/Maxim-Integrated*","*/teams/ublox*","*/teams/WIZnet*","*/teams/Avnet*","*/users/ytsuboi*","*/users/Sissors*","*/users/Kaizen*","*/users/Jksoft*"}))&gt;0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81" spans="1:10" x14ac:dyDescent="0.2">
      <c r="A481" s="1" t="s">
        <v>827</v>
      </c>
      <c r="B481" s="1" t="s">
        <v>843</v>
      </c>
      <c r="C481" s="1" t="s">
        <v>844</v>
      </c>
      <c r="D481" s="1" t="b">
        <v>0</v>
      </c>
      <c r="E481" s="1" t="b">
        <v>0</v>
      </c>
      <c r="F481" s="1" t="s">
        <v>10</v>
      </c>
      <c r="G481" s="1" t="s">
        <v>10</v>
      </c>
      <c r="H481" t="b">
        <f t="shared" si="7"/>
        <v>0</v>
      </c>
      <c r="I481" t="b">
        <f>SUMPRODUCT(COUNTIF(C481,{"*/users/chris*","*/users/simon*","*/users/bridadan*","*/users/mbed_official*","*/users/Kojto*","*/users/sam_grove*","*/users/mbedAustin*","*/users/JimCarver*","*/users/andcor02*","*/teams/mbed-os-examples*","*/users/MACRUM*","*/users/Donatien*"}))&gt;0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1" t="b">
        <f>SUMPRODUCT(COUNTIF(C481,{"*/teams/ST*","*/users/nxp_ip*","*/teams/NXP*","*/teams/Freescale*","*/teams/AnalogDevices*","*/teams/Maxim-Integrated*","*/teams/ublox*","*/teams/WIZnet*","*/teams/Avnet*","*/users/ytsuboi*","*/users/Sissors*","*/users/Kaizen*","*/users/Jksoft*"}))&gt;0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2" spans="1:10" x14ac:dyDescent="0.2">
      <c r="A482" s="1" t="s">
        <v>827</v>
      </c>
      <c r="B482" s="1" t="s">
        <v>845</v>
      </c>
      <c r="C482" s="1" t="s">
        <v>846</v>
      </c>
      <c r="D482" s="1" t="b">
        <v>0</v>
      </c>
      <c r="E482" s="1" t="b">
        <v>0</v>
      </c>
      <c r="F482" s="1" t="s">
        <v>13</v>
      </c>
      <c r="G482" s="1" t="s">
        <v>13</v>
      </c>
      <c r="H482" t="b">
        <f t="shared" si="7"/>
        <v>1</v>
      </c>
      <c r="I482" t="b">
        <f>SUMPRODUCT(COUNTIF(C482,{"*/users/chris*","*/users/simon*","*/users/bridadan*","*/users/mbed_official*","*/users/Kojto*","*/users/sam_grove*","*/users/mbedAustin*","*/users/JimCarver*","*/users/andcor02*","*/teams/mbed-os-examples*","*/users/MACRUM*","*/users/Donatien*"}))&gt;0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2" t="b">
        <f>SUMPRODUCT(COUNTIF(C482,{"*/teams/ST*","*/users/nxp_ip*","*/teams/NXP*","*/teams/Freescale*","*/teams/AnalogDevices*","*/teams/Maxim-Integrated*","*/teams/ublox*","*/teams/WIZnet*","*/teams/Avnet*","*/users/ytsuboi*","*/users/Sissors*","*/users/Kaizen*","*/users/Jksoft*"}))&gt;0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483" spans="1:10" x14ac:dyDescent="0.2">
      <c r="A483" s="1" t="s">
        <v>827</v>
      </c>
      <c r="B483" s="1" t="s">
        <v>847</v>
      </c>
      <c r="C483" s="1" t="s">
        <v>848</v>
      </c>
      <c r="D483" s="1" t="b">
        <v>0</v>
      </c>
      <c r="E483" s="1" t="b">
        <v>0</v>
      </c>
      <c r="F483" s="1" t="s">
        <v>10</v>
      </c>
      <c r="G483" s="1" t="s">
        <v>13</v>
      </c>
      <c r="H483" t="b">
        <f t="shared" si="7"/>
        <v>1</v>
      </c>
      <c r="I483" t="b">
        <f>SUMPRODUCT(COUNTIF(C483,{"*/users/chris*","*/users/simon*","*/users/bridadan*","*/users/mbed_official*","*/users/Kojto*","*/users/sam_grove*","*/users/mbedAustin*","*/users/JimCarver*","*/users/andcor02*","*/teams/mbed-os-examples*","*/users/MACRUM*","*/users/Donatien*"}))&gt;0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3" t="b">
        <f>SUMPRODUCT(COUNTIF(C483,{"*/teams/ST*","*/users/nxp_ip*","*/teams/NXP*","*/teams/Freescale*","*/teams/AnalogDevices*","*/teams/Maxim-Integrated*","*/teams/ublox*","*/teams/WIZnet*","*/teams/Avnet*","*/users/ytsuboi*","*/users/Sissors*","*/users/Kaizen*","*/users/Jksoft*"}))&gt;0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4" spans="1:10" x14ac:dyDescent="0.2">
      <c r="A484" s="1" t="s">
        <v>827</v>
      </c>
      <c r="B484" s="1" t="s">
        <v>849</v>
      </c>
      <c r="C484" s="1" t="s">
        <v>850</v>
      </c>
      <c r="D484" s="1" t="b">
        <v>0</v>
      </c>
      <c r="E484" s="1" t="b">
        <v>0</v>
      </c>
      <c r="F484" s="1" t="s">
        <v>10</v>
      </c>
      <c r="G484" s="1" t="s">
        <v>13</v>
      </c>
      <c r="H484" t="b">
        <f t="shared" si="7"/>
        <v>1</v>
      </c>
      <c r="I484" t="b">
        <f>SUMPRODUCT(COUNTIF(C484,{"*/users/chris*","*/users/simon*","*/users/bridadan*","*/users/mbed_official*","*/users/Kojto*","*/users/sam_grove*","*/users/mbedAustin*","*/users/JimCarver*","*/users/andcor02*","*/teams/mbed-os-examples*","*/users/MACRUM*","*/users/Donatien*"}))&gt;0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4" t="b">
        <f>SUMPRODUCT(COUNTIF(C484,{"*/teams/ST*","*/users/nxp_ip*","*/teams/NXP*","*/teams/Freescale*","*/teams/AnalogDevices*","*/teams/Maxim-Integrated*","*/teams/ublox*","*/teams/WIZnet*","*/teams/Avnet*","*/users/ytsuboi*","*/users/Sissors*","*/users/Kaizen*","*/users/Jksoft*"}))&gt;0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5" spans="1:10" x14ac:dyDescent="0.2">
      <c r="A485" s="1" t="s">
        <v>827</v>
      </c>
      <c r="B485" s="1" t="s">
        <v>851</v>
      </c>
      <c r="C485" s="1" t="s">
        <v>852</v>
      </c>
      <c r="D485" s="1" t="b">
        <v>0</v>
      </c>
      <c r="E485" s="1" t="b">
        <v>0</v>
      </c>
      <c r="F485" s="1" t="s">
        <v>10</v>
      </c>
      <c r="G485" s="1" t="s">
        <v>13</v>
      </c>
      <c r="H485" t="b">
        <f t="shared" si="7"/>
        <v>1</v>
      </c>
      <c r="I485" t="b">
        <f>SUMPRODUCT(COUNTIF(C485,{"*/users/chris*","*/users/simon*","*/users/bridadan*","*/users/mbed_official*","*/users/Kojto*","*/users/sam_grove*","*/users/mbedAustin*","*/users/JimCarver*","*/users/andcor02*","*/teams/mbed-os-examples*","*/users/MACRUM*","*/users/Donatien*"}))&gt;0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5" t="b">
        <f>SUMPRODUCT(COUNTIF(C485,{"*/teams/ST*","*/users/nxp_ip*","*/teams/NXP*","*/teams/Freescale*","*/teams/AnalogDevices*","*/teams/Maxim-Integrated*","*/teams/ublox*","*/teams/WIZnet*","*/teams/Avnet*","*/users/ytsuboi*","*/users/Sissors*","*/users/Kaizen*","*/users/Jksoft*"}))&gt;0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6" spans="1:10" x14ac:dyDescent="0.2">
      <c r="A486" s="1" t="s">
        <v>827</v>
      </c>
      <c r="B486" s="1" t="s">
        <v>853</v>
      </c>
      <c r="C486" s="1" t="s">
        <v>854</v>
      </c>
      <c r="D486" s="1" t="b">
        <v>0</v>
      </c>
      <c r="E486" s="1" t="b">
        <v>0</v>
      </c>
      <c r="F486" s="1" t="s">
        <v>10</v>
      </c>
      <c r="G486" s="1" t="s">
        <v>10</v>
      </c>
      <c r="H486" t="b">
        <f t="shared" si="7"/>
        <v>0</v>
      </c>
      <c r="I486" t="b">
        <f>SUMPRODUCT(COUNTIF(C486,{"*/users/chris*","*/users/simon*","*/users/bridadan*","*/users/mbed_official*","*/users/Kojto*","*/users/sam_grove*","*/users/mbedAustin*","*/users/JimCarver*","*/users/andcor02*","*/teams/mbed-os-examples*","*/users/MACRUM*","*/users/Donatien*"}))&gt;0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6" t="b">
        <f>SUMPRODUCT(COUNTIF(C486,{"*/teams/ST*","*/users/nxp_ip*","*/teams/NXP*","*/teams/Freescale*","*/teams/AnalogDevices*","*/teams/Maxim-Integrated*","*/teams/ublox*","*/teams/WIZnet*","*/teams/Avnet*","*/users/ytsuboi*","*/users/Sissors*","*/users/Kaizen*","*/users/Jksoft*"}))&gt;0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7" spans="1:10" x14ac:dyDescent="0.2">
      <c r="A487" s="1" t="s">
        <v>827</v>
      </c>
      <c r="B487" s="1" t="s">
        <v>855</v>
      </c>
      <c r="C487" s="1" t="s">
        <v>856</v>
      </c>
      <c r="D487" s="1" t="b">
        <v>1</v>
      </c>
      <c r="E487" s="1" t="b">
        <v>0</v>
      </c>
      <c r="F487" s="1" t="s">
        <v>30</v>
      </c>
      <c r="G487" s="1" t="s">
        <v>30</v>
      </c>
      <c r="H487" t="str">
        <f t="shared" si="7"/>
        <v>-</v>
      </c>
      <c r="I487" t="b">
        <f>SUMPRODUCT(COUNTIF(C487,{"*/users/chris*","*/users/simon*","*/users/bridadan*","*/users/mbed_official*","*/users/Kojto*","*/users/sam_grove*","*/users/mbedAustin*","*/users/JimCarver*","*/users/andcor02*","*/teams/mbed-os-examples*","*/users/MACRUM*","*/users/Donatien*"}))&gt;0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7" t="b">
        <f>SUMPRODUCT(COUNTIF(C487,{"*/teams/ST*","*/users/nxp_ip*","*/teams/NXP*","*/teams/Freescale*","*/teams/AnalogDevices*","*/teams/Maxim-Integrated*","*/teams/ublox*","*/teams/WIZnet*","*/teams/Avnet*","*/users/ytsuboi*","*/users/Sissors*","*/users/Kaizen*","*/users/Jksoft*"}))&gt;0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8" spans="1:10" x14ac:dyDescent="0.2">
      <c r="A488" s="1" t="s">
        <v>827</v>
      </c>
      <c r="B488" s="1" t="s">
        <v>857</v>
      </c>
      <c r="C488" s="1" t="s">
        <v>858</v>
      </c>
      <c r="D488" s="1" t="b">
        <v>0</v>
      </c>
      <c r="E488" s="1" t="b">
        <v>0</v>
      </c>
      <c r="F488" s="1" t="s">
        <v>10</v>
      </c>
      <c r="G488" s="1" t="s">
        <v>13</v>
      </c>
      <c r="H488" t="b">
        <f t="shared" si="7"/>
        <v>1</v>
      </c>
      <c r="I488" t="b">
        <f>SUMPRODUCT(COUNTIF(C488,{"*/users/chris*","*/users/simon*","*/users/bridadan*","*/users/mbed_official*","*/users/Kojto*","*/users/sam_grove*","*/users/mbedAustin*","*/users/JimCarver*","*/users/andcor02*","*/teams/mbed-os-examples*","*/users/MACRUM*","*/users/Donatien*"}))&gt;0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88" t="b">
        <f>SUMPRODUCT(COUNTIF(C488,{"*/teams/ST*","*/users/nxp_ip*","*/teams/NXP*","*/teams/Freescale*","*/teams/AnalogDevices*","*/teams/Maxim-Integrated*","*/teams/ublox*","*/teams/WIZnet*","*/teams/Avnet*","*/users/ytsuboi*","*/users/Sissors*","*/users/Kaizen*","*/users/Jksoft*"}))&gt;0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89" spans="1:10" x14ac:dyDescent="0.2">
      <c r="A489" s="1" t="s">
        <v>827</v>
      </c>
      <c r="B489" s="1" t="s">
        <v>859</v>
      </c>
      <c r="C489" s="1" t="s">
        <v>860</v>
      </c>
      <c r="D489" s="1" t="b">
        <v>0</v>
      </c>
      <c r="E489" s="1" t="b">
        <v>0</v>
      </c>
      <c r="F489" s="1" t="s">
        <v>10</v>
      </c>
      <c r="G489" s="1" t="s">
        <v>13</v>
      </c>
      <c r="H489" t="b">
        <f t="shared" si="7"/>
        <v>1</v>
      </c>
      <c r="I489" t="b">
        <f>SUMPRODUCT(COUNTIF(C489,{"*/users/chris*","*/users/simon*","*/users/bridadan*","*/users/mbed_official*","*/users/Kojto*","*/users/sam_grove*","*/users/mbedAustin*","*/users/JimCarver*","*/users/andcor02*","*/teams/mbed-os-examples*","*/users/MACRUM*","*/users/Donatien*"}))&gt;0</f>
        <v>1</v>
      </c>
      <c r="J489" t="b">
        <f>SUMPRODUCT(COUNTIF(C489,{"*/teams/ST*","*/users/nxp_ip*","*/teams/NXP*","*/teams/Freescale*","*/teams/AnalogDevices*","*/teams/Maxim-Integrated*","*/teams/ublox*","*/teams/WIZnet*","*/teams/Avnet*","*/users/ytsuboi*","*/users/Sissors*","*/users/Kaizen*","*/users/Jksoft*"}))&gt;0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0" spans="1:10" x14ac:dyDescent="0.2">
      <c r="A490" s="1" t="s">
        <v>827</v>
      </c>
      <c r="B490" s="1" t="s">
        <v>861</v>
      </c>
      <c r="C490" s="1" t="s">
        <v>862</v>
      </c>
      <c r="D490" s="1" t="b">
        <v>0</v>
      </c>
      <c r="E490" s="1" t="b">
        <v>0</v>
      </c>
      <c r="F490" s="1" t="s">
        <v>10</v>
      </c>
      <c r="G490" s="1" t="s">
        <v>13</v>
      </c>
      <c r="H490" t="b">
        <f t="shared" si="7"/>
        <v>1</v>
      </c>
      <c r="I490" t="b">
        <f>SUMPRODUCT(COUNTIF(C490,{"*/users/chris*","*/users/simon*","*/users/bridadan*","*/users/mbed_official*","*/users/Kojto*","*/users/sam_grove*","*/users/mbedAustin*","*/users/JimCarver*","*/users/andcor02*","*/teams/mbed-os-examples*","*/users/MACRUM*","*/users/Donatien*"}))&gt;0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0" t="b">
        <f>SUMPRODUCT(COUNTIF(C490,{"*/teams/ST*","*/users/nxp_ip*","*/teams/NXP*","*/teams/Freescale*","*/teams/AnalogDevices*","*/teams/Maxim-Integrated*","*/teams/ublox*","*/teams/WIZnet*","*/teams/Avnet*","*/users/ytsuboi*","*/users/Sissors*","*/users/Kaizen*","*/users/Jksoft*"}))&gt;0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1" spans="1:10" x14ac:dyDescent="0.2">
      <c r="A491" s="1" t="s">
        <v>827</v>
      </c>
      <c r="B491" s="1" t="s">
        <v>863</v>
      </c>
      <c r="C491" s="1" t="s">
        <v>864</v>
      </c>
      <c r="D491" s="1" t="b">
        <v>0</v>
      </c>
      <c r="E491" s="1" t="b">
        <v>0</v>
      </c>
      <c r="F491" s="1" t="s">
        <v>13</v>
      </c>
      <c r="G491" s="1" t="s">
        <v>13</v>
      </c>
      <c r="H491" t="b">
        <f t="shared" si="7"/>
        <v>1</v>
      </c>
      <c r="I491" t="b">
        <f>SUMPRODUCT(COUNTIF(C491,{"*/users/chris*","*/users/simon*","*/users/bridadan*","*/users/mbed_official*","*/users/Kojto*","*/users/sam_grove*","*/users/mbedAustin*","*/users/JimCarver*","*/users/andcor02*","*/teams/mbed-os-examples*","*/users/MACRUM*","*/users/Donatien*"}))&gt;0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1" t="b">
        <f>SUMPRODUCT(COUNTIF(C491,{"*/teams/ST*","*/users/nxp_ip*","*/teams/NXP*","*/teams/Freescale*","*/teams/AnalogDevices*","*/teams/Maxim-Integrated*","*/teams/ublox*","*/teams/WIZnet*","*/teams/Avnet*","*/users/ytsuboi*","*/users/Sissors*","*/users/Kaizen*","*/users/Jksoft*"}))&gt;0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2" spans="1:10" x14ac:dyDescent="0.2">
      <c r="A492" s="1" t="s">
        <v>827</v>
      </c>
      <c r="B492" s="1" t="s">
        <v>865</v>
      </c>
      <c r="C492" s="1" t="s">
        <v>866</v>
      </c>
      <c r="D492" s="1" t="b">
        <v>0</v>
      </c>
      <c r="E492" s="1" t="b">
        <v>0</v>
      </c>
      <c r="F492" s="1" t="s">
        <v>10</v>
      </c>
      <c r="G492" s="1" t="s">
        <v>13</v>
      </c>
      <c r="H492" t="b">
        <f t="shared" si="7"/>
        <v>1</v>
      </c>
      <c r="I492" t="b">
        <f>SUMPRODUCT(COUNTIF(C492,{"*/users/chris*","*/users/simon*","*/users/bridadan*","*/users/mbed_official*","*/users/Kojto*","*/users/sam_grove*","*/users/mbedAustin*","*/users/JimCarver*","*/users/andcor02*","*/teams/mbed-os-examples*","*/users/MACRUM*","*/users/Donatien*"}))&gt;0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2" t="b">
        <f>SUMPRODUCT(COUNTIF(C492,{"*/teams/ST*","*/users/nxp_ip*","*/teams/NXP*","*/teams/Freescale*","*/teams/AnalogDevices*","*/teams/Maxim-Integrated*","*/teams/ublox*","*/teams/WIZnet*","*/teams/Avnet*","*/users/ytsuboi*","*/users/Sissors*","*/users/Kaizen*","*/users/Jksoft*"}))&gt;0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3" spans="1:10" x14ac:dyDescent="0.2">
      <c r="A493" s="1" t="s">
        <v>827</v>
      </c>
      <c r="B493" s="1" t="s">
        <v>867</v>
      </c>
      <c r="C493" s="1" t="s">
        <v>868</v>
      </c>
      <c r="D493" s="1" t="b">
        <v>0</v>
      </c>
      <c r="E493" s="1" t="b">
        <v>0</v>
      </c>
      <c r="F493" s="1" t="s">
        <v>10</v>
      </c>
      <c r="G493" s="1" t="s">
        <v>13</v>
      </c>
      <c r="H493" t="b">
        <f t="shared" si="7"/>
        <v>1</v>
      </c>
      <c r="I493" t="b">
        <f>SUMPRODUCT(COUNTIF(C493,{"*/users/chris*","*/users/simon*","*/users/bridadan*","*/users/mbed_official*","*/users/Kojto*","*/users/sam_grove*","*/users/mbedAustin*","*/users/JimCarver*","*/users/andcor02*","*/teams/mbed-os-examples*","*/users/MACRUM*","*/users/Donatien*"}))&gt;0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3" t="b">
        <f>SUMPRODUCT(COUNTIF(C493,{"*/teams/ST*","*/users/nxp_ip*","*/teams/NXP*","*/teams/Freescale*","*/teams/AnalogDevices*","*/teams/Maxim-Integrated*","*/teams/ublox*","*/teams/WIZnet*","*/teams/Avnet*","*/users/ytsuboi*","*/users/Sissors*","*/users/Kaizen*","*/users/Jksoft*"}))&gt;0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4" spans="1:10" x14ac:dyDescent="0.2">
      <c r="A494" s="1" t="s">
        <v>827</v>
      </c>
      <c r="B494" s="1" t="s">
        <v>869</v>
      </c>
      <c r="C494" s="1" t="s">
        <v>870</v>
      </c>
      <c r="D494" s="1" t="b">
        <v>1</v>
      </c>
      <c r="E494" s="1" t="b">
        <v>0</v>
      </c>
      <c r="F494" s="1" t="s">
        <v>30</v>
      </c>
      <c r="G494" s="1" t="s">
        <v>30</v>
      </c>
      <c r="H494" t="str">
        <f t="shared" si="7"/>
        <v>-</v>
      </c>
      <c r="I494" t="b">
        <f>SUMPRODUCT(COUNTIF(C494,{"*/users/chris*","*/users/simon*","*/users/bridadan*","*/users/mbed_official*","*/users/Kojto*","*/users/sam_grove*","*/users/mbedAustin*","*/users/JimCarver*","*/users/andcor02*","*/teams/mbed-os-examples*","*/users/MACRUM*","*/users/Donatien*"}))&gt;0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4" t="b">
        <f>SUMPRODUCT(COUNTIF(C494,{"*/teams/ST*","*/users/nxp_ip*","*/teams/NXP*","*/teams/Freescale*","*/teams/AnalogDevices*","*/teams/Maxim-Integrated*","*/teams/ublox*","*/teams/WIZnet*","*/teams/Avnet*","*/users/ytsuboi*","*/users/Sissors*","*/users/Kaizen*","*/users/Jksoft*"}))&gt;0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5" spans="1:10" x14ac:dyDescent="0.2">
      <c r="A495" s="1" t="s">
        <v>827</v>
      </c>
      <c r="B495" s="1" t="s">
        <v>871</v>
      </c>
      <c r="C495" s="1" t="s">
        <v>872</v>
      </c>
      <c r="D495" s="1" t="b">
        <v>0</v>
      </c>
      <c r="E495" s="1" t="b">
        <v>0</v>
      </c>
      <c r="F495" s="1" t="s">
        <v>10</v>
      </c>
      <c r="G495" s="1" t="s">
        <v>13</v>
      </c>
      <c r="H495" t="b">
        <f t="shared" si="7"/>
        <v>1</v>
      </c>
      <c r="I495" t="b">
        <f>SUMPRODUCT(COUNTIF(C495,{"*/users/chris*","*/users/simon*","*/users/bridadan*","*/users/mbed_official*","*/users/Kojto*","*/users/sam_grove*","*/users/mbedAustin*","*/users/JimCarver*","*/users/andcor02*","*/teams/mbed-os-examples*","*/users/MACRUM*","*/users/Donatien*"}))&gt;0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5" t="b">
        <f>SUMPRODUCT(COUNTIF(C495,{"*/teams/ST*","*/users/nxp_ip*","*/teams/NXP*","*/teams/Freescale*","*/teams/AnalogDevices*","*/teams/Maxim-Integrated*","*/teams/ublox*","*/teams/WIZnet*","*/teams/Avnet*","*/users/ytsuboi*","*/users/Sissors*","*/users/Kaizen*","*/users/Jksoft*"}))&gt;0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6" spans="1:10" x14ac:dyDescent="0.2">
      <c r="A496" s="1" t="s">
        <v>827</v>
      </c>
      <c r="B496" s="1" t="s">
        <v>873</v>
      </c>
      <c r="C496" s="1" t="s">
        <v>874</v>
      </c>
      <c r="D496" s="1" t="b">
        <v>0</v>
      </c>
      <c r="E496" s="1" t="b">
        <v>0</v>
      </c>
      <c r="F496" s="1" t="s">
        <v>10</v>
      </c>
      <c r="G496" s="1" t="s">
        <v>13</v>
      </c>
      <c r="H496" t="b">
        <f t="shared" si="7"/>
        <v>1</v>
      </c>
      <c r="I496" t="b">
        <f>SUMPRODUCT(COUNTIF(C496,{"*/users/chris*","*/users/simon*","*/users/bridadan*","*/users/mbed_official*","*/users/Kojto*","*/users/sam_grove*","*/users/mbedAustin*","*/users/JimCarver*","*/users/andcor02*","*/teams/mbed-os-examples*","*/users/MACRUM*","*/users/Donatien*"}))&gt;0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6" t="b">
        <f>SUMPRODUCT(COUNTIF(C496,{"*/teams/ST*","*/users/nxp_ip*","*/teams/NXP*","*/teams/Freescale*","*/teams/AnalogDevices*","*/teams/Maxim-Integrated*","*/teams/ublox*","*/teams/WIZnet*","*/teams/Avnet*","*/users/ytsuboi*","*/users/Sissors*","*/users/Kaizen*","*/users/Jksoft*"}))&gt;0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7" spans="1:10" x14ac:dyDescent="0.2">
      <c r="A497" s="1" t="s">
        <v>827</v>
      </c>
      <c r="B497" s="1" t="s">
        <v>875</v>
      </c>
      <c r="C497" s="1" t="s">
        <v>876</v>
      </c>
      <c r="D497" s="1" t="b">
        <v>0</v>
      </c>
      <c r="E497" s="1" t="b">
        <v>0</v>
      </c>
      <c r="F497" s="1" t="s">
        <v>10</v>
      </c>
      <c r="G497" s="1" t="s">
        <v>10</v>
      </c>
      <c r="H497" t="b">
        <f t="shared" si="7"/>
        <v>0</v>
      </c>
      <c r="I497" t="b">
        <f>SUMPRODUCT(COUNTIF(C497,{"*/users/chris*","*/users/simon*","*/users/bridadan*","*/users/mbed_official*","*/users/Kojto*","*/users/sam_grove*","*/users/mbedAustin*","*/users/JimCarver*","*/users/andcor02*","*/teams/mbed-os-examples*","*/users/MACRUM*","*/users/Donatien*"}))&gt;0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7" t="b">
        <f>SUMPRODUCT(COUNTIF(C497,{"*/teams/ST*","*/users/nxp_ip*","*/teams/NXP*","*/teams/Freescale*","*/teams/AnalogDevices*","*/teams/Maxim-Integrated*","*/teams/ublox*","*/teams/WIZnet*","*/teams/Avnet*","*/users/ytsuboi*","*/users/Sissors*","*/users/Kaizen*","*/users/Jksoft*"}))&gt;0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8" spans="1:10" x14ac:dyDescent="0.2">
      <c r="A498" s="1" t="s">
        <v>827</v>
      </c>
      <c r="B498" s="1" t="s">
        <v>877</v>
      </c>
      <c r="C498" s="1" t="s">
        <v>878</v>
      </c>
      <c r="D498" s="1" t="b">
        <v>0</v>
      </c>
      <c r="E498" s="1" t="b">
        <v>0</v>
      </c>
      <c r="F498" s="1" t="s">
        <v>10</v>
      </c>
      <c r="G498" s="1" t="s">
        <v>13</v>
      </c>
      <c r="H498" t="b">
        <f t="shared" si="7"/>
        <v>1</v>
      </c>
      <c r="I498" t="b">
        <f>SUMPRODUCT(COUNTIF(C498,{"*/users/chris*","*/users/simon*","*/users/bridadan*","*/users/mbed_official*","*/users/Kojto*","*/users/sam_grove*","*/users/mbedAustin*","*/users/JimCarver*","*/users/andcor02*","*/teams/mbed-os-examples*","*/users/MACRUM*","*/users/Donatien*"}))&gt;0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8" t="b">
        <f>SUMPRODUCT(COUNTIF(C498,{"*/teams/ST*","*/users/nxp_ip*","*/teams/NXP*","*/teams/Freescale*","*/teams/AnalogDevices*","*/teams/Maxim-Integrated*","*/teams/ublox*","*/teams/WIZnet*","*/teams/Avnet*","*/users/ytsuboi*","*/users/Sissors*","*/users/Kaizen*","*/users/Jksoft*"}))&gt;0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499" spans="1:10" x14ac:dyDescent="0.2">
      <c r="A499" s="1" t="s">
        <v>827</v>
      </c>
      <c r="B499" s="1" t="s">
        <v>879</v>
      </c>
      <c r="C499" s="1" t="s">
        <v>880</v>
      </c>
      <c r="D499" s="1" t="b">
        <v>0</v>
      </c>
      <c r="E499" s="1" t="b">
        <v>0</v>
      </c>
      <c r="F499" s="1" t="s">
        <v>10</v>
      </c>
      <c r="G499" s="1" t="s">
        <v>10</v>
      </c>
      <c r="H499" t="b">
        <f t="shared" si="7"/>
        <v>0</v>
      </c>
      <c r="I499" t="b">
        <f>SUMPRODUCT(COUNTIF(C499,{"*/users/chris*","*/users/simon*","*/users/bridadan*","*/users/mbed_official*","*/users/Kojto*","*/users/sam_grove*","*/users/mbedAustin*","*/users/JimCarver*","*/users/andcor02*","*/teams/mbed-os-examples*","*/users/MACRUM*","*/users/Donatien*"}))&gt;0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499" t="b">
        <f>SUMPRODUCT(COUNTIF(C499,{"*/teams/ST*","*/users/nxp_ip*","*/teams/NXP*","*/teams/Freescale*","*/teams/AnalogDevices*","*/teams/Maxim-Integrated*","*/teams/ublox*","*/teams/WIZnet*","*/teams/Avnet*","*/users/ytsuboi*","*/users/Sissors*","*/users/Kaizen*","*/users/Jksoft*"}))&gt;0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00" spans="1:10" x14ac:dyDescent="0.2">
      <c r="A500" s="1" t="s">
        <v>827</v>
      </c>
      <c r="B500" s="1" t="s">
        <v>881</v>
      </c>
      <c r="C500" s="1" t="s">
        <v>882</v>
      </c>
      <c r="D500" s="1" t="b">
        <v>0</v>
      </c>
      <c r="E500" s="1" t="b">
        <v>0</v>
      </c>
      <c r="F500" s="1" t="s">
        <v>10</v>
      </c>
      <c r="G500" s="1" t="s">
        <v>10</v>
      </c>
      <c r="H500" t="b">
        <f t="shared" si="7"/>
        <v>0</v>
      </c>
      <c r="I500" t="b">
        <f>SUMPRODUCT(COUNTIF(C500,{"*/users/chris*","*/users/simon*","*/users/bridadan*","*/users/mbed_official*","*/users/Kojto*","*/users/sam_grove*","*/users/mbedAustin*","*/users/JimCarver*","*/users/andcor02*","*/teams/mbed-os-examples*","*/users/MACRUM*","*/users/Donatien*"}))&gt;0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0" t="b">
        <f>SUMPRODUCT(COUNTIF(C500,{"*/teams/ST*","*/users/nxp_ip*","*/teams/NXP*","*/teams/Freescale*","*/teams/AnalogDevices*","*/teams/Maxim-Integrated*","*/teams/ublox*","*/teams/WIZnet*","*/teams/Avnet*","*/users/ytsuboi*","*/users/Sissors*","*/users/Kaizen*","*/users/Jksoft*"}))&gt;0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1" spans="1:10" x14ac:dyDescent="0.2">
      <c r="A501" s="1" t="s">
        <v>827</v>
      </c>
      <c r="B501" s="1" t="s">
        <v>883</v>
      </c>
      <c r="C501" s="1" t="s">
        <v>884</v>
      </c>
      <c r="D501" s="1" t="b">
        <v>0</v>
      </c>
      <c r="E501" s="1" t="b">
        <v>0</v>
      </c>
      <c r="F501" s="1" t="s">
        <v>10</v>
      </c>
      <c r="G501" s="1" t="s">
        <v>13</v>
      </c>
      <c r="H501" t="b">
        <f t="shared" si="7"/>
        <v>1</v>
      </c>
      <c r="I501" t="b">
        <f>SUMPRODUCT(COUNTIF(C501,{"*/users/chris*","*/users/simon*","*/users/bridadan*","*/users/mbed_official*","*/users/Kojto*","*/users/sam_grove*","*/users/mbedAustin*","*/users/JimCarver*","*/users/andcor02*","*/teams/mbed-os-examples*","*/users/MACRUM*","*/users/Donatien*"}))&gt;0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1" t="b">
        <f>SUMPRODUCT(COUNTIF(C501,{"*/teams/ST*","*/users/nxp_ip*","*/teams/NXP*","*/teams/Freescale*","*/teams/AnalogDevices*","*/teams/Maxim-Integrated*","*/teams/ublox*","*/teams/WIZnet*","*/teams/Avnet*","*/users/ytsuboi*","*/users/Sissors*","*/users/Kaizen*","*/users/Jksoft*"}))&gt;0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2" spans="1:10" x14ac:dyDescent="0.2">
      <c r="A502" s="1" t="s">
        <v>827</v>
      </c>
      <c r="B502" s="1" t="s">
        <v>885</v>
      </c>
      <c r="C502" s="1" t="s">
        <v>886</v>
      </c>
      <c r="D502" s="1" t="b">
        <v>0</v>
      </c>
      <c r="E502" s="1" t="b">
        <v>0</v>
      </c>
      <c r="F502" s="1" t="s">
        <v>10</v>
      </c>
      <c r="G502" s="1" t="s">
        <v>10</v>
      </c>
      <c r="H502" t="b">
        <f t="shared" si="7"/>
        <v>0</v>
      </c>
      <c r="I502" t="b">
        <f>SUMPRODUCT(COUNTIF(C502,{"*/users/chris*","*/users/simon*","*/users/bridadan*","*/users/mbed_official*","*/users/Kojto*","*/users/sam_grove*","*/users/mbedAustin*","*/users/JimCarver*","*/users/andcor02*","*/teams/mbed-os-examples*","*/users/MACRUM*","*/users/Donatien*"}))&gt;0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2" t="b">
        <f>SUMPRODUCT(COUNTIF(C502,{"*/teams/ST*","*/users/nxp_ip*","*/teams/NXP*","*/teams/Freescale*","*/teams/AnalogDevices*","*/teams/Maxim-Integrated*","*/teams/ublox*","*/teams/WIZnet*","*/teams/Avnet*","*/users/ytsuboi*","*/users/Sissors*","*/users/Kaizen*","*/users/Jksoft*"}))&gt;0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3" spans="1:10" x14ac:dyDescent="0.2">
      <c r="A503" s="1" t="s">
        <v>827</v>
      </c>
      <c r="B503" s="1" t="s">
        <v>887</v>
      </c>
      <c r="C503" s="1" t="s">
        <v>888</v>
      </c>
      <c r="D503" s="1" t="b">
        <v>0</v>
      </c>
      <c r="E503" s="1" t="b">
        <v>0</v>
      </c>
      <c r="F503" s="1" t="s">
        <v>10</v>
      </c>
      <c r="G503" s="1" t="s">
        <v>13</v>
      </c>
      <c r="H503" t="b">
        <f t="shared" si="7"/>
        <v>1</v>
      </c>
      <c r="I503" t="b">
        <f>SUMPRODUCT(COUNTIF(C503,{"*/users/chris*","*/users/simon*","*/users/bridadan*","*/users/mbed_official*","*/users/Kojto*","*/users/sam_grove*","*/users/mbedAustin*","*/users/JimCarver*","*/users/andcor02*","*/teams/mbed-os-examples*","*/users/MACRUM*","*/users/Donatien*"}))&gt;0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3" t="b">
        <f>SUMPRODUCT(COUNTIF(C503,{"*/teams/ST*","*/users/nxp_ip*","*/teams/NXP*","*/teams/Freescale*","*/teams/AnalogDevices*","*/teams/Maxim-Integrated*","*/teams/ublox*","*/teams/WIZnet*","*/teams/Avnet*","*/users/ytsuboi*","*/users/Sissors*","*/users/Kaizen*","*/users/Jksoft*"}))&gt;0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4" spans="1:10" x14ac:dyDescent="0.2">
      <c r="A504" s="1" t="s">
        <v>827</v>
      </c>
      <c r="B504" s="1" t="s">
        <v>889</v>
      </c>
      <c r="C504" s="1" t="s">
        <v>890</v>
      </c>
      <c r="D504" s="1" t="b">
        <v>0</v>
      </c>
      <c r="E504" s="1" t="b">
        <v>0</v>
      </c>
      <c r="F504" s="1" t="s">
        <v>10</v>
      </c>
      <c r="G504" s="1" t="s">
        <v>13</v>
      </c>
      <c r="H504" t="b">
        <f t="shared" si="7"/>
        <v>1</v>
      </c>
      <c r="I504" t="b">
        <f>SUMPRODUCT(COUNTIF(C504,{"*/users/chris*","*/users/simon*","*/users/bridadan*","*/users/mbed_official*","*/users/Kojto*","*/users/sam_grove*","*/users/mbedAustin*","*/users/JimCarver*","*/users/andcor02*","*/teams/mbed-os-examples*","*/users/MACRUM*","*/users/Donatien*"}))&gt;0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4" t="b">
        <f>SUMPRODUCT(COUNTIF(C504,{"*/teams/ST*","*/users/nxp_ip*","*/teams/NXP*","*/teams/Freescale*","*/teams/AnalogDevices*","*/teams/Maxim-Integrated*","*/teams/ublox*","*/teams/WIZnet*","*/teams/Avnet*","*/users/ytsuboi*","*/users/Sissors*","*/users/Kaizen*","*/users/Jksoft*"}))&gt;0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05" spans="1:10" x14ac:dyDescent="0.2">
      <c r="A505" s="1" t="s">
        <v>827</v>
      </c>
      <c r="B505" s="1" t="s">
        <v>891</v>
      </c>
      <c r="C505" s="1" t="s">
        <v>892</v>
      </c>
      <c r="D505" s="1" t="b">
        <v>0</v>
      </c>
      <c r="E505" s="1" t="b">
        <v>0</v>
      </c>
      <c r="F505" s="1" t="s">
        <v>10</v>
      </c>
      <c r="G505" s="1" t="s">
        <v>13</v>
      </c>
      <c r="H505" t="b">
        <f t="shared" si="7"/>
        <v>1</v>
      </c>
      <c r="I505" t="b">
        <f>SUMPRODUCT(COUNTIF(C505,{"*/users/chris*","*/users/simon*","*/users/bridadan*","*/users/mbed_official*","*/users/Kojto*","*/users/sam_grove*","*/users/mbedAustin*","*/users/JimCarver*","*/users/andcor02*","*/teams/mbed-os-examples*","*/users/MACRUM*","*/users/Donatien*"}))&gt;0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5" t="b">
        <f>SUMPRODUCT(COUNTIF(C505,{"*/teams/ST*","*/users/nxp_ip*","*/teams/NXP*","*/teams/Freescale*","*/teams/AnalogDevices*","*/teams/Maxim-Integrated*","*/teams/ublox*","*/teams/WIZnet*","*/teams/Avnet*","*/users/ytsuboi*","*/users/Sissors*","*/users/Kaizen*","*/users/Jksoft*"}))&gt;0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6" spans="1:10" x14ac:dyDescent="0.2">
      <c r="A506" s="1" t="s">
        <v>827</v>
      </c>
      <c r="B506" s="1" t="s">
        <v>893</v>
      </c>
      <c r="C506" s="1" t="s">
        <v>894</v>
      </c>
      <c r="D506" s="1" t="b">
        <v>0</v>
      </c>
      <c r="E506" s="1" t="b">
        <v>0</v>
      </c>
      <c r="F506" s="1" t="s">
        <v>10</v>
      </c>
      <c r="G506" s="1" t="s">
        <v>13</v>
      </c>
      <c r="H506" t="b">
        <f t="shared" si="7"/>
        <v>1</v>
      </c>
      <c r="I506" t="b">
        <f>SUMPRODUCT(COUNTIF(C506,{"*/users/chris*","*/users/simon*","*/users/bridadan*","*/users/mbed_official*","*/users/Kojto*","*/users/sam_grove*","*/users/mbedAustin*","*/users/JimCarver*","*/users/andcor02*","*/teams/mbed-os-examples*","*/users/MACRUM*","*/users/Donatien*"}))&gt;0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6" t="b">
        <f>SUMPRODUCT(COUNTIF(C506,{"*/teams/ST*","*/users/nxp_ip*","*/teams/NXP*","*/teams/Freescale*","*/teams/AnalogDevices*","*/teams/Maxim-Integrated*","*/teams/ublox*","*/teams/WIZnet*","*/teams/Avnet*","*/users/ytsuboi*","*/users/Sissors*","*/users/Kaizen*","*/users/Jksoft*"}))&gt;0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7" spans="1:10" x14ac:dyDescent="0.2">
      <c r="A507" s="1" t="s">
        <v>827</v>
      </c>
      <c r="B507" s="1" t="s">
        <v>895</v>
      </c>
      <c r="C507" s="1" t="s">
        <v>896</v>
      </c>
      <c r="D507" s="1" t="b">
        <v>0</v>
      </c>
      <c r="E507" s="1" t="b">
        <v>0</v>
      </c>
      <c r="F507" s="1" t="s">
        <v>10</v>
      </c>
      <c r="G507" s="1" t="s">
        <v>13</v>
      </c>
      <c r="H507" t="b">
        <f t="shared" si="7"/>
        <v>1</v>
      </c>
      <c r="I507" t="b">
        <f>SUMPRODUCT(COUNTIF(C507,{"*/users/chris*","*/users/simon*","*/users/bridadan*","*/users/mbed_official*","*/users/Kojto*","*/users/sam_grove*","*/users/mbedAustin*","*/users/JimCarver*","*/users/andcor02*","*/teams/mbed-os-examples*","*/users/MACRUM*","*/users/Donatien*"}))&gt;0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7" t="b">
        <f>SUMPRODUCT(COUNTIF(C507,{"*/teams/ST*","*/users/nxp_ip*","*/teams/NXP*","*/teams/Freescale*","*/teams/AnalogDevices*","*/teams/Maxim-Integrated*","*/teams/ublox*","*/teams/WIZnet*","*/teams/Avnet*","*/users/ytsuboi*","*/users/Sissors*","*/users/Kaizen*","*/users/Jksoft*"}))&gt;0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08" spans="1:10" x14ac:dyDescent="0.2">
      <c r="A508" s="1" t="s">
        <v>827</v>
      </c>
      <c r="B508" s="1" t="s">
        <v>897</v>
      </c>
      <c r="C508" s="1" t="s">
        <v>898</v>
      </c>
      <c r="D508" s="1" t="b">
        <v>0</v>
      </c>
      <c r="E508" s="1" t="b">
        <v>0</v>
      </c>
      <c r="F508" s="1" t="s">
        <v>13</v>
      </c>
      <c r="G508" s="1" t="s">
        <v>13</v>
      </c>
      <c r="H508" t="b">
        <f t="shared" si="7"/>
        <v>1</v>
      </c>
      <c r="I508" t="b">
        <f>SUMPRODUCT(COUNTIF(C508,{"*/users/chris*","*/users/simon*","*/users/bridadan*","*/users/mbed_official*","*/users/Kojto*","*/users/sam_grove*","*/users/mbedAustin*","*/users/JimCarver*","*/users/andcor02*","*/teams/mbed-os-examples*","*/users/MACRUM*","*/users/Donatien*"}))&gt;0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8" t="b">
        <f>SUMPRODUCT(COUNTIF(C508,{"*/teams/ST*","*/users/nxp_ip*","*/teams/NXP*","*/teams/Freescale*","*/teams/AnalogDevices*","*/teams/Maxim-Integrated*","*/teams/ublox*","*/teams/WIZnet*","*/teams/Avnet*","*/users/ytsuboi*","*/users/Sissors*","*/users/Kaizen*","*/users/Jksoft*"}))&gt;0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09" spans="1:10" x14ac:dyDescent="0.2">
      <c r="A509" s="1" t="s">
        <v>827</v>
      </c>
      <c r="B509" s="1" t="s">
        <v>393</v>
      </c>
      <c r="C509" s="1" t="s">
        <v>394</v>
      </c>
      <c r="D509" s="1" t="b">
        <v>0</v>
      </c>
      <c r="E509" s="1" t="b">
        <v>0</v>
      </c>
      <c r="F509" s="1" t="s">
        <v>13</v>
      </c>
      <c r="G509" s="1" t="s">
        <v>13</v>
      </c>
      <c r="H509" t="b">
        <f t="shared" si="7"/>
        <v>1</v>
      </c>
      <c r="I509" t="b">
        <f>SUMPRODUCT(COUNTIF(C509,{"*/users/chris*","*/users/simon*","*/users/bridadan*","*/users/mbed_official*","*/users/Kojto*","*/users/sam_grove*","*/users/mbedAustin*","*/users/JimCarver*","*/users/andcor02*","*/teams/mbed-os-examples*","*/users/MACRUM*","*/users/Donatien*"}))&gt;0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09" t="b">
        <f>SUMPRODUCT(COUNTIF(C509,{"*/teams/ST*","*/users/nxp_ip*","*/teams/NXP*","*/teams/Freescale*","*/teams/AnalogDevices*","*/teams/Maxim-Integrated*","*/teams/ublox*","*/teams/WIZnet*","*/teams/Avnet*","*/users/ytsuboi*","*/users/Sissors*","*/users/Kaizen*","*/users/Jksoft*"}))&gt;0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10" spans="1:10" x14ac:dyDescent="0.2">
      <c r="A510" s="1" t="s">
        <v>827</v>
      </c>
      <c r="B510" s="1" t="s">
        <v>899</v>
      </c>
      <c r="C510" s="1" t="s">
        <v>900</v>
      </c>
      <c r="D510" s="1" t="b">
        <v>0</v>
      </c>
      <c r="E510" s="1" t="b">
        <v>0</v>
      </c>
      <c r="F510" s="1" t="s">
        <v>10</v>
      </c>
      <c r="G510" s="1" t="s">
        <v>13</v>
      </c>
      <c r="H510" t="b">
        <f t="shared" si="7"/>
        <v>1</v>
      </c>
      <c r="I510" t="b">
        <f>SUMPRODUCT(COUNTIF(C510,{"*/users/chris*","*/users/simon*","*/users/bridadan*","*/users/mbed_official*","*/users/Kojto*","*/users/sam_grove*","*/users/mbedAustin*","*/users/JimCarver*","*/users/andcor02*","*/teams/mbed-os-examples*","*/users/MACRUM*","*/users/Donatien*"}))&gt;0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0" t="b">
        <f>SUMPRODUCT(COUNTIF(C510,{"*/teams/ST*","*/users/nxp_ip*","*/teams/NXP*","*/teams/Freescale*","*/teams/AnalogDevices*","*/teams/Maxim-Integrated*","*/teams/ublox*","*/teams/WIZnet*","*/teams/Avnet*","*/users/ytsuboi*","*/users/Sissors*","*/users/Kaizen*","*/users/Jksoft*"}))&gt;0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1" spans="1:10" x14ac:dyDescent="0.2">
      <c r="A511" s="1" t="s">
        <v>827</v>
      </c>
      <c r="B511" s="1" t="s">
        <v>901</v>
      </c>
      <c r="C511" s="1" t="s">
        <v>902</v>
      </c>
      <c r="D511" s="1" t="b">
        <v>0</v>
      </c>
      <c r="E511" s="1" t="b">
        <v>0</v>
      </c>
      <c r="F511" s="1" t="s">
        <v>10</v>
      </c>
      <c r="G511" s="1" t="s">
        <v>13</v>
      </c>
      <c r="H511" t="b">
        <f t="shared" si="7"/>
        <v>1</v>
      </c>
      <c r="I511" t="b">
        <f>SUMPRODUCT(COUNTIF(C511,{"*/users/chris*","*/users/simon*","*/users/bridadan*","*/users/mbed_official*","*/users/Kojto*","*/users/sam_grove*","*/users/mbedAustin*","*/users/JimCarver*","*/users/andcor02*","*/teams/mbed-os-examples*","*/users/MACRUM*","*/users/Donatien*"}))&gt;0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1" t="b">
        <f>SUMPRODUCT(COUNTIF(C511,{"*/teams/ST*","*/users/nxp_ip*","*/teams/NXP*","*/teams/Freescale*","*/teams/AnalogDevices*","*/teams/Maxim-Integrated*","*/teams/ublox*","*/teams/WIZnet*","*/teams/Avnet*","*/users/ytsuboi*","*/users/Sissors*","*/users/Kaizen*","*/users/Jksoft*"}))&gt;0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2" spans="1:10" x14ac:dyDescent="0.2">
      <c r="A512" s="1" t="s">
        <v>827</v>
      </c>
      <c r="B512" s="1" t="s">
        <v>903</v>
      </c>
      <c r="C512" s="1" t="s">
        <v>904</v>
      </c>
      <c r="D512" s="1" t="b">
        <v>0</v>
      </c>
      <c r="E512" s="1" t="b">
        <v>0</v>
      </c>
      <c r="F512" s="1" t="s">
        <v>10</v>
      </c>
      <c r="G512" s="1" t="s">
        <v>13</v>
      </c>
      <c r="H512" t="b">
        <f t="shared" si="7"/>
        <v>1</v>
      </c>
      <c r="I512" t="b">
        <f>SUMPRODUCT(COUNTIF(C512,{"*/users/chris*","*/users/simon*","*/users/bridadan*","*/users/mbed_official*","*/users/Kojto*","*/users/sam_grove*","*/users/mbedAustin*","*/users/JimCarver*","*/users/andcor02*","*/teams/mbed-os-examples*","*/users/MACRUM*","*/users/Donatien*"}))&gt;0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2" t="b">
        <f>SUMPRODUCT(COUNTIF(C512,{"*/teams/ST*","*/users/nxp_ip*","*/teams/NXP*","*/teams/Freescale*","*/teams/AnalogDevices*","*/teams/Maxim-Integrated*","*/teams/ublox*","*/teams/WIZnet*","*/teams/Avnet*","*/users/ytsuboi*","*/users/Sissors*","*/users/Kaizen*","*/users/Jksoft*"}))&gt;0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3" spans="1:10" x14ac:dyDescent="0.2">
      <c r="A513" s="1" t="s">
        <v>827</v>
      </c>
      <c r="B513" s="1" t="s">
        <v>905</v>
      </c>
      <c r="C513" s="1" t="s">
        <v>906</v>
      </c>
      <c r="D513" s="1" t="b">
        <v>0</v>
      </c>
      <c r="E513" s="1" t="b">
        <v>0</v>
      </c>
      <c r="F513" s="1" t="s">
        <v>10</v>
      </c>
      <c r="G513" s="1" t="s">
        <v>10</v>
      </c>
      <c r="H513" t="b">
        <f t="shared" si="7"/>
        <v>0</v>
      </c>
      <c r="I513" t="b">
        <f>SUMPRODUCT(COUNTIF(C513,{"*/users/chris*","*/users/simon*","*/users/bridadan*","*/users/mbed_official*","*/users/Kojto*","*/users/sam_grove*","*/users/mbedAustin*","*/users/JimCarver*","*/users/andcor02*","*/teams/mbed-os-examples*","*/users/MACRUM*","*/users/Donatien*"}))&gt;0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3" t="b">
        <f>SUMPRODUCT(COUNTIF(C513,{"*/teams/ST*","*/users/nxp_ip*","*/teams/NXP*","*/teams/Freescale*","*/teams/AnalogDevices*","*/teams/Maxim-Integrated*","*/teams/ublox*","*/teams/WIZnet*","*/teams/Avnet*","*/users/ytsuboi*","*/users/Sissors*","*/users/Kaizen*","*/users/Jksoft*"}))&gt;0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4" spans="1:10" x14ac:dyDescent="0.2">
      <c r="A514" s="1" t="s">
        <v>827</v>
      </c>
      <c r="B514" s="1" t="s">
        <v>907</v>
      </c>
      <c r="C514" s="1" t="s">
        <v>908</v>
      </c>
      <c r="D514" s="1" t="b">
        <v>0</v>
      </c>
      <c r="E514" s="1" t="b">
        <v>0</v>
      </c>
      <c r="F514" s="1" t="s">
        <v>10</v>
      </c>
      <c r="G514" s="1" t="s">
        <v>10</v>
      </c>
      <c r="H514" t="b">
        <f t="shared" si="7"/>
        <v>0</v>
      </c>
      <c r="I514" t="b">
        <f>SUMPRODUCT(COUNTIF(C514,{"*/users/chris*","*/users/simon*","*/users/bridadan*","*/users/mbed_official*","*/users/Kojto*","*/users/sam_grove*","*/users/mbedAustin*","*/users/JimCarver*","*/users/andcor02*","*/teams/mbed-os-examples*","*/users/MACRUM*","*/users/Donatien*"}))&gt;0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4" t="b">
        <f>SUMPRODUCT(COUNTIF(C514,{"*/teams/ST*","*/users/nxp_ip*","*/teams/NXP*","*/teams/Freescale*","*/teams/AnalogDevices*","*/teams/Maxim-Integrated*","*/teams/ublox*","*/teams/WIZnet*","*/teams/Avnet*","*/users/ytsuboi*","*/users/Sissors*","*/users/Kaizen*","*/users/Jksoft*"}))&gt;0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5" spans="1:10" x14ac:dyDescent="0.2">
      <c r="A515" s="1" t="s">
        <v>827</v>
      </c>
      <c r="B515" s="1" t="s">
        <v>909</v>
      </c>
      <c r="C515" s="1" t="s">
        <v>910</v>
      </c>
      <c r="D515" s="1" t="b">
        <v>0</v>
      </c>
      <c r="E515" s="1" t="b">
        <v>0</v>
      </c>
      <c r="F515" s="1" t="s">
        <v>10</v>
      </c>
      <c r="G515" s="1" t="s">
        <v>10</v>
      </c>
      <c r="H515" t="b">
        <f t="shared" ref="H515:H531" si="8">IF(OR(F515="SUCCESS",G515="SUCCESS"), TRUE, IF(OR(F515="LIBRARY",G515="LIBRARY",F515="DUPLICATE",G515="DUPLICATE",F515="-",G515="-"),"-",FALSE))</f>
        <v>0</v>
      </c>
      <c r="I515" t="b">
        <f>SUMPRODUCT(COUNTIF(C515,{"*/users/chris*","*/users/simon*","*/users/bridadan*","*/users/mbed_official*","*/users/Kojto*","*/users/sam_grove*","*/users/mbedAustin*","*/users/JimCarver*","*/users/andcor02*","*/teams/mbed-os-examples*","*/users/MACRUM*","*/users/Donatien*"}))&gt;0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5" t="b">
        <f>SUMPRODUCT(COUNTIF(C515,{"*/teams/ST*","*/users/nxp_ip*","*/teams/NXP*","*/teams/Freescale*","*/teams/AnalogDevices*","*/teams/Maxim-Integrated*","*/teams/ublox*","*/teams/WIZnet*","*/teams/Avnet*","*/users/ytsuboi*","*/users/Sissors*","*/users/Kaizen*","*/users/Jksoft*"}))&gt;0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6" spans="1:10" x14ac:dyDescent="0.2">
      <c r="A516" s="1" t="s">
        <v>827</v>
      </c>
      <c r="B516" s="1" t="s">
        <v>911</v>
      </c>
      <c r="C516" s="1" t="s">
        <v>912</v>
      </c>
      <c r="D516" s="1" t="b">
        <v>0</v>
      </c>
      <c r="E516" s="1" t="b">
        <v>0</v>
      </c>
      <c r="F516" s="1" t="s">
        <v>10</v>
      </c>
      <c r="G516" s="1" t="s">
        <v>13</v>
      </c>
      <c r="H516" t="b">
        <f t="shared" si="8"/>
        <v>1</v>
      </c>
      <c r="I516" t="b">
        <f>SUMPRODUCT(COUNTIF(C516,{"*/users/chris*","*/users/simon*","*/users/bridadan*","*/users/mbed_official*","*/users/Kojto*","*/users/sam_grove*","*/users/mbedAustin*","*/users/JimCarver*","*/users/andcor02*","*/teams/mbed-os-examples*","*/users/MACRUM*","*/users/Donatien*"}))&gt;0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6" t="b">
        <f>SUMPRODUCT(COUNTIF(C516,{"*/teams/ST*","*/users/nxp_ip*","*/teams/NXP*","*/teams/Freescale*","*/teams/AnalogDevices*","*/teams/Maxim-Integrated*","*/teams/ublox*","*/teams/WIZnet*","*/teams/Avnet*","*/users/ytsuboi*","*/users/Sissors*","*/users/Kaizen*","*/users/Jksoft*"}))&gt;0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7" spans="1:10" x14ac:dyDescent="0.2">
      <c r="A517" s="1" t="s">
        <v>827</v>
      </c>
      <c r="B517" s="1" t="s">
        <v>913</v>
      </c>
      <c r="C517" s="1" t="s">
        <v>914</v>
      </c>
      <c r="D517" s="1" t="b">
        <v>0</v>
      </c>
      <c r="E517" s="1" t="b">
        <v>0</v>
      </c>
      <c r="F517" s="1" t="s">
        <v>10</v>
      </c>
      <c r="G517" s="1" t="s">
        <v>10</v>
      </c>
      <c r="H517" t="b">
        <f t="shared" si="8"/>
        <v>0</v>
      </c>
      <c r="I517" t="b">
        <f>SUMPRODUCT(COUNTIF(C517,{"*/users/chris*","*/users/simon*","*/users/bridadan*","*/users/mbed_official*","*/users/Kojto*","*/users/sam_grove*","*/users/mbedAustin*","*/users/JimCarver*","*/users/andcor02*","*/teams/mbed-os-examples*","*/users/MACRUM*","*/users/Donatien*"}))&gt;0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7" t="b">
        <f>SUMPRODUCT(COUNTIF(C517,{"*/teams/ST*","*/users/nxp_ip*","*/teams/NXP*","*/teams/Freescale*","*/teams/AnalogDevices*","*/teams/Maxim-Integrated*","*/teams/ublox*","*/teams/WIZnet*","*/teams/Avnet*","*/users/ytsuboi*","*/users/Sissors*","*/users/Kaizen*","*/users/Jksoft*"}))&gt;0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18" spans="1:10" x14ac:dyDescent="0.2">
      <c r="A518" s="1" t="s">
        <v>827</v>
      </c>
      <c r="B518" s="1" t="s">
        <v>915</v>
      </c>
      <c r="C518" s="1" t="s">
        <v>916</v>
      </c>
      <c r="D518" s="1" t="b">
        <v>0</v>
      </c>
      <c r="E518" s="1" t="b">
        <v>0</v>
      </c>
      <c r="F518" s="1" t="s">
        <v>10</v>
      </c>
      <c r="G518" s="1" t="s">
        <v>10</v>
      </c>
      <c r="H518" t="b">
        <f t="shared" si="8"/>
        <v>0</v>
      </c>
      <c r="I518" t="b">
        <f>SUMPRODUCT(COUNTIF(C518,{"*/users/chris*","*/users/simon*","*/users/bridadan*","*/users/mbed_official*","*/users/Kojto*","*/users/sam_grove*","*/users/mbedAustin*","*/users/JimCarver*","*/users/andcor02*","*/teams/mbed-os-examples*","*/users/MACRUM*","*/users/Donatien*"}))&gt;0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8" t="b">
        <f>SUMPRODUCT(COUNTIF(C518,{"*/teams/ST*","*/users/nxp_ip*","*/teams/NXP*","*/teams/Freescale*","*/teams/AnalogDevices*","*/teams/Maxim-Integrated*","*/teams/ublox*","*/teams/WIZnet*","*/teams/Avnet*","*/users/ytsuboi*","*/users/Sissors*","*/users/Kaizen*","*/users/Jksoft*"}))&gt;0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19" spans="1:10" x14ac:dyDescent="0.2">
      <c r="A519" s="1" t="s">
        <v>827</v>
      </c>
      <c r="B519" s="1" t="s">
        <v>917</v>
      </c>
      <c r="C519" s="1" t="s">
        <v>918</v>
      </c>
      <c r="D519" s="1" t="b">
        <v>0</v>
      </c>
      <c r="E519" s="1" t="b">
        <v>0</v>
      </c>
      <c r="F519" s="1" t="s">
        <v>10</v>
      </c>
      <c r="G519" s="1" t="s">
        <v>10</v>
      </c>
      <c r="H519" t="b">
        <f t="shared" si="8"/>
        <v>0</v>
      </c>
      <c r="I519" t="b">
        <f>SUMPRODUCT(COUNTIF(C519,{"*/users/chris*","*/users/simon*","*/users/bridadan*","*/users/mbed_official*","*/users/Kojto*","*/users/sam_grove*","*/users/mbedAustin*","*/users/JimCarver*","*/users/andcor02*","*/teams/mbed-os-examples*","*/users/MACRUM*","*/users/Donatien*"}))&gt;0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19" t="b">
        <f>SUMPRODUCT(COUNTIF(C519,{"*/teams/ST*","*/users/nxp_ip*","*/teams/NXP*","*/teams/Freescale*","*/teams/AnalogDevices*","*/teams/Maxim-Integrated*","*/teams/ublox*","*/teams/WIZnet*","*/teams/Avnet*","*/users/ytsuboi*","*/users/Sissors*","*/users/Kaizen*","*/users/Jksoft*"}))&gt;0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20" spans="1:10" x14ac:dyDescent="0.2">
      <c r="A520" s="1" t="s">
        <v>827</v>
      </c>
      <c r="B520" s="1" t="s">
        <v>919</v>
      </c>
      <c r="C520" s="1" t="s">
        <v>920</v>
      </c>
      <c r="D520" s="1" t="b">
        <v>0</v>
      </c>
      <c r="E520" s="1" t="b">
        <v>0</v>
      </c>
      <c r="F520" s="1" t="s">
        <v>10</v>
      </c>
      <c r="G520" s="1" t="s">
        <v>10</v>
      </c>
      <c r="H520" t="b">
        <f t="shared" si="8"/>
        <v>0</v>
      </c>
      <c r="I520" t="b">
        <f>SUMPRODUCT(COUNTIF(C520,{"*/users/chris*","*/users/simon*","*/users/bridadan*","*/users/mbed_official*","*/users/Kojto*","*/users/sam_grove*","*/users/mbedAustin*","*/users/JimCarver*","*/users/andcor02*","*/teams/mbed-os-examples*","*/users/MACRUM*","*/users/Donatien*"}))&gt;0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0" t="b">
        <f>SUMPRODUCT(COUNTIF(C520,{"*/teams/ST*","*/users/nxp_ip*","*/teams/NXP*","*/teams/Freescale*","*/teams/AnalogDevices*","*/teams/Maxim-Integrated*","*/teams/ublox*","*/teams/WIZnet*","*/teams/Avnet*","*/users/ytsuboi*","*/users/Sissors*","*/users/Kaizen*","*/users/Jksoft*"}))&gt;0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21" spans="1:10" x14ac:dyDescent="0.2">
      <c r="A521" s="1" t="s">
        <v>827</v>
      </c>
      <c r="B521" s="1" t="s">
        <v>921</v>
      </c>
      <c r="C521" s="1" t="s">
        <v>922</v>
      </c>
      <c r="D521" s="1" t="b">
        <v>1</v>
      </c>
      <c r="E521" s="1" t="b">
        <v>0</v>
      </c>
      <c r="F521" s="1" t="s">
        <v>30</v>
      </c>
      <c r="G521" s="1" t="s">
        <v>30</v>
      </c>
      <c r="H521" t="str">
        <f t="shared" si="8"/>
        <v>-</v>
      </c>
      <c r="I521" t="b">
        <f>SUMPRODUCT(COUNTIF(C521,{"*/users/chris*","*/users/simon*","*/users/bridadan*","*/users/mbed_official*","*/users/Kojto*","*/users/sam_grove*","*/users/mbedAustin*","*/users/JimCarver*","*/users/andcor02*","*/teams/mbed-os-examples*","*/users/MACRUM*","*/users/Donatien*"}))&gt;0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1" t="b">
        <f>SUMPRODUCT(COUNTIF(C521,{"*/teams/ST*","*/users/nxp_ip*","*/teams/NXP*","*/teams/Freescale*","*/teams/AnalogDevices*","*/teams/Maxim-Integrated*","*/teams/ublox*","*/teams/WIZnet*","*/teams/Avnet*","*/users/ytsuboi*","*/users/Sissors*","*/users/Kaizen*","*/users/Jksoft*"}))&gt;0</f>
        <v>1</v>
      </c>
    </row>
    <row r="522" spans="1:10" x14ac:dyDescent="0.2">
      <c r="A522" s="1" t="s">
        <v>827</v>
      </c>
      <c r="B522" s="1" t="s">
        <v>923</v>
      </c>
      <c r="C522" s="1" t="s">
        <v>924</v>
      </c>
      <c r="D522" s="1" t="b">
        <v>0</v>
      </c>
      <c r="E522" s="1" t="b">
        <v>0</v>
      </c>
      <c r="F522" s="1" t="s">
        <v>10</v>
      </c>
      <c r="G522" s="1" t="s">
        <v>10</v>
      </c>
      <c r="H522" t="b">
        <f t="shared" si="8"/>
        <v>0</v>
      </c>
      <c r="I522" t="b">
        <f>SUMPRODUCT(COUNTIF(C522,{"*/users/chris*","*/users/simon*","*/users/bridadan*","*/users/mbed_official*","*/users/Kojto*","*/users/sam_grove*","*/users/mbedAustin*","*/users/JimCarver*","*/users/andcor02*","*/teams/mbed-os-examples*","*/users/MACRUM*","*/users/Donatien*"}))&gt;0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2" t="b">
        <f>SUMPRODUCT(COUNTIF(C522,{"*/teams/ST*","*/users/nxp_ip*","*/teams/NXP*","*/teams/Freescale*","*/teams/AnalogDevices*","*/teams/Maxim-Integrated*","*/teams/ublox*","*/teams/WIZnet*","*/teams/Avnet*","*/users/ytsuboi*","*/users/Sissors*","*/users/Kaizen*","*/users/Jksoft*"}))&gt;0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3" spans="1:10" x14ac:dyDescent="0.2">
      <c r="A523" s="1" t="s">
        <v>827</v>
      </c>
      <c r="B523" s="1" t="s">
        <v>925</v>
      </c>
      <c r="C523" s="1" t="s">
        <v>926</v>
      </c>
      <c r="D523" s="1" t="b">
        <v>0</v>
      </c>
      <c r="E523" s="1" t="b">
        <v>0</v>
      </c>
      <c r="F523" s="1" t="s">
        <v>13</v>
      </c>
      <c r="G523" s="1" t="s">
        <v>13</v>
      </c>
      <c r="H523" t="b">
        <f t="shared" si="8"/>
        <v>1</v>
      </c>
      <c r="I523" t="b">
        <f>SUMPRODUCT(COUNTIF(C523,{"*/users/chris*","*/users/simon*","*/users/bridadan*","*/users/mbed_official*","*/users/Kojto*","*/users/sam_grove*","*/users/mbedAustin*","*/users/JimCarver*","*/users/andcor02*","*/teams/mbed-os-examples*","*/users/MACRUM*","*/users/Donatien*"}))&gt;0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3" t="b">
        <f>SUMPRODUCT(COUNTIF(C523,{"*/teams/ST*","*/users/nxp_ip*","*/teams/NXP*","*/teams/Freescale*","*/teams/AnalogDevices*","*/teams/Maxim-Integrated*","*/teams/ublox*","*/teams/WIZnet*","*/teams/Avnet*","*/users/ytsuboi*","*/users/Sissors*","*/users/Kaizen*","*/users/Jksoft*"}))&gt;0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4" spans="1:10" x14ac:dyDescent="0.2">
      <c r="A524" s="1" t="s">
        <v>827</v>
      </c>
      <c r="B524" s="1" t="s">
        <v>927</v>
      </c>
      <c r="C524" s="1" t="s">
        <v>928</v>
      </c>
      <c r="D524" s="1" t="b">
        <v>0</v>
      </c>
      <c r="E524" s="1" t="b">
        <v>0</v>
      </c>
      <c r="F524" s="1" t="s">
        <v>13</v>
      </c>
      <c r="G524" s="1" t="s">
        <v>13</v>
      </c>
      <c r="H524" t="b">
        <f t="shared" si="8"/>
        <v>1</v>
      </c>
      <c r="I524" t="b">
        <f>SUMPRODUCT(COUNTIF(C524,{"*/users/chris*","*/users/simon*","*/users/bridadan*","*/users/mbed_official*","*/users/Kojto*","*/users/sam_grove*","*/users/mbedAustin*","*/users/JimCarver*","*/users/andcor02*","*/teams/mbed-os-examples*","*/users/MACRUM*","*/users/Donatien*"}))&gt;0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4" t="b">
        <f>SUMPRODUCT(COUNTIF(C524,{"*/teams/ST*","*/users/nxp_ip*","*/teams/NXP*","*/teams/Freescale*","*/teams/AnalogDevices*","*/teams/Maxim-Integrated*","*/teams/ublox*","*/teams/WIZnet*","*/teams/Avnet*","*/users/ytsuboi*","*/users/Sissors*","*/users/Kaizen*","*/users/Jksoft*"}))&gt;0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5" spans="1:10" x14ac:dyDescent="0.2">
      <c r="A525" s="1" t="s">
        <v>827</v>
      </c>
      <c r="B525" s="1" t="s">
        <v>929</v>
      </c>
      <c r="C525" s="1" t="s">
        <v>928</v>
      </c>
      <c r="D525" s="1" t="b">
        <v>0</v>
      </c>
      <c r="E525" s="1" t="b">
        <v>0</v>
      </c>
      <c r="F525" s="1" t="s">
        <v>247</v>
      </c>
      <c r="G525" s="1" t="s">
        <v>247</v>
      </c>
      <c r="H525" t="str">
        <f t="shared" si="8"/>
        <v>-</v>
      </c>
      <c r="I525" t="b">
        <f>SUMPRODUCT(COUNTIF(C525,{"*/users/chris*","*/users/simon*","*/users/bridadan*","*/users/mbed_official*","*/users/Kojto*","*/users/sam_grove*","*/users/mbedAustin*","*/users/JimCarver*","*/users/andcor02*","*/teams/mbed-os-examples*","*/users/MACRUM*","*/users/Donatien*"}))&gt;0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5" t="b">
        <f>SUMPRODUCT(COUNTIF(C525,{"*/teams/ST*","*/users/nxp_ip*","*/teams/NXP*","*/teams/Freescale*","*/teams/AnalogDevices*","*/teams/Maxim-Integrated*","*/teams/ublox*","*/teams/WIZnet*","*/teams/Avnet*","*/users/ytsuboi*","*/users/Sissors*","*/users/Kaizen*","*/users/Jksoft*"}))&gt;0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6" spans="1:10" x14ac:dyDescent="0.2">
      <c r="A526" s="1" t="s">
        <v>827</v>
      </c>
      <c r="B526" s="1" t="s">
        <v>930</v>
      </c>
      <c r="C526" s="1" t="s">
        <v>931</v>
      </c>
      <c r="D526" s="1" t="b">
        <v>0</v>
      </c>
      <c r="E526" s="1" t="b">
        <v>0</v>
      </c>
      <c r="F526" s="1" t="s">
        <v>13</v>
      </c>
      <c r="G526" s="1" t="s">
        <v>13</v>
      </c>
      <c r="H526" t="b">
        <f t="shared" si="8"/>
        <v>1</v>
      </c>
      <c r="I526" t="b">
        <f>SUMPRODUCT(COUNTIF(C526,{"*/users/chris*","*/users/simon*","*/users/bridadan*","*/users/mbed_official*","*/users/Kojto*","*/users/sam_grove*","*/users/mbedAustin*","*/users/JimCarver*","*/users/andcor02*","*/teams/mbed-os-examples*","*/users/MACRUM*","*/users/Donatien*"}))&gt;0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6" t="b">
        <f>SUMPRODUCT(COUNTIF(C526,{"*/teams/ST*","*/users/nxp_ip*","*/teams/NXP*","*/teams/Freescale*","*/teams/AnalogDevices*","*/teams/Maxim-Integrated*","*/teams/ublox*","*/teams/WIZnet*","*/teams/Avnet*","*/users/ytsuboi*","*/users/Sissors*","*/users/Kaizen*","*/users/Jksoft*"}))&gt;0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7" spans="1:10" x14ac:dyDescent="0.2">
      <c r="A527" s="1" t="s">
        <v>827</v>
      </c>
      <c r="B527" s="1" t="s">
        <v>932</v>
      </c>
      <c r="C527" s="1" t="s">
        <v>931</v>
      </c>
      <c r="D527" s="1" t="b">
        <v>0</v>
      </c>
      <c r="E527" s="1" t="b">
        <v>0</v>
      </c>
      <c r="F527" s="1" t="s">
        <v>247</v>
      </c>
      <c r="G527" s="1" t="s">
        <v>247</v>
      </c>
      <c r="H527" t="str">
        <f t="shared" si="8"/>
        <v>-</v>
      </c>
      <c r="I527" t="b">
        <f>SUMPRODUCT(COUNTIF(C527,{"*/users/chris*","*/users/simon*","*/users/bridadan*","*/users/mbed_official*","*/users/Kojto*","*/users/sam_grove*","*/users/mbedAustin*","*/users/JimCarver*","*/users/andcor02*","*/teams/mbed-os-examples*","*/users/MACRUM*","*/users/Donatien*"}))&gt;0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7" t="b">
        <f>SUMPRODUCT(COUNTIF(C527,{"*/teams/ST*","*/users/nxp_ip*","*/teams/NXP*","*/teams/Freescale*","*/teams/AnalogDevices*","*/teams/Maxim-Integrated*","*/teams/ublox*","*/teams/WIZnet*","*/teams/Avnet*","*/users/ytsuboi*","*/users/Sissors*","*/users/Kaizen*","*/users/Jksoft*"}))&gt;0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8" spans="1:10" x14ac:dyDescent="0.2">
      <c r="A528" s="1" t="s">
        <v>827</v>
      </c>
      <c r="B528" s="1" t="s">
        <v>933</v>
      </c>
      <c r="C528" s="1" t="s">
        <v>934</v>
      </c>
      <c r="D528" s="1" t="b">
        <v>0</v>
      </c>
      <c r="E528" s="1" t="b">
        <v>0</v>
      </c>
      <c r="F528" s="1" t="s">
        <v>13</v>
      </c>
      <c r="G528" s="1" t="s">
        <v>13</v>
      </c>
      <c r="H528" t="b">
        <f t="shared" si="8"/>
        <v>1</v>
      </c>
      <c r="I528" t="b">
        <f>SUMPRODUCT(COUNTIF(C528,{"*/users/chris*","*/users/simon*","*/users/bridadan*","*/users/mbed_official*","*/users/Kojto*","*/users/sam_grove*","*/users/mbedAustin*","*/users/JimCarver*","*/users/andcor02*","*/teams/mbed-os-examples*","*/users/MACRUM*","*/users/Donatien*"}))&gt;0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8" t="b">
        <f>SUMPRODUCT(COUNTIF(C528,{"*/teams/ST*","*/users/nxp_ip*","*/teams/NXP*","*/teams/Freescale*","*/teams/AnalogDevices*","*/teams/Maxim-Integrated*","*/teams/ublox*","*/teams/WIZnet*","*/teams/Avnet*","*/users/ytsuboi*","*/users/Sissors*","*/users/Kaizen*","*/users/Jksoft*"}))&gt;0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29" spans="1:10" x14ac:dyDescent="0.2">
      <c r="A529" s="1" t="s">
        <v>827</v>
      </c>
      <c r="B529" s="1" t="s">
        <v>935</v>
      </c>
      <c r="C529" s="1" t="s">
        <v>934</v>
      </c>
      <c r="D529" s="1" t="b">
        <v>0</v>
      </c>
      <c r="E529" s="1" t="b">
        <v>0</v>
      </c>
      <c r="F529" s="1" t="s">
        <v>247</v>
      </c>
      <c r="G529" s="1" t="s">
        <v>247</v>
      </c>
      <c r="H529" t="str">
        <f t="shared" si="8"/>
        <v>-</v>
      </c>
      <c r="I529" t="b">
        <f>SUMPRODUCT(COUNTIF(C529,{"*/users/chris*","*/users/simon*","*/users/bridadan*","*/users/mbed_official*","*/users/Kojto*","*/users/sam_grove*","*/users/mbedAustin*","*/users/JimCarver*","*/users/andcor02*","*/teams/mbed-os-examples*","*/users/MACRUM*","*/users/Donatien*"}))&gt;0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29" t="b">
        <f>SUMPRODUCT(COUNTIF(C529,{"*/teams/ST*","*/users/nxp_ip*","*/teams/NXP*","*/teams/Freescale*","*/teams/AnalogDevices*","*/teams/Maxim-Integrated*","*/teams/ublox*","*/teams/WIZnet*","*/teams/Avnet*","*/users/ytsuboi*","*/users/Sissors*","*/users/Kaizen*","*/users/Jksoft*"}))&gt;0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30" spans="1:10" x14ac:dyDescent="0.2">
      <c r="A530" s="1" t="s">
        <v>827</v>
      </c>
      <c r="B530" s="1" t="s">
        <v>936</v>
      </c>
      <c r="C530" s="1" t="s">
        <v>926</v>
      </c>
      <c r="D530" s="1" t="b">
        <v>0</v>
      </c>
      <c r="E530" s="1" t="b">
        <v>0</v>
      </c>
      <c r="F530" s="1" t="s">
        <v>13</v>
      </c>
      <c r="G530" s="1" t="s">
        <v>13</v>
      </c>
      <c r="H530" t="b">
        <f t="shared" si="8"/>
        <v>1</v>
      </c>
      <c r="I530" t="b">
        <f>SUMPRODUCT(COUNTIF(C530,{"*/users/chris*","*/users/simon*","*/users/bridadan*","*/users/mbed_official*","*/users/Kojto*","*/users/sam_grove*","*/users/mbedAustin*","*/users/JimCarver*","*/users/andcor02*","*/teams/mbed-os-examples*","*/users/MACRUM*","*/users/Donatien*"}))&gt;0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30" t="b">
        <f>SUMPRODUCT(COUNTIF(C530,{"*/teams/ST*","*/users/nxp_ip*","*/teams/NXP*","*/teams/Freescale*","*/teams/AnalogDevices*","*/teams/Maxim-Integrated*","*/teams/ublox*","*/teams/WIZnet*","*/teams/Avnet*","*/users/ytsuboi*","*/users/Sissors*","*/users/Kaizen*","*/users/Jksoft*"}))&gt;0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  <row r="531" spans="1:10" x14ac:dyDescent="0.2">
      <c r="A531" s="1" t="s">
        <v>827</v>
      </c>
      <c r="B531" s="1" t="s">
        <v>937</v>
      </c>
      <c r="D531" s="1" t="b">
        <v>1</v>
      </c>
      <c r="E531" s="1" t="b">
        <v>0</v>
      </c>
      <c r="F531" s="1" t="s">
        <v>30</v>
      </c>
      <c r="G531" s="1" t="s">
        <v>30</v>
      </c>
      <c r="H531" t="str">
        <f t="shared" si="8"/>
        <v>-</v>
      </c>
      <c r="I531" t="b">
        <f>SUMPRODUCT(COUNTIF(C531,{"*/users/chris*","*/users/simon*","*/users/bridadan*","*/users/mbed_official*","*/users/Kojto*","*/users/sam_grove*","*/users/mbedAustin*","*/users/JimCarver*","*/users/andcor02*","*/teams/mbed-os-examples*","*/users/MACRUM*","*/users/Donatien*"}))&gt;0</f>
        <v>0</v>
      </c>
      <c r="J531" t="b">
        <f>SUMPRODUCT(COUNTIF(C531,{"*/teams/ST*","*/users/nxp_ip*","*/teams/NXP*","*/teams/Freescale*","*/teams/AnalogDevices*","*/teams/Maxim-Integrated*","*/teams/ublox*","*/teams/WIZnet*","*/teams/Avnet*","*/users/ytsuboi*","*/users/Sissors*","*/users/Kaizen*","*/users/Jksoft*"}))&gt;0</f>
        <v>0</v>
      </c>
    </row>
  </sheetData>
  <conditionalFormatting sqref="H2:H531">
    <cfRule type="cellIs" dxfId="3" priority="7" operator="equal">
      <formula>FALSE</formula>
    </cfRule>
  </conditionalFormatting>
  <conditionalFormatting sqref="I2:I531">
    <cfRule type="cellIs" dxfId="2" priority="5" operator="equal">
      <formula>TRUE</formula>
    </cfRule>
  </conditionalFormatting>
  <conditionalFormatting sqref="J2:J531">
    <cfRule type="cellIs" dxfId="0" priority="4" operator="equal">
      <formula>TRUE</formula>
    </cfRule>
  </conditionalFormatting>
  <conditionalFormatting sqref="A2:G531">
    <cfRule type="expression" dxfId="1" priority="1">
      <formula>$H2=FALSE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3" workbookViewId="0">
      <selection activeCell="D23" sqref="D23"/>
    </sheetView>
  </sheetViews>
  <sheetFormatPr defaultRowHeight="12.75" x14ac:dyDescent="0.2"/>
  <cols>
    <col min="1" max="3" width="31.28515625" bestFit="1" customWidth="1"/>
    <col min="4" max="4" width="18.5703125" customWidth="1"/>
    <col min="5" max="5" width="18.7109375" customWidth="1"/>
    <col min="6" max="6" width="20.140625" bestFit="1" customWidth="1"/>
    <col min="7" max="8" width="18.7109375" customWidth="1"/>
    <col min="10" max="10" width="23.42578125" bestFit="1" customWidth="1"/>
    <col min="11" max="11" width="7.85546875" hidden="1" customWidth="1"/>
    <col min="12" max="12" width="22" bestFit="1" customWidth="1"/>
    <col min="13" max="13" width="9.140625" hidden="1" customWidth="1"/>
  </cols>
  <sheetData>
    <row r="1" spans="1:13" ht="17.25" x14ac:dyDescent="0.35">
      <c r="A1" s="6" t="s">
        <v>0</v>
      </c>
      <c r="B1" s="6" t="s">
        <v>938</v>
      </c>
      <c r="C1" s="3" t="s">
        <v>939</v>
      </c>
      <c r="D1" s="4" t="s">
        <v>940</v>
      </c>
      <c r="E1" s="5" t="s">
        <v>941</v>
      </c>
      <c r="F1" s="3" t="s">
        <v>942</v>
      </c>
      <c r="G1" s="4" t="s">
        <v>943</v>
      </c>
      <c r="H1" s="5" t="s">
        <v>944</v>
      </c>
      <c r="J1" s="6" t="s">
        <v>967</v>
      </c>
      <c r="L1" s="6" t="s">
        <v>947</v>
      </c>
    </row>
    <row r="2" spans="1:13" x14ac:dyDescent="0.2">
      <c r="A2" t="s">
        <v>7</v>
      </c>
      <c r="B2">
        <f>COUNTIF(Components!$A$2:$A$531,A2)</f>
        <v>30</v>
      </c>
      <c r="C2" s="2">
        <f>COUNTIFS(Components!$A$2:$A$531,A2,Components!$F$2:$F$531,"SUCCESS")</f>
        <v>6</v>
      </c>
      <c r="D2" s="2">
        <f>COUNTIFS(Components!$A$2:$A$531,A2,Components!$F$2:$F$531,"FAIL")</f>
        <v>22</v>
      </c>
      <c r="E2">
        <f>SUM(COUNTIFS(Components!$A$2:$A$531,A2,Components!$F$2:$F$531,{"-","LIBRARY","DUPLICATE"}))</f>
        <v>2</v>
      </c>
      <c r="F2">
        <f>COUNTIFS(Components!$A$2:$A$531,A2,Components!$G$2:$G$531,"SUCCESS")</f>
        <v>17</v>
      </c>
      <c r="G2">
        <f>COUNTIFS(Components!$A$2:$A$531,A2,Components!$G$2:$G$531,"FAIL")</f>
        <v>11</v>
      </c>
      <c r="H2">
        <f>SUM(COUNTIFS(Components!$A$2:$A$531,A2,Components!$G$2:$G$531,{"-","LIBRARY","DUPLICATE"}))</f>
        <v>2</v>
      </c>
      <c r="J2" s="7" t="s">
        <v>955</v>
      </c>
      <c r="K2">
        <f>COUNTIF(Components!$C$2:$C$531,"*"&amp;J2&amp;"*")</f>
        <v>8</v>
      </c>
      <c r="L2" s="7" t="s">
        <v>948</v>
      </c>
      <c r="M2">
        <f>COUNTIF(Components!$C$2:$C$531,"*"&amp;L2&amp;"*")</f>
        <v>59</v>
      </c>
    </row>
    <row r="3" spans="1:13" x14ac:dyDescent="0.2">
      <c r="A3" s="1" t="s">
        <v>72</v>
      </c>
      <c r="B3">
        <f>COUNTIF(Components!$A$2:$A$531,A3)</f>
        <v>60</v>
      </c>
      <c r="C3">
        <f>COUNTIFS(Components!$A$2:$A$531,A3,Components!$F$2:$F$531,"SUCCESS")</f>
        <v>8</v>
      </c>
      <c r="D3" s="2">
        <f>COUNTIFS(Components!$A$2:$A$531,A3,Components!$F$2:$F$531,"FAIL")</f>
        <v>39</v>
      </c>
      <c r="E3">
        <f>SUM(COUNTIFS(Components!$A$2:$A$531,A3,Components!$F$2:$F$531,{"-","LIBRARY","DUPLICATE"}))</f>
        <v>13</v>
      </c>
      <c r="F3">
        <f>COUNTIFS(Components!$A$2:$A$531,A3,Components!$G$2:$G$531,"SUCCESS")</f>
        <v>22</v>
      </c>
      <c r="G3">
        <f>COUNTIFS(Components!$A$2:$A$531,A3,Components!$G$2:$G$531,"FAIL")</f>
        <v>25</v>
      </c>
      <c r="H3">
        <f>SUM(COUNTIFS(Components!$A$2:$A$531,A3,Components!$G$2:$G$531,{"-","LIBRARY","DUPLICATE"}))</f>
        <v>13</v>
      </c>
      <c r="J3" s="7" t="s">
        <v>956</v>
      </c>
      <c r="K3">
        <f>COUNTIF(Components!$C$2:$C$531,"*"&amp;J3&amp;"*")</f>
        <v>8</v>
      </c>
      <c r="L3" s="7" t="s">
        <v>953</v>
      </c>
      <c r="M3">
        <f>COUNTIF(Components!$C$2:$C$531,"*"&amp;L3&amp;"*")</f>
        <v>8</v>
      </c>
    </row>
    <row r="4" spans="1:13" x14ac:dyDescent="0.2">
      <c r="A4" s="1" t="s">
        <v>183</v>
      </c>
      <c r="B4">
        <f>COUNTIF(Components!$A$2:$A$531,A4)</f>
        <v>87</v>
      </c>
      <c r="C4">
        <f>COUNTIFS(Components!$A$2:$A$531,A4,Components!$F$2:$F$531,"SUCCESS")</f>
        <v>13</v>
      </c>
      <c r="D4" s="2">
        <f>COUNTIFS(Components!$A$2:$A$531,A4,Components!$F$2:$F$531,"FAIL")</f>
        <v>62</v>
      </c>
      <c r="E4">
        <f>SUM(COUNTIFS(Components!$A$2:$A$531,A4,Components!$F$2:$F$531,{"-","LIBRARY","DUPLICATE"}))</f>
        <v>12</v>
      </c>
      <c r="F4">
        <f>COUNTIFS(Components!$A$2:$A$531,A4,Components!$G$2:$G$531,"SUCCESS")</f>
        <v>43</v>
      </c>
      <c r="G4">
        <f>COUNTIFS(Components!$A$2:$A$531,A4,Components!$G$2:$G$531,"FAIL")</f>
        <v>32</v>
      </c>
      <c r="H4">
        <f>SUM(COUNTIFS(Components!$A$2:$A$531,A4,Components!$G$2:$G$531,{"-","LIBRARY","DUPLICATE"}))</f>
        <v>12</v>
      </c>
      <c r="J4" s="7" t="s">
        <v>957</v>
      </c>
      <c r="K4">
        <f>COUNTIF(Components!$C$2:$C$531,"*"&amp;J4&amp;"*")</f>
        <v>4</v>
      </c>
      <c r="L4" s="7" t="s">
        <v>954</v>
      </c>
      <c r="M4">
        <f>COUNTIF(Components!$C$2:$C$531,"*"&amp;L4&amp;"*")</f>
        <v>14</v>
      </c>
    </row>
    <row r="5" spans="1:13" x14ac:dyDescent="0.2">
      <c r="A5" s="1" t="s">
        <v>351</v>
      </c>
      <c r="B5">
        <f>COUNTIF(Components!$A$2:$A$531,A5)</f>
        <v>55</v>
      </c>
      <c r="C5">
        <f>COUNTIFS(Components!$A$2:$A$531,A5,Components!$F$2:$F$531,"SUCCESS")</f>
        <v>22</v>
      </c>
      <c r="D5" s="2">
        <f>COUNTIFS(Components!$A$2:$A$531,A5,Components!$F$2:$F$531,"FAIL")</f>
        <v>25</v>
      </c>
      <c r="E5">
        <f>SUM(COUNTIFS(Components!$A$2:$A$531,A5,Components!$F$2:$F$531,{"-","LIBRARY","DUPLICATE"}))</f>
        <v>8</v>
      </c>
      <c r="F5">
        <f>COUNTIFS(Components!$A$2:$A$531,A5,Components!$G$2:$G$531,"SUCCESS")</f>
        <v>32</v>
      </c>
      <c r="G5">
        <f>COUNTIFS(Components!$A$2:$A$531,A5,Components!$G$2:$G$531,"FAIL")</f>
        <v>15</v>
      </c>
      <c r="H5">
        <f>SUM(COUNTIFS(Components!$A$2:$A$531,A5,Components!$G$2:$G$531,{"-","LIBRARY","DUPLICATE"}))</f>
        <v>8</v>
      </c>
      <c r="J5" s="7" t="s">
        <v>958</v>
      </c>
      <c r="K5">
        <f>COUNTIF(Components!$C$2:$C$531,"*"&amp;J5&amp;"*")</f>
        <v>4</v>
      </c>
      <c r="L5" s="7" t="s">
        <v>952</v>
      </c>
      <c r="M5">
        <f>COUNTIF(Components!$C$2:$C$531,"*"&amp;L5&amp;"*")</f>
        <v>10</v>
      </c>
    </row>
    <row r="6" spans="1:13" x14ac:dyDescent="0.2">
      <c r="A6" s="1" t="s">
        <v>428</v>
      </c>
      <c r="B6">
        <f>COUNTIF(Components!$A$2:$A$531,A6)</f>
        <v>26</v>
      </c>
      <c r="C6">
        <f>COUNTIFS(Components!$A$2:$A$531,A6,Components!$F$2:$F$531,"SUCCESS")</f>
        <v>5</v>
      </c>
      <c r="D6" s="2">
        <f>COUNTIFS(Components!$A$2:$A$531,A6,Components!$F$2:$F$531,"FAIL")</f>
        <v>15</v>
      </c>
      <c r="E6">
        <f>SUM(COUNTIFS(Components!$A$2:$A$531,A6,Components!$F$2:$F$531,{"-","LIBRARY","DUPLICATE"}))</f>
        <v>6</v>
      </c>
      <c r="F6">
        <f>COUNTIFS(Components!$A$2:$A$531,A6,Components!$G$2:$G$531,"SUCCESS")</f>
        <v>8</v>
      </c>
      <c r="G6">
        <f>COUNTIFS(Components!$A$2:$A$531,A6,Components!$G$2:$G$531,"FAIL")</f>
        <v>12</v>
      </c>
      <c r="H6">
        <f>SUM(COUNTIFS(Components!$A$2:$A$531,A6,Components!$G$2:$G$531,{"-","LIBRARY","DUPLICATE"}))</f>
        <v>5</v>
      </c>
      <c r="J6" s="7" t="s">
        <v>959</v>
      </c>
      <c r="K6">
        <f>COUNTIF(Components!$C$2:$C$531,"*"&amp;J6&amp;"*")</f>
        <v>1</v>
      </c>
      <c r="L6" s="7" t="s">
        <v>951</v>
      </c>
      <c r="M6">
        <f>COUNTIF(Components!$C$2:$C$531,"*"&amp;L6&amp;"*")</f>
        <v>9</v>
      </c>
    </row>
    <row r="7" spans="1:13" x14ac:dyDescent="0.2">
      <c r="A7" s="1" t="s">
        <v>446</v>
      </c>
      <c r="B7">
        <f>COUNTIF(Components!$A$2:$A$531,A7)</f>
        <v>8</v>
      </c>
      <c r="C7">
        <f>COUNTIFS(Components!$A$2:$A$531,A7,Components!$F$2:$F$531,"SUCCESS")</f>
        <v>0</v>
      </c>
      <c r="D7" s="2">
        <f>COUNTIFS(Components!$A$2:$A$531,A7,Components!$F$2:$F$531,"FAIL")</f>
        <v>4</v>
      </c>
      <c r="E7">
        <f>SUM(COUNTIFS(Components!$A$2:$A$531,A7,Components!$F$2:$F$531,{"-","LIBRARY","DUPLICATE"}))</f>
        <v>4</v>
      </c>
      <c r="F7">
        <f>COUNTIFS(Components!$A$2:$A$531,A7,Components!$G$2:$G$531,"SUCCESS")</f>
        <v>0</v>
      </c>
      <c r="G7">
        <f>COUNTIFS(Components!$A$2:$A$531,A7,Components!$G$2:$G$531,"FAIL")</f>
        <v>4</v>
      </c>
      <c r="H7">
        <f>SUM(COUNTIFS(Components!$A$2:$A$531,A7,Components!$G$2:$G$531,{"-","LIBRARY","DUPLICATE"}))</f>
        <v>4</v>
      </c>
      <c r="J7" s="7" t="s">
        <v>960</v>
      </c>
      <c r="K7">
        <f>COUNTIF(Components!$C$2:$C$531,"*"&amp;J7&amp;"*")</f>
        <v>1</v>
      </c>
      <c r="L7" t="s">
        <v>950</v>
      </c>
      <c r="M7">
        <f>COUNTIF(Components!$C$2:$C$531,"*"&amp;L7&amp;"*")</f>
        <v>6</v>
      </c>
    </row>
    <row r="8" spans="1:13" x14ac:dyDescent="0.2">
      <c r="A8" s="1" t="s">
        <v>459</v>
      </c>
      <c r="B8">
        <f>COUNTIF(Components!$A$2:$A$531,A8)</f>
        <v>17</v>
      </c>
      <c r="C8">
        <f>COUNTIFS(Components!$A$2:$A$531,A8,Components!$F$2:$F$531,"SUCCESS")</f>
        <v>1</v>
      </c>
      <c r="D8" s="2">
        <f>COUNTIFS(Components!$A$2:$A$531,A8,Components!$F$2:$F$531,"FAIL")</f>
        <v>14</v>
      </c>
      <c r="E8">
        <f>SUM(COUNTIFS(Components!$A$2:$A$531,A8,Components!$F$2:$F$531,{"-","LIBRARY","DUPLICATE"}))</f>
        <v>2</v>
      </c>
      <c r="F8">
        <f>COUNTIFS(Components!$A$2:$A$531,A8,Components!$G$2:$G$531,"SUCCESS")</f>
        <v>10</v>
      </c>
      <c r="G8">
        <f>COUNTIFS(Components!$A$2:$A$531,A8,Components!$G$2:$G$531,"FAIL")</f>
        <v>5</v>
      </c>
      <c r="H8">
        <f>SUM(COUNTIFS(Components!$A$2:$A$531,A8,Components!$G$2:$G$531,{"-","LIBRARY","DUPLICATE"}))</f>
        <v>2</v>
      </c>
      <c r="J8" s="7" t="s">
        <v>961</v>
      </c>
      <c r="K8">
        <f>COUNTIF(Components!$C$2:$C$531,"*"&amp;J8&amp;"*")</f>
        <v>2</v>
      </c>
      <c r="L8" s="7" t="s">
        <v>949</v>
      </c>
      <c r="M8">
        <f>COUNTIF(Components!$C$2:$C$531,"*"&amp;L8&amp;"*")</f>
        <v>1</v>
      </c>
    </row>
    <row r="9" spans="1:13" x14ac:dyDescent="0.2">
      <c r="A9" s="1" t="s">
        <v>482</v>
      </c>
      <c r="B9">
        <f>COUNTIF(Components!$A$2:$A$531,A9)</f>
        <v>173</v>
      </c>
      <c r="C9">
        <f>COUNTIFS(Components!$A$2:$A$531,A9,Components!$F$2:$F$531,"SUCCESS")</f>
        <v>57</v>
      </c>
      <c r="D9" s="2">
        <f>COUNTIFS(Components!$A$2:$A$531,A9,Components!$F$2:$F$531,"FAIL")</f>
        <v>100</v>
      </c>
      <c r="E9">
        <f>SUM(COUNTIFS(Components!$A$2:$A$531,A9,Components!$F$2:$F$531,{"-","LIBRARY","DUPLICATE"}))</f>
        <v>16</v>
      </c>
      <c r="F9">
        <f>COUNTIFS(Components!$A$2:$A$531,A9,Components!$G$2:$G$531,"SUCCESS")</f>
        <v>110</v>
      </c>
      <c r="G9">
        <f>COUNTIFS(Components!$A$2:$A$531,A9,Components!$G$2:$G$531,"FAIL")</f>
        <v>47</v>
      </c>
      <c r="H9">
        <f>SUM(COUNTIFS(Components!$A$2:$A$531,A9,Components!$G$2:$G$531,{"-","LIBRARY","DUPLICATE"}))</f>
        <v>16</v>
      </c>
      <c r="J9" s="7" t="s">
        <v>962</v>
      </c>
      <c r="K9">
        <f>COUNTIF(Components!$C$2:$C$531,"*"&amp;J9&amp;"*")</f>
        <v>5</v>
      </c>
      <c r="L9" t="s">
        <v>964</v>
      </c>
      <c r="M9">
        <f>COUNTIF(Components!$C$2:$C$531,"*"&amp;L9&amp;"*")</f>
        <v>3</v>
      </c>
    </row>
    <row r="10" spans="1:13" x14ac:dyDescent="0.2">
      <c r="A10" s="1" t="s">
        <v>799</v>
      </c>
      <c r="B10">
        <f>COUNTIF(Components!$A$2:$A$531,A10)</f>
        <v>15</v>
      </c>
      <c r="C10">
        <f>COUNTIFS(Components!$A$2:$A$531,A10,Components!$F$2:$F$531,"SUCCESS")</f>
        <v>3</v>
      </c>
      <c r="D10" s="2">
        <f>COUNTIFS(Components!$A$2:$A$531,A10,Components!$F$2:$F$531,"FAIL")</f>
        <v>12</v>
      </c>
      <c r="E10">
        <f>SUM(COUNTIFS(Components!$A$2:$A$531,A10,Components!$F$2:$F$531,{"-","LIBRARY","DUPLICATE"}))</f>
        <v>0</v>
      </c>
      <c r="F10">
        <f>COUNTIFS(Components!$A$2:$A$531,A10,Components!$G$2:$G$531,"SUCCESS")</f>
        <v>7</v>
      </c>
      <c r="G10">
        <f>COUNTIFS(Components!$A$2:$A$531,A10,Components!$G$2:$G$531,"FAIL")</f>
        <v>8</v>
      </c>
      <c r="H10">
        <f>SUM(COUNTIFS(Components!$A$2:$A$531,A10,Components!$G$2:$G$531,{"-","LIBRARY","DUPLICATE"}))</f>
        <v>0</v>
      </c>
      <c r="J10" s="7" t="s">
        <v>963</v>
      </c>
      <c r="K10">
        <f>COUNTIF(Components!$C$2:$C$531,"*"&amp;J10&amp;"*")</f>
        <v>1</v>
      </c>
      <c r="L10" t="s">
        <v>965</v>
      </c>
      <c r="M10">
        <f>COUNTIF(Components!$C$2:$C$531,"*"&amp;L10&amp;"*")</f>
        <v>4</v>
      </c>
    </row>
    <row r="11" spans="1:13" x14ac:dyDescent="0.2">
      <c r="A11" s="1" t="s">
        <v>827</v>
      </c>
      <c r="B11">
        <f>COUNTIF(Components!$A$2:$A$531,A11)</f>
        <v>59</v>
      </c>
      <c r="C11">
        <f>COUNTIFS(Components!$A$2:$A$531,A11,Components!$F$2:$F$531,"SUCCESS")</f>
        <v>11</v>
      </c>
      <c r="D11" s="2">
        <f>COUNTIFS(Components!$A$2:$A$531,A11,Components!$F$2:$F$531,"FAIL")</f>
        <v>41</v>
      </c>
      <c r="E11">
        <f>SUM(COUNTIFS(Components!$A$2:$A$531,A11,Components!$F$2:$F$531,{"-","LIBRARY","DUPLICATE"}))</f>
        <v>7</v>
      </c>
      <c r="F11">
        <f>COUNTIFS(Components!$A$2:$A$531,A11,Components!$G$2:$G$531,"SUCCESS")</f>
        <v>33</v>
      </c>
      <c r="G11">
        <f>COUNTIFS(Components!$A$2:$A$531,A11,Components!$G$2:$G$531,"FAIL")</f>
        <v>19</v>
      </c>
      <c r="H11">
        <f>SUM(COUNTIFS(Components!$A$2:$A$531,A11,Components!$G$2:$G$531,{"-","LIBRARY","DUPLICATE"}))</f>
        <v>7</v>
      </c>
      <c r="J11" t="s">
        <v>945</v>
      </c>
      <c r="K11">
        <f>COUNTIF(Components!$C$2:$C$531,"*"&amp;J11&amp;"*")</f>
        <v>2</v>
      </c>
      <c r="L11" t="s">
        <v>976</v>
      </c>
      <c r="M11">
        <f>COUNTIF(Components!$C$2:$C$531,"*"&amp;L11&amp;"*")</f>
        <v>1</v>
      </c>
    </row>
    <row r="12" spans="1:13" x14ac:dyDescent="0.2">
      <c r="A12" t="s">
        <v>946</v>
      </c>
      <c r="B12">
        <f>SUM(B2:B11)</f>
        <v>530</v>
      </c>
      <c r="C12">
        <f t="shared" ref="C12:H12" si="0">SUM(C2:C11)</f>
        <v>126</v>
      </c>
      <c r="D12">
        <f t="shared" si="0"/>
        <v>334</v>
      </c>
      <c r="E12">
        <f t="shared" si="0"/>
        <v>70</v>
      </c>
      <c r="F12">
        <f t="shared" si="0"/>
        <v>282</v>
      </c>
      <c r="G12">
        <f t="shared" si="0"/>
        <v>178</v>
      </c>
      <c r="H12">
        <f t="shared" si="0"/>
        <v>69</v>
      </c>
      <c r="J12" t="s">
        <v>966</v>
      </c>
      <c r="K12">
        <f>COUNTIF(Components!$C$2:$C$531,"*"&amp;J12&amp;"*")</f>
        <v>11</v>
      </c>
      <c r="L12" t="s">
        <v>977</v>
      </c>
      <c r="M12">
        <f>COUNTIF(Components!$C$2:$C$531,"*"&amp;L12&amp;"*")</f>
        <v>5</v>
      </c>
    </row>
    <row r="13" spans="1:13" x14ac:dyDescent="0.2">
      <c r="E13">
        <f>SUM(C12:E12)</f>
        <v>530</v>
      </c>
      <c r="H13">
        <f>SUM(F12:H12)</f>
        <v>529</v>
      </c>
      <c r="J13" t="s">
        <v>980</v>
      </c>
      <c r="K13">
        <f>COUNTIF(Components!$C$2:$C$531,"*"&amp;J13&amp;"*")</f>
        <v>4</v>
      </c>
      <c r="L13" t="s">
        <v>978</v>
      </c>
      <c r="M13">
        <f>COUNTIF(Components!$C$2:$C$531,"*"&amp;L13&amp;"*")</f>
        <v>1</v>
      </c>
    </row>
    <row r="14" spans="1:13" x14ac:dyDescent="0.2">
      <c r="L14" t="s">
        <v>979</v>
      </c>
      <c r="M14">
        <f>COUNTIF(Components!$C$2:$C$531,"*"&amp;L14&amp;"*")</f>
        <v>5</v>
      </c>
    </row>
    <row r="15" spans="1:13" ht="17.25" x14ac:dyDescent="0.35">
      <c r="A15" s="11" t="s">
        <v>968</v>
      </c>
      <c r="B15" s="12" t="s">
        <v>970</v>
      </c>
      <c r="C15" s="13" t="s">
        <v>969</v>
      </c>
    </row>
    <row r="16" spans="1:13" x14ac:dyDescent="0.2">
      <c r="A16" s="7">
        <f>COUNTIFS(Components!E2:E531,FALSE,Components!D2:D531,FALSE,Components!I2:I531,TRUE)</f>
        <v>46</v>
      </c>
      <c r="B16">
        <f>COUNTIFS(Components!E2:E531,FALSE,Components!D2:D531,FALSE,Components!J2:J531,TRUE)</f>
        <v>109</v>
      </c>
      <c r="C16">
        <f>COUNTIFS(Components!E2:E531,FALSE,Components!D2:D531,FALSE,Components!J2:J531,FALSE,Components!I2:I531,FALSE)</f>
        <v>318</v>
      </c>
    </row>
    <row r="17" spans="1:3" ht="17.25" x14ac:dyDescent="0.35">
      <c r="A17" s="8" t="s">
        <v>983</v>
      </c>
      <c r="B17" s="9" t="s">
        <v>983</v>
      </c>
      <c r="C17" s="10" t="s">
        <v>983</v>
      </c>
    </row>
    <row r="18" spans="1:3" x14ac:dyDescent="0.2">
      <c r="A18">
        <f>COUNTIFS(Components!I2:I531,TRUE,Components!H2:H531,TRUE)</f>
        <v>36</v>
      </c>
      <c r="B18">
        <f>COUNTIFS(Components!J2:J531,TRUE,Components!H2:H531,TRUE)</f>
        <v>68</v>
      </c>
      <c r="C18">
        <f>COUNTIFS(Components!J2:J531,FALSE,Components!I2:I531,FALSE,Components!D2:D531,FALSE,Components!E2:E531,FALSE,Components!H2:H531,TRUE)</f>
        <v>200</v>
      </c>
    </row>
    <row r="19" spans="1:3" ht="17.25" x14ac:dyDescent="0.35">
      <c r="A19" s="8" t="s">
        <v>981</v>
      </c>
      <c r="B19" s="9" t="s">
        <v>981</v>
      </c>
      <c r="C19" s="10" t="s">
        <v>981</v>
      </c>
    </row>
    <row r="20" spans="1:3" x14ac:dyDescent="0.2">
      <c r="A20">
        <f>COUNTIFS(Components!E2:E531,FALSE,Components!D2:D531,FALSE,Components!I2:I531,TRUE,Components!H2:H531,"-")</f>
        <v>0</v>
      </c>
      <c r="B20">
        <f>COUNTIFS(Components!E2:E531,FALSE,Components!D2:D531,FALSE,Components!J2:J531,TRUE,Components!H2:H531,"-")</f>
        <v>1</v>
      </c>
      <c r="C20">
        <f>COUNTIFS(Components!E2:E531,FALSE,Components!D2:D531,FALSE,Components!J2:J531,FALSE,Components!I2:I531,FALSE,Components!H2:H531,"-")</f>
        <v>12</v>
      </c>
    </row>
    <row r="21" spans="1:3" ht="17.25" x14ac:dyDescent="0.35">
      <c r="A21" s="8" t="s">
        <v>982</v>
      </c>
      <c r="B21" s="9" t="s">
        <v>982</v>
      </c>
      <c r="C21" s="10" t="s">
        <v>982</v>
      </c>
    </row>
    <row r="22" spans="1:3" x14ac:dyDescent="0.2">
      <c r="A22">
        <f>COUNTIFS(Components!I2:I531,TRUE,Components!H2:H531,FALSE)</f>
        <v>10</v>
      </c>
      <c r="B22">
        <f>COUNTIFS(Components!J2:J531,TRUE,Components!H2:H531,FALSE)</f>
        <v>40</v>
      </c>
      <c r="C22">
        <f>COUNTIFS(Components!J2:J531,FALSE,Components!I2:I531,FALSE,Components!D2:D531,FALSE,Components!E2:E531,FALSE,Components!H2:H531,FALSE)</f>
        <v>106</v>
      </c>
    </row>
    <row r="24" spans="1:3" ht="17.25" x14ac:dyDescent="0.35">
      <c r="A24" s="6" t="s">
        <v>971</v>
      </c>
      <c r="B24" s="6" t="s">
        <v>973</v>
      </c>
    </row>
    <row r="25" spans="1:3" x14ac:dyDescent="0.2">
      <c r="A25" s="7">
        <f>COUNTIFS(Components!E2:E531,FALSE)</f>
        <v>516</v>
      </c>
      <c r="B25" s="7">
        <f>COUNTIFS(Components!E2:E531,FALSE,Components!D2:D531,FALSE)</f>
        <v>473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E3" sqref="E3"/>
    </sheetView>
  </sheetViews>
  <sheetFormatPr defaultRowHeight="12.75" x14ac:dyDescent="0.2"/>
  <cols>
    <col min="1" max="1" width="18.85546875" customWidth="1"/>
    <col min="2" max="2" width="18.7109375" customWidth="1"/>
    <col min="3" max="3" width="18.5703125" customWidth="1"/>
    <col min="4" max="4" width="14" customWidth="1"/>
    <col min="5" max="5" width="23.85546875" customWidth="1"/>
    <col min="6" max="6" width="21.42578125" customWidth="1"/>
    <col min="7" max="7" width="24.85546875" customWidth="1"/>
    <col min="8" max="8" width="27.140625" customWidth="1"/>
    <col min="9" max="9" width="23.7109375" customWidth="1"/>
    <col min="10" max="10" width="17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B31" sqref="B31"/>
    </sheetView>
  </sheetViews>
  <sheetFormatPr defaultRowHeight="12.75" x14ac:dyDescent="0.2"/>
  <cols>
    <col min="1" max="1" width="18.85546875" customWidth="1"/>
    <col min="2" max="2" width="18.7109375" customWidth="1"/>
    <col min="3" max="3" width="18.5703125" customWidth="1"/>
    <col min="4" max="4" width="14" customWidth="1"/>
    <col min="5" max="5" width="23.85546875" customWidth="1"/>
    <col min="6" max="6" width="21.42578125" customWidth="1"/>
    <col min="7" max="7" width="24.85546875" customWidth="1"/>
    <col min="8" max="8" width="27.140625" customWidth="1"/>
    <col min="9" max="9" width="23.7109375" customWidth="1"/>
    <col min="10" max="10" width="17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C6" sqref="C6"/>
    </sheetView>
  </sheetViews>
  <sheetFormatPr defaultRowHeight="12.75" x14ac:dyDescent="0.2"/>
  <cols>
    <col min="1" max="1" width="18.85546875" customWidth="1"/>
    <col min="2" max="2" width="18.7109375" customWidth="1"/>
    <col min="3" max="3" width="18.5703125" customWidth="1"/>
    <col min="4" max="4" width="14" customWidth="1"/>
    <col min="5" max="5" width="23.85546875" customWidth="1"/>
    <col min="6" max="6" width="21.42578125" customWidth="1"/>
    <col min="7" max="7" width="24.85546875" customWidth="1"/>
    <col min="8" max="8" width="27.140625" customWidth="1"/>
    <col min="9" max="9" width="23.7109375" customWidth="1"/>
    <col min="10" max="10" width="17" customWidth="1"/>
  </cols>
  <sheetData>
    <row r="1" spans="1:10" s="15" customForma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972</v>
      </c>
      <c r="I1" s="14" t="s">
        <v>974</v>
      </c>
      <c r="J1" s="14" t="s">
        <v>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I28" sqref="I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0" workbookViewId="0">
      <selection activeCell="I21" sqref="I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Components</vt:lpstr>
      <vt:lpstr>Data</vt:lpstr>
      <vt:lpstr>mbed Team</vt:lpstr>
      <vt:lpstr>Partners</vt:lpstr>
      <vt:lpstr>Community</vt:lpstr>
      <vt:lpstr>K64F Charts</vt:lpstr>
      <vt:lpstr>LPC1768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Plunkett</dc:creator>
  <cp:lastModifiedBy>Jennifer Plunkett</cp:lastModifiedBy>
  <dcterms:created xsi:type="dcterms:W3CDTF">2017-07-25T15:41:35Z</dcterms:created>
  <dcterms:modified xsi:type="dcterms:W3CDTF">2017-07-28T16:31:17Z</dcterms:modified>
</cp:coreProperties>
</file>