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owes-my.sharepoint.com/personal/satroxel_lowes_com/Documents/Downloads/"/>
    </mc:Choice>
  </mc:AlternateContent>
  <xr:revisionPtr revIDLastSave="15" documentId="13_ncr:1_{4B32D98D-7148-4EAB-B57B-5460D2816BAE}" xr6:coauthVersionLast="47" xr6:coauthVersionMax="47" xr10:uidLastSave="{2BE1AAE2-C67F-4C87-9C06-EF770ABE1186}"/>
  <bookViews>
    <workbookView xWindow="-110" yWindow="-110" windowWidth="25180" windowHeight="16260" tabRatio="789" xr2:uid="{00000000-000D-0000-FFFF-FFFF00000000}"/>
  </bookViews>
  <sheets>
    <sheet name="Kickstarter" sheetId="1" r:id="rId1"/>
    <sheet name="Theater Outcomes by Launch Date" sheetId="10" r:id="rId2"/>
    <sheet name="Outcomes Based on Goals" sheetId="16" r:id="rId3"/>
    <sheet name="Category Statistics" sheetId="2" r:id="rId4"/>
    <sheet name="Subcategory Statistics" sheetId="3" r:id="rId5"/>
    <sheet name="Outcomes Based on Launch Date" sheetId="4" r:id="rId6"/>
  </sheets>
  <definedNames>
    <definedName name="_xlnm._FilterDatabase" localSheetId="0" hidden="1">Kickstarter!$A$1:$U$4115</definedName>
  </definedNames>
  <calcPr calcId="191029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E10" i="16" s="1"/>
  <c r="D9" i="16"/>
  <c r="E9" i="16" s="1"/>
  <c r="D8" i="16"/>
  <c r="D7" i="16"/>
  <c r="D6" i="16"/>
  <c r="D5" i="16"/>
  <c r="D4" i="16"/>
  <c r="D3" i="16"/>
  <c r="D2" i="16"/>
  <c r="C13" i="16"/>
  <c r="B13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C5" i="16"/>
  <c r="B5" i="16"/>
  <c r="B4" i="16"/>
  <c r="C4" i="16"/>
  <c r="C3" i="16"/>
  <c r="B3" i="16"/>
  <c r="C2" i="16"/>
  <c r="B2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E2" i="16" l="1"/>
  <c r="G2" i="16" s="1"/>
  <c r="H9" i="16"/>
  <c r="F9" i="16"/>
  <c r="E8" i="16"/>
  <c r="G8" i="16" s="1"/>
  <c r="G9" i="16"/>
  <c r="H2" i="16"/>
  <c r="G10" i="16"/>
  <c r="H10" i="16"/>
  <c r="F10" i="16"/>
  <c r="E7" i="16"/>
  <c r="G7" i="16" s="1"/>
  <c r="E6" i="16"/>
  <c r="H6" i="16" s="1"/>
  <c r="E5" i="16"/>
  <c r="H5" i="16" s="1"/>
  <c r="E13" i="16"/>
  <c r="G13" i="16" s="1"/>
  <c r="E4" i="16"/>
  <c r="H4" i="16" s="1"/>
  <c r="E12" i="16"/>
  <c r="H12" i="16" s="1"/>
  <c r="E3" i="16"/>
  <c r="E11" i="16"/>
  <c r="F4" i="16" l="1"/>
  <c r="F2" i="16"/>
  <c r="H13" i="16"/>
  <c r="F13" i="16"/>
  <c r="F7" i="16"/>
  <c r="H8" i="16"/>
  <c r="F12" i="16"/>
  <c r="F8" i="16"/>
  <c r="G4" i="16"/>
  <c r="F6" i="16"/>
  <c r="H7" i="16"/>
  <c r="H11" i="16"/>
  <c r="G11" i="16"/>
  <c r="F5" i="16"/>
  <c r="G5" i="16"/>
  <c r="H3" i="16"/>
  <c r="G3" i="16"/>
  <c r="F11" i="16"/>
  <c r="F3" i="16"/>
  <c r="G6" i="16"/>
  <c r="G12" i="16"/>
</calcChain>
</file>

<file path=xl/sharedStrings.xml><?xml version="1.0" encoding="utf-8"?>
<sst xmlns="http://schemas.openxmlformats.org/spreadsheetml/2006/main" count="33023" uniqueCount="8400">
  <si>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</si>
  <si>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</si>
  <si>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</si>
  <si>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</si>
  <si>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</si>
  <si>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</si>
  <si>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</si>
  <si>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</si>
  <si>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</si>
  <si>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</si>
  <si>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</si>
  <si>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</si>
  <si>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</si>
  <si>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</si>
  <si>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</si>
  <si>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</si>
  <si>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</si>
  <si>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</si>
  <si>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</si>
  <si>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</si>
  <si>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</si>
  <si>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</si>
  <si>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</si>
  <si>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</si>
  <si>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</si>
  <si>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</si>
  <si>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</si>
  <si>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</si>
  <si>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</si>
  <si>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</si>
  <si>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</si>
  <si>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</si>
  <si>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</si>
  <si>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</si>
  <si>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</si>
  <si>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</si>
  <si>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</si>
  <si>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</si>
  <si>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</si>
  <si>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</si>
  <si>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</si>
  <si>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</si>
  <si>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</si>
  <si>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</si>
  <si>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</si>
  <si>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</si>
  <si>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</si>
  <si>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</si>
  <si>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</si>
  <si>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</si>
  <si>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</si>
  <si>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</si>
  <si>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</si>
  <si>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</si>
  <si>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</si>
  <si>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</si>
  <si>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</si>
  <si>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</si>
  <si>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</si>
  <si>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</si>
  <si>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</si>
  <si>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</si>
  <si>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</si>
  <si>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</si>
  <si>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</si>
  <si>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</si>
  <si>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</si>
  <si>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</si>
  <si>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</si>
  <si>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</si>
  <si>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</si>
  <si>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</si>
  <si>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</si>
  <si>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</si>
  <si>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</si>
  <si>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</si>
  <si>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</si>
  <si>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</si>
  <si>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</si>
  <si>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</si>
  <si>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</si>
  <si>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</si>
  <si>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</si>
  <si>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</si>
  <si>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</si>
  <si>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</si>
  <si>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</si>
  <si>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</si>
  <si>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</si>
  <si>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</si>
  <si>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</si>
  <si>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</si>
  <si>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</si>
  <si>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</si>
  <si>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</si>
  <si>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</si>
  <si>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</si>
  <si>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</si>
  <si>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</si>
  <si>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</si>
  <si>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</si>
  <si>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</si>
  <si>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</si>
  <si>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</si>
  <si>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</si>
  <si>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</si>
  <si>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</si>
  <si>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</si>
  <si>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</si>
  <si>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</si>
  <si>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</si>
  <si>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</si>
  <si>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</si>
  <si>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</si>
  <si>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</si>
  <si>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</si>
  <si>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</si>
  <si>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</si>
  <si>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</si>
  <si>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</si>
  <si>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</si>
  <si>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</si>
  <si>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</si>
  <si>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</si>
  <si>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</si>
  <si>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</si>
  <si>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</si>
  <si>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</si>
  <si>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</si>
  <si>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</si>
  <si>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</si>
  <si>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</si>
  <si>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</si>
  <si>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</si>
  <si>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</si>
  <si>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</si>
  <si>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</si>
  <si>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</si>
  <si>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</si>
  <si>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</si>
  <si>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</si>
  <si>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</si>
  <si>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</si>
  <si>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</si>
  <si>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</si>
  <si>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</si>
  <si>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</si>
  <si>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</si>
  <si>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</si>
  <si>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</si>
  <si>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</si>
  <si>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</si>
  <si>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</si>
  <si>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</si>
  <si>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</si>
  <si>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</si>
  <si>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</si>
  <si>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</si>
  <si>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</si>
  <si>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</si>
  <si>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</si>
  <si>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</si>
  <si>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</si>
  <si>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</si>
  <si>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</si>
  <si>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</si>
  <si>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</si>
  <si>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</si>
  <si>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</si>
  <si>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</si>
  <si>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</si>
  <si>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</si>
  <si>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</si>
  <si>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</si>
  <si>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</si>
  <si>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</si>
  <si>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</si>
  <si>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</si>
  <si>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</si>
  <si>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</si>
  <si>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</si>
  <si>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</si>
  <si>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</si>
  <si>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</si>
  <si>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</si>
  <si>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</si>
  <si>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</si>
  <si>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</si>
  <si>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</si>
  <si>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</si>
  <si>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</si>
  <si>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</si>
  <si>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</si>
  <si>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</si>
  <si>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</si>
  <si>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</si>
  <si>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</si>
  <si>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</si>
  <si>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</si>
  <si>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</si>
  <si>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</si>
  <si>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</si>
  <si>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</si>
  <si>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</si>
  <si>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</si>
  <si>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</si>
  <si>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</si>
  <si>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</si>
  <si>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</si>
  <si>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</si>
  <si>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</si>
  <si>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</si>
  <si>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</si>
  <si>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</si>
  <si>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</si>
  <si>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</si>
  <si>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</si>
  <si>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</si>
  <si>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</si>
  <si>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</si>
  <si>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</si>
  <si>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</si>
  <si>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</si>
  <si>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</si>
  <si>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</si>
  <si>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</si>
  <si>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</si>
  <si>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</si>
  <si>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</si>
  <si>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</si>
  <si>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</si>
  <si>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</si>
  <si>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</si>
  <si>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</si>
  <si>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</si>
  <si>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</si>
  <si>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</si>
  <si>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</si>
  <si>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</si>
  <si>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</si>
  <si>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</si>
  <si>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</si>
  <si>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</si>
  <si>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</si>
  <si>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</si>
  <si>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</si>
  <si>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</si>
  <si>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</si>
  <si>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</si>
  <si>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</si>
  <si>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</si>
  <si>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</si>
  <si>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</si>
  <si>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</si>
  <si>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</si>
  <si>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</si>
  <si>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</si>
  <si>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</si>
  <si>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</si>
  <si>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</si>
  <si>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</si>
  <si>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</si>
  <si>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</si>
  <si>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</si>
  <si>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</si>
  <si>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</si>
  <si>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</si>
  <si>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</si>
  <si>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</si>
  <si>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</si>
  <si>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</si>
  <si>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</si>
  <si>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</si>
  <si>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</si>
  <si>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</si>
  <si>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</si>
  <si>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</si>
  <si>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</si>
  <si>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</si>
  <si>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</si>
  <si>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</si>
  <si>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</si>
  <si>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</si>
  <si>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</si>
  <si>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</si>
  <si>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</si>
  <si>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</si>
  <si>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</si>
  <si>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</si>
  <si>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</si>
  <si>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</si>
  <si>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</si>
  <si>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</si>
  <si>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</si>
  <si>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</si>
  <si>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</si>
  <si>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</si>
  <si>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</si>
  <si>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</si>
  <si>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</si>
  <si>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</si>
  <si>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</si>
  <si>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</si>
  <si>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</si>
  <si>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</si>
  <si>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</si>
  <si>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</si>
  <si>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</si>
  <si>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</si>
  <si>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</si>
  <si>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</si>
  <si>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</si>
  <si>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</si>
  <si>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</si>
  <si>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</si>
  <si>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</si>
  <si>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</si>
  <si>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</si>
  <si>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</si>
  <si>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</si>
  <si>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</si>
  <si>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</si>
  <si>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</si>
  <si>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</si>
  <si>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</si>
  <si>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</si>
  <si>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</si>
  <si>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</si>
  <si>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</si>
  <si>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</si>
  <si>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</si>
  <si>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</si>
  <si>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</si>
  <si>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</si>
  <si>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</si>
  <si>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</si>
  <si>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</si>
  <si>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</si>
  <si>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</si>
  <si>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</si>
  <si>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</si>
  <si>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</si>
  <si>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</si>
  <si>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</si>
  <si>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</si>
  <si>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</si>
  <si>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</si>
  <si>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</si>
  <si>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</si>
  <si>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</si>
  <si>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</si>
  <si>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</si>
  <si>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</si>
  <si>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</si>
  <si>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</si>
  <si>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</si>
  <si>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</si>
  <si>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</si>
  <si>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</si>
  <si>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</si>
  <si>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</si>
  <si>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</si>
  <si>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</si>
  <si>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</si>
  <si>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</si>
  <si>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</si>
  <si>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</si>
  <si>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</si>
  <si>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</si>
  <si>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</si>
  <si>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</si>
  <si>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</si>
  <si>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</si>
  <si>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</si>
  <si>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</si>
  <si>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</si>
  <si>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</si>
  <si>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</si>
  <si>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</si>
  <si>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</si>
  <si>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</si>
  <si>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</si>
  <si>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</si>
  <si>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</si>
  <si>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</si>
  <si>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</si>
  <si>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</si>
  <si>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</si>
  <si>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</si>
  <si>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</si>
  <si>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</si>
  <si>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</si>
  <si>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</si>
  <si>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</si>
  <si>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</si>
  <si>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</si>
  <si>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</si>
  <si>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</si>
  <si>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</si>
  <si>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</si>
  <si>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</si>
  <si>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</si>
  <si>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</si>
  <si>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</si>
  <si>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</si>
  <si>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</si>
  <si>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</si>
  <si>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</si>
  <si>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</si>
  <si>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</si>
  <si>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</si>
  <si>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</si>
  <si>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</si>
  <si>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</si>
  <si>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</si>
  <si>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</si>
  <si>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</si>
  <si>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</si>
  <si>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</si>
  <si>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</si>
  <si>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</si>
  <si>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</si>
  <si>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</si>
  <si>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</si>
  <si>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</si>
  <si>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</si>
  <si>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</si>
  <si>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</si>
  <si>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</si>
  <si>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</si>
  <si>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</si>
  <si>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</si>
  <si>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</si>
  <si>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</si>
  <si>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</si>
  <si>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</si>
  <si>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</si>
  <si>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</si>
  <si>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</si>
  <si>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</si>
  <si>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</si>
  <si>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</si>
  <si>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</si>
  <si>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</si>
  <si>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</si>
  <si>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</si>
  <si>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</si>
  <si>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</si>
  <si>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</si>
  <si>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</si>
  <si>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</si>
  <si>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</si>
  <si>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</si>
  <si>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</si>
  <si>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</si>
  <si>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</si>
  <si>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</si>
  <si>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</si>
  <si>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</si>
  <si>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</si>
  <si>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</si>
  <si>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</si>
  <si>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</si>
  <si>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</si>
  <si>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</si>
  <si>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</si>
  <si>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</si>
  <si>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</si>
  <si>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</si>
  <si>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</si>
  <si>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</si>
  <si>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</si>
  <si>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</si>
  <si>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</si>
  <si>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</si>
  <si>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</si>
  <si>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</si>
  <si>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</si>
  <si>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</si>
  <si>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</si>
  <si>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</si>
  <si>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</si>
  <si>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</si>
  <si>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</si>
  <si>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</si>
  <si>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</si>
  <si>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</si>
  <si>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</si>
  <si>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</si>
  <si>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</si>
  <si>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</si>
  <si>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</si>
  <si>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</si>
  <si>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</si>
  <si>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</si>
  <si>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</si>
  <si>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</si>
  <si>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</si>
  <si>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</si>
  <si>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</si>
  <si>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</si>
  <si>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</si>
  <si>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</si>
  <si>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</si>
  <si>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</si>
  <si>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</si>
  <si>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</si>
  <si>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</si>
  <si>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</si>
  <si>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</si>
  <si>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</si>
  <si>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</si>
  <si>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</si>
  <si>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</si>
  <si>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</si>
  <si>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</si>
  <si>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</si>
  <si>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</si>
  <si>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</si>
  <si>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</si>
  <si>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</si>
  <si>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</si>
  <si>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</si>
  <si>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</si>
  <si>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</si>
  <si>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</si>
  <si>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</si>
  <si>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</si>
  <si>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</si>
  <si>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</si>
  <si>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</si>
  <si>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</si>
  <si>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</si>
  <si>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</si>
  <si>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</si>
  <si>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</si>
  <si>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</si>
  <si>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</si>
  <si>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</si>
  <si>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</si>
  <si>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</si>
  <si>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</si>
  <si>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</si>
  <si>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</si>
  <si>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</si>
  <si>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</si>
  <si>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</si>
  <si>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</si>
  <si>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</si>
  <si>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</si>
  <si>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</si>
  <si>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</si>
  <si>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</si>
  <si>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</si>
  <si>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</si>
  <si>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</si>
  <si>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</si>
  <si>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</si>
  <si>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</si>
  <si>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</si>
  <si>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</si>
  <si>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</si>
  <si>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</si>
  <si>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</si>
  <si>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</si>
  <si>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</si>
  <si>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</si>
  <si>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</si>
  <si>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</si>
  <si>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</si>
  <si>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</si>
  <si>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</si>
  <si>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</si>
  <si>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</si>
  <si>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</si>
  <si>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</si>
  <si>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</si>
  <si>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</si>
  <si>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</si>
  <si>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</si>
  <si>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</si>
  <si>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</si>
  <si>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</si>
  <si>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</si>
  <si>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</si>
  <si>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</si>
  <si>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</si>
  <si>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</si>
  <si>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</si>
  <si>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</si>
  <si>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</si>
  <si>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</si>
  <si>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</si>
  <si>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</si>
  <si>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</si>
  <si>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</si>
  <si>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</si>
  <si>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</si>
  <si>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</si>
  <si>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</si>
  <si>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</si>
  <si>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</si>
  <si>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</si>
  <si>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</si>
  <si>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</si>
  <si>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</si>
  <si>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</si>
  <si>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</si>
  <si>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</si>
  <si>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</si>
  <si>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</si>
  <si>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</si>
  <si>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</si>
  <si>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</si>
  <si>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</si>
  <si>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</si>
  <si>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</si>
  <si>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</si>
  <si>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</si>
  <si>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</si>
  <si>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</si>
  <si>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</si>
  <si>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</si>
  <si>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</si>
  <si>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</si>
  <si>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</si>
  <si>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</si>
  <si>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</si>
  <si>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</si>
  <si>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</si>
  <si>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</si>
  <si>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</si>
  <si>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</si>
  <si>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</si>
  <si>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</si>
  <si>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</si>
  <si>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</si>
  <si>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</si>
  <si>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</si>
  <si>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</si>
  <si>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</si>
  <si>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</si>
  <si>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</si>
  <si>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</si>
  <si>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</si>
  <si>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</si>
  <si>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</si>
  <si>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</si>
  <si>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</si>
  <si>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</si>
  <si>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</si>
  <si>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</si>
  <si>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</si>
  <si>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</si>
  <si>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</si>
  <si>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</si>
  <si>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</si>
  <si>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</si>
  <si>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</si>
  <si>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</si>
  <si>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</si>
  <si>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</si>
  <si>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</si>
  <si>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</si>
  <si>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</si>
  <si>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</si>
  <si>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</si>
  <si>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</si>
  <si>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</si>
  <si>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</si>
  <si>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</si>
  <si>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</si>
  <si>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</si>
  <si>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</si>
  <si>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</si>
  <si>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</si>
  <si>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</si>
  <si>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</si>
  <si>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</si>
  <si>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</si>
  <si>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</si>
  <si>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</si>
  <si>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</si>
  <si>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</si>
  <si>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</si>
  <si>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</si>
  <si>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</si>
  <si>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</si>
  <si>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</si>
  <si>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</si>
  <si>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</si>
  <si>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</si>
  <si>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</si>
  <si>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</si>
  <si>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</si>
  <si>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</si>
  <si>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</si>
  <si>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</si>
  <si>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</si>
  <si>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</si>
  <si>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</si>
  <si>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</si>
  <si>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</si>
  <si>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</si>
  <si>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</si>
  <si>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</si>
  <si>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</si>
  <si>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</si>
  <si>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</si>
  <si>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</si>
  <si>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</si>
  <si>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</si>
  <si>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</si>
  <si>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</si>
  <si>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</si>
  <si>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</si>
  <si>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</si>
  <si>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</si>
  <si>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</si>
  <si>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</si>
  <si>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</si>
  <si>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</si>
  <si>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</si>
  <si>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</si>
  <si>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</si>
  <si>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</si>
  <si>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</si>
  <si>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</si>
  <si>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</si>
  <si>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</si>
  <si>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</si>
  <si>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</si>
  <si>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</si>
  <si>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</si>
  <si>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</si>
  <si>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</si>
  <si>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</si>
  <si>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</si>
  <si>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</si>
  <si>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</si>
  <si>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</si>
  <si>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</si>
  <si>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</si>
  <si>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</si>
  <si>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</si>
  <si>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</si>
  <si>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</si>
  <si>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</si>
  <si>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</si>
  <si>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</si>
  <si>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</si>
  <si>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</si>
  <si>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</si>
  <si>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</si>
  <si>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</si>
  <si>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</si>
  <si>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</si>
  <si>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</si>
  <si>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</si>
  <si>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</si>
  <si>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</si>
  <si>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</si>
  <si>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</si>
  <si>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</si>
  <si>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</si>
  <si>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</si>
  <si>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</si>
  <si>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</si>
  <si>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</si>
  <si>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</si>
  <si>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</si>
  <si>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</si>
  <si>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</si>
  <si>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</si>
  <si>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</si>
  <si>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</si>
  <si>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</si>
  <si>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</si>
  <si>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</si>
  <si>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</si>
  <si>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</si>
  <si>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</si>
  <si>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</si>
  <si>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</si>
  <si>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</si>
  <si>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</si>
  <si>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</si>
  <si>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</si>
  <si>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</si>
  <si>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</si>
  <si>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</si>
  <si>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</si>
  <si>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</si>
  <si>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</si>
  <si>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</si>
  <si>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</si>
  <si>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</si>
  <si>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</si>
  <si>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</si>
  <si>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</si>
  <si>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</si>
  <si>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</si>
  <si>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</si>
  <si>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</si>
  <si>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</si>
  <si>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</si>
  <si>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</si>
  <si>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</si>
  <si>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</si>
  <si>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</si>
  <si>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</si>
  <si>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</si>
  <si>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</si>
  <si>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</si>
  <si>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</si>
  <si>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</si>
  <si>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</si>
  <si>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</si>
  <si>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</si>
  <si>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</si>
  <si>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</si>
  <si>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</si>
  <si>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</si>
  <si>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</si>
  <si>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</si>
  <si>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</si>
  <si>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</si>
  <si>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</si>
  <si>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</si>
  <si>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</si>
  <si>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</si>
  <si>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</si>
  <si>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</si>
  <si>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</si>
  <si>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</si>
  <si>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</si>
  <si>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</si>
  <si>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</si>
  <si>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</si>
  <si>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</si>
  <si>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</si>
  <si>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</si>
  <si>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</si>
  <si>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</si>
  <si>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</si>
  <si>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</si>
  <si>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</si>
  <si>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</si>
  <si>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</si>
  <si>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</si>
  <si>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</si>
  <si>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</si>
  <si>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</si>
  <si>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</si>
  <si>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</si>
  <si>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</si>
  <si>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</si>
  <si>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</si>
  <si>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</si>
  <si>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</si>
  <si>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</si>
  <si>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</si>
  <si>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</si>
  <si>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</si>
  <si>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</si>
  <si>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</si>
  <si>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</si>
  <si>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</si>
  <si>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</si>
  <si>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</si>
  <si>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</si>
  <si>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</si>
  <si>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</si>
  <si>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</si>
  <si>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</si>
  <si>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</si>
  <si>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</si>
  <si>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</si>
  <si>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</si>
  <si>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</si>
  <si>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</si>
  <si>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</si>
  <si>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</si>
  <si>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</si>
  <si>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</si>
  <si>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</si>
  <si>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</si>
  <si>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</si>
  <si>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</si>
  <si>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</si>
  <si>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</si>
  <si>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</si>
  <si>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</si>
  <si>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</si>
  <si>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</si>
  <si>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</si>
  <si>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</si>
  <si>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</si>
  <si>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</si>
  <si>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</si>
  <si>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</si>
  <si>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</si>
  <si>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</si>
  <si>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</si>
  <si>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</si>
  <si>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</si>
  <si>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</si>
  <si>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</si>
  <si>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</si>
  <si>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</si>
  <si>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</si>
  <si>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</si>
  <si>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</si>
  <si>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</si>
  <si>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</si>
  <si>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</si>
  <si>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</si>
  <si>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</si>
  <si>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</si>
  <si>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</si>
  <si>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</si>
  <si>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</si>
  <si>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</si>
  <si>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</si>
  <si>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</si>
  <si>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</si>
  <si>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</si>
  <si>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</si>
  <si>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</si>
  <si>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</si>
  <si>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</si>
  <si>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</si>
  <si>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</si>
  <si>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</si>
  <si>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</si>
  <si>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</si>
  <si>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</si>
  <si>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</si>
  <si>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</si>
  <si>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</si>
  <si>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</si>
  <si>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</si>
  <si>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</si>
  <si>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</si>
  <si>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</si>
  <si>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</si>
  <si>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</si>
  <si>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</si>
  <si>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</si>
  <si>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</si>
  <si>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</si>
  <si>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</si>
  <si>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</si>
  <si>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</si>
  <si>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</si>
  <si>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</si>
  <si>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</si>
  <si>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</si>
  <si>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</si>
  <si>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</si>
  <si>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</si>
  <si>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</si>
  <si>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</si>
  <si>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</si>
  <si>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</si>
  <si>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</si>
  <si>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</si>
  <si>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</si>
  <si>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</si>
  <si>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</si>
  <si>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</si>
  <si>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</si>
  <si>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</si>
  <si>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</si>
  <si>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</si>
  <si>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</si>
  <si>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</si>
  <si>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</si>
  <si>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</si>
  <si>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</si>
  <si>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</si>
  <si>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</si>
  <si>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</si>
  <si>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</si>
  <si>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</si>
  <si>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</si>
  <si>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</si>
  <si>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</si>
  <si>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</si>
  <si>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</si>
  <si>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</si>
  <si>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</si>
  <si>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</si>
  <si>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</si>
  <si>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</si>
  <si>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</si>
  <si>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</si>
  <si>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</si>
  <si>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</si>
  <si>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</si>
  <si>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</si>
  <si>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</si>
  <si>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</si>
  <si>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</si>
  <si>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</si>
  <si>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</si>
  <si>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</si>
  <si>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</si>
  <si>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</si>
  <si>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</si>
  <si>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</si>
  <si>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</si>
  <si>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</si>
  <si>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</si>
  <si>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</si>
  <si>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</si>
  <si>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</si>
  <si>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</si>
  <si>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</si>
  <si>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</si>
  <si>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</si>
  <si>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</si>
  <si>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</si>
  <si>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</si>
  <si>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</si>
  <si>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</si>
  <si>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</si>
  <si>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</si>
  <si>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</si>
  <si>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</si>
  <si>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</si>
  <si>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</si>
  <si>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</si>
  <si>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</si>
  <si>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</si>
  <si>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</si>
  <si>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</si>
  <si>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</si>
  <si>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</si>
  <si>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</si>
  <si>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</si>
  <si>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</si>
  <si>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</si>
  <si>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</si>
  <si>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</si>
  <si>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</si>
  <si>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</si>
  <si>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</si>
  <si>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</si>
  <si>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</si>
  <si>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</si>
  <si>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</si>
  <si>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</si>
  <si>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</si>
  <si>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</si>
  <si>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</si>
  <si>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</si>
  <si>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</si>
  <si>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</si>
  <si>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</si>
  <si>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</si>
  <si>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</si>
  <si>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</si>
  <si>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</si>
  <si>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</si>
  <si>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</si>
  <si>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</si>
  <si>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</si>
  <si>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</si>
  <si>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</si>
  <si>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</si>
  <si>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</si>
  <si>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</si>
  <si>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</si>
  <si>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</si>
  <si>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</si>
  <si>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</si>
  <si>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</si>
  <si>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</si>
  <si>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</si>
  <si>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</si>
  <si>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</si>
  <si>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</si>
  <si>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</si>
  <si>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</si>
  <si>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</si>
  <si>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</si>
  <si>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</si>
  <si>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</si>
  <si>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</si>
  <si>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</si>
  <si>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</si>
  <si>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</si>
  <si>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</si>
  <si>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</si>
  <si>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</si>
  <si>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</si>
  <si>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</si>
  <si>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</si>
  <si>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</si>
  <si>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</si>
  <si>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</si>
  <si>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</si>
  <si>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</si>
  <si>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</si>
  <si>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</si>
  <si>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</si>
  <si>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</si>
  <si>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</si>
  <si>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</si>
  <si>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</si>
  <si>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</si>
  <si>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</si>
  <si>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</si>
  <si>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</si>
  <si>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</si>
  <si>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</si>
  <si>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</si>
  <si>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</si>
  <si>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</si>
  <si>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</si>
  <si>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</si>
  <si>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</si>
  <si>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</si>
  <si>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</si>
  <si>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</si>
  <si>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</si>
  <si>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</si>
  <si>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</si>
  <si>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</si>
  <si>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</si>
  <si>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</si>
  <si>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</si>
  <si>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</si>
  <si>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</si>
  <si>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</si>
  <si>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</si>
  <si>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</si>
  <si>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</si>
  <si>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</si>
  <si>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</si>
  <si>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</si>
  <si>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</si>
  <si>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</si>
  <si>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</si>
  <si>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</si>
  <si>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</si>
  <si>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</si>
  <si>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</si>
  <si>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</si>
  <si>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</si>
  <si>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</si>
  <si>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</si>
  <si>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</si>
  <si>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</si>
  <si>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</si>
  <si>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</si>
  <si>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</si>
  <si>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</si>
  <si>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</si>
  <si>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</si>
  <si>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</si>
  <si>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</si>
  <si>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</si>
  <si>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</si>
  <si>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</si>
  <si>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</si>
  <si>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</si>
  <si>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</si>
  <si>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</si>
  <si>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</si>
  <si>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</si>
  <si>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</si>
  <si>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</si>
  <si>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</si>
  <si>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</si>
  <si>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</si>
  <si>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</si>
  <si>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</si>
  <si>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</si>
  <si>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</si>
  <si>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</si>
  <si>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</si>
  <si>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</si>
  <si>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</si>
  <si>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</si>
  <si>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</si>
  <si>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</si>
  <si>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</si>
  <si>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</si>
  <si>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</si>
  <si>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</si>
  <si>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</si>
  <si>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</si>
  <si>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</si>
  <si>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</si>
  <si>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</si>
  <si>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</si>
  <si>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</si>
  <si>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</si>
  <si>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</si>
  <si>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</si>
  <si>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</si>
  <si>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</si>
  <si>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</si>
  <si>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</si>
  <si>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</si>
  <si>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</si>
  <si>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</si>
  <si>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</si>
  <si>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</si>
  <si>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</si>
  <si>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</si>
  <si>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</si>
  <si>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</si>
  <si>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</si>
  <si>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</si>
  <si>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</si>
  <si>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</si>
  <si>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</si>
  <si>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</si>
  <si>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</si>
  <si>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</si>
  <si>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</si>
  <si>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</si>
  <si>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</si>
  <si>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</si>
  <si>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</si>
  <si>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</si>
  <si>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</si>
  <si>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</si>
  <si>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</si>
  <si>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</si>
  <si>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</si>
  <si>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</si>
  <si>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</si>
  <si>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</si>
  <si>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</si>
  <si>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</si>
  <si>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</si>
  <si>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</si>
  <si>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</si>
  <si>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</si>
  <si>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</si>
  <si>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</si>
  <si>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</si>
  <si>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</si>
  <si>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</si>
  <si>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</si>
  <si>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</si>
  <si>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</si>
  <si>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</si>
  <si>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</si>
  <si>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</si>
  <si>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</si>
  <si>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</si>
  <si>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</si>
  <si>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</si>
  <si>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</si>
  <si>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</si>
  <si>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</si>
  <si>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</si>
  <si>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</si>
  <si>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</si>
  <si>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</si>
  <si>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</si>
  <si>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</si>
  <si>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</si>
  <si>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</si>
  <si>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</si>
  <si>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</si>
  <si>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</si>
  <si>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</si>
  <si>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</si>
  <si>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</si>
  <si>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</si>
  <si>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</si>
  <si>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</si>
  <si>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</si>
  <si>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</si>
  <si>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</si>
  <si>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</si>
  <si>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</si>
  <si>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</si>
  <si>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</si>
  <si>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</si>
  <si>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</si>
  <si>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</si>
  <si>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</si>
  <si>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</si>
  <si>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</si>
  <si>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</si>
  <si>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</si>
  <si>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</si>
  <si>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</si>
  <si>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</si>
  <si>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</si>
  <si>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</si>
  <si>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</si>
  <si>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</si>
  <si>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</si>
  <si>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</si>
  <si>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</si>
  <si>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</si>
  <si>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</si>
  <si>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</si>
  <si>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</si>
  <si>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</si>
  <si>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</si>
  <si>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</si>
  <si>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</si>
  <si>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</si>
  <si>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</si>
  <si>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</si>
  <si>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</si>
  <si>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</si>
  <si>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</si>
  <si>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</si>
  <si>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</si>
  <si>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</si>
  <si>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</si>
  <si>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</si>
  <si>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</si>
  <si>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</si>
  <si>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</si>
  <si>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</si>
  <si>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</si>
  <si>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</si>
  <si>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</si>
  <si>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</si>
  <si>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</si>
  <si>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</si>
  <si>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</si>
  <si>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</si>
  <si>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</si>
  <si>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</si>
  <si>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</si>
  <si>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</si>
  <si>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</si>
  <si>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</si>
  <si>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</si>
  <si>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</si>
  <si>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</si>
  <si>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</si>
  <si>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</si>
  <si>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</si>
  <si>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</si>
  <si>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</si>
  <si>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</si>
  <si>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</si>
  <si>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</si>
  <si>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</si>
  <si>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</si>
  <si>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</si>
  <si>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</si>
  <si>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</si>
  <si>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</si>
  <si>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</si>
  <si>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</si>
  <si>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</si>
  <si>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</si>
  <si>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</si>
  <si>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</si>
  <si>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</si>
  <si>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</si>
  <si>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</si>
  <si>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</si>
  <si>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</si>
  <si>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</si>
  <si>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</si>
  <si>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</si>
  <si>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</si>
  <si>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</si>
  <si>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</si>
  <si>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</si>
  <si>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</si>
  <si>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</si>
  <si>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</si>
  <si>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</si>
  <si>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</si>
  <si>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</si>
  <si>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</si>
  <si>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</si>
  <si>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</si>
  <si>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</si>
  <si>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</si>
  <si>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</si>
  <si>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</si>
  <si>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</si>
  <si>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</si>
  <si>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</si>
  <si>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</si>
  <si>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</si>
  <si>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</si>
  <si>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</si>
  <si>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</si>
  <si>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</si>
  <si>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</si>
  <si>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</si>
  <si>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</si>
  <si>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</si>
  <si>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</si>
  <si>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</si>
  <si>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</si>
  <si>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</si>
  <si>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</si>
  <si>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</si>
  <si>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</si>
  <si>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</si>
  <si>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</si>
  <si>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</si>
  <si>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</si>
  <si>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</si>
  <si>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</si>
  <si>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</si>
  <si>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</si>
  <si>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</si>
  <si>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</si>
  <si>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</si>
  <si>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</si>
  <si>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</si>
  <si>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</si>
  <si>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</si>
  <si>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</si>
  <si>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</si>
  <si>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</si>
  <si>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</si>
  <si>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</si>
  <si>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</si>
  <si>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</si>
  <si>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</si>
  <si>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</si>
  <si>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</si>
  <si>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</si>
  <si>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</si>
  <si>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</si>
  <si>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</si>
  <si>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</si>
  <si>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</si>
  <si>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</si>
  <si>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</si>
  <si>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</si>
  <si>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</si>
  <si>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</si>
  <si>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</si>
  <si>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</si>
  <si>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</si>
  <si>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</si>
  <si>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</si>
  <si>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</si>
  <si>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</si>
  <si>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</si>
  <si>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</si>
  <si>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</si>
  <si>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</si>
  <si>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</si>
  <si>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</si>
  <si>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</si>
  <si>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</si>
  <si>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</si>
  <si>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</si>
  <si>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</si>
  <si>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</si>
  <si>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</si>
  <si>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</si>
  <si>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</si>
  <si>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</si>
  <si>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</si>
  <si>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</si>
  <si>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</si>
  <si>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</si>
  <si>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</si>
  <si>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</si>
  <si>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</si>
  <si>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</si>
  <si>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</si>
  <si>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</si>
  <si>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</si>
  <si>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</si>
  <si>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</si>
  <si>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</si>
  <si>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</si>
  <si>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</si>
  <si>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</si>
  <si>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</si>
  <si>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</si>
  <si>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</si>
  <si>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</si>
  <si>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</si>
  <si>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</si>
  <si>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</si>
  <si>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</si>
  <si>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</si>
  <si>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</si>
  <si>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</si>
  <si>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</si>
  <si>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</si>
  <si>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</si>
  <si>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</si>
  <si>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</si>
  <si>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</si>
  <si>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</si>
  <si>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</si>
  <si>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</si>
  <si>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</si>
  <si>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</si>
  <si>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</si>
  <si>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</si>
  <si>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</si>
  <si>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</si>
  <si>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</si>
  <si>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</si>
  <si>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</si>
  <si>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</si>
  <si>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</si>
  <si>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</si>
  <si>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</si>
  <si>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</si>
  <si>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</si>
  <si>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</si>
  <si>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</si>
  <si>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</si>
  <si>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</si>
  <si>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</si>
  <si>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</si>
  <si>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</si>
  <si>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</si>
  <si>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</si>
  <si>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</si>
  <si>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</si>
  <si>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</si>
  <si>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</si>
  <si>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</si>
  <si>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</si>
  <si>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</si>
  <si>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</si>
  <si>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</si>
  <si>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</si>
  <si>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</si>
  <si>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</si>
  <si>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</si>
  <si>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</si>
  <si>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</si>
  <si>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</si>
  <si>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</si>
  <si>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</si>
  <si>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</si>
  <si>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</si>
  <si>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</si>
  <si>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</si>
  <si>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</si>
  <si>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</si>
  <si>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</si>
  <si>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</si>
  <si>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</si>
  <si>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</si>
  <si>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</si>
  <si>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</si>
  <si>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</si>
  <si>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</si>
  <si>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</si>
  <si>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</si>
  <si>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</si>
  <si>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</si>
  <si>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</si>
  <si>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</si>
  <si>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</si>
  <si>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</si>
  <si>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</si>
  <si>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</si>
  <si>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</si>
  <si>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</si>
  <si>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</si>
  <si>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</si>
  <si>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</si>
  <si>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</si>
  <si>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</si>
  <si>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</si>
  <si>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</si>
  <si>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</si>
  <si>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</si>
  <si>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</si>
  <si>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</si>
  <si>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</si>
  <si>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</si>
  <si>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</si>
  <si>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</si>
  <si>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</si>
  <si>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</si>
  <si>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</si>
  <si>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</si>
  <si>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</si>
  <si>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</si>
  <si>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</si>
  <si>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</si>
  <si>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</si>
  <si>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</si>
  <si>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</si>
  <si>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</si>
  <si>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</si>
  <si>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</si>
  <si>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</si>
  <si>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</si>
  <si>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</si>
  <si>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</si>
  <si>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</si>
  <si>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</si>
  <si>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</si>
  <si>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</si>
  <si>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</si>
  <si>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</si>
  <si>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</si>
  <si>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</si>
  <si>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</si>
  <si>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</si>
  <si>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</si>
  <si>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</si>
  <si>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</si>
  <si>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</si>
  <si>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</si>
  <si>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</si>
  <si>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</si>
  <si>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</si>
  <si>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</si>
  <si>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</si>
  <si>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</si>
  <si>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</si>
  <si>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</si>
  <si>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</si>
  <si>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</si>
  <si>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</si>
  <si>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</si>
  <si>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</si>
  <si>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</si>
  <si>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</si>
  <si>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</si>
  <si>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</si>
  <si>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</si>
  <si>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</si>
  <si>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</si>
  <si>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</si>
  <si>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</si>
  <si>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</si>
  <si>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</si>
  <si>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</si>
  <si>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</si>
  <si>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</si>
  <si>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</si>
  <si>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</si>
  <si>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</si>
  <si>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</si>
  <si>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</si>
  <si>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</si>
  <si>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</si>
  <si>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</si>
  <si>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</si>
  <si>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</si>
  <si>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</si>
  <si>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</si>
  <si>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</si>
  <si>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</si>
  <si>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</si>
  <si>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</si>
  <si>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</si>
  <si>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</si>
  <si>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</si>
  <si>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</si>
  <si>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</si>
  <si>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</si>
  <si>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</si>
  <si>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</si>
  <si>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</si>
  <si>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</si>
  <si>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</si>
  <si>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</si>
  <si>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</si>
  <si>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</si>
  <si>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</si>
  <si>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</si>
  <si>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</si>
  <si>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</si>
  <si>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</si>
  <si>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</si>
  <si>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</si>
  <si>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</si>
  <si>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</si>
  <si>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</si>
  <si>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</si>
  <si>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</si>
  <si>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</si>
  <si>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</si>
  <si>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</si>
  <si>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</si>
  <si>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</si>
  <si>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</si>
  <si>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</si>
  <si>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</si>
  <si>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</si>
  <si>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</si>
  <si>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</si>
  <si>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</si>
  <si>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</si>
  <si>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</si>
  <si>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</si>
  <si>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</si>
  <si>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</si>
  <si>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</si>
  <si>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</si>
  <si>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</si>
  <si>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</si>
  <si>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</si>
  <si>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</si>
  <si>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</si>
  <si>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</si>
  <si>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</si>
  <si>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</si>
  <si>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</si>
  <si>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</si>
  <si>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</si>
  <si>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</si>
  <si>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</si>
  <si>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</si>
  <si>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</si>
  <si>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</si>
  <si>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</si>
  <si>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</si>
  <si>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</si>
  <si>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</si>
  <si>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</si>
  <si>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</si>
  <si>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</si>
  <si>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</si>
  <si>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</si>
  <si>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</si>
  <si>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</si>
  <si>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</si>
  <si>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</si>
  <si>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</si>
  <si>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</si>
  <si>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</si>
  <si>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</si>
  <si>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</si>
  <si>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</si>
  <si>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</si>
  <si>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</si>
  <si>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</si>
  <si>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</si>
  <si>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</si>
  <si>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</si>
  <si>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</si>
  <si>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</si>
  <si>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</si>
  <si>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</si>
  <si>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</si>
  <si>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</si>
  <si>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</si>
  <si>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</si>
  <si>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</si>
  <si>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</si>
  <si>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</si>
  <si>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</si>
  <si>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</si>
  <si>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</si>
  <si>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</si>
  <si>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</si>
  <si>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</si>
  <si>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</si>
  <si>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</si>
  <si>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</si>
  <si>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</si>
  <si>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</si>
  <si>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</si>
  <si>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</si>
  <si>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</si>
  <si>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</si>
  <si>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</si>
  <si>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</si>
  <si>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</si>
  <si>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</si>
  <si>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</si>
  <si>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</si>
  <si>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</si>
  <si>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</si>
  <si>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</si>
  <si>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</si>
  <si>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</si>
  <si>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</si>
  <si>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</si>
  <si>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</si>
  <si>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</si>
  <si>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</si>
  <si>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</si>
  <si>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</si>
  <si>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</si>
  <si>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</si>
  <si>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</si>
  <si>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</si>
  <si>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</si>
  <si>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</si>
  <si>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</si>
  <si>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</si>
  <si>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</si>
  <si>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</si>
  <si>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</si>
  <si>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</si>
  <si>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</si>
  <si>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</si>
  <si>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</si>
  <si>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</si>
  <si>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</si>
  <si>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</si>
  <si>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</si>
  <si>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</si>
  <si>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</si>
  <si>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</si>
  <si>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</si>
  <si>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</si>
  <si>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</si>
  <si>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</si>
  <si>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</si>
  <si>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</si>
  <si>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</si>
  <si>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</si>
  <si>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</si>
  <si>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</si>
  <si>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</si>
  <si>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</si>
  <si>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</si>
  <si>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</si>
  <si>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</si>
  <si>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</si>
  <si>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</si>
  <si>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</si>
  <si>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</si>
  <si>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</si>
  <si>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</si>
  <si>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</si>
  <si>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</si>
  <si>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</si>
  <si>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</si>
  <si>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</si>
  <si>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</si>
  <si>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</si>
  <si>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</si>
  <si>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</si>
  <si>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</si>
  <si>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</si>
  <si>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</si>
  <si>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</si>
  <si>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</si>
  <si>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</si>
  <si>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</si>
  <si>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</si>
  <si>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</si>
  <si>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</si>
  <si>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</si>
  <si>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</si>
  <si>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</si>
  <si>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</si>
  <si>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</si>
  <si>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</si>
  <si>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</si>
  <si>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</si>
  <si>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</si>
  <si>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</si>
  <si>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</si>
  <si>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</si>
  <si>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</si>
  <si>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</si>
  <si>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</si>
  <si>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</si>
  <si>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</si>
  <si>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</si>
  <si>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</si>
  <si>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</si>
  <si>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</si>
  <si>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</si>
  <si>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</si>
  <si>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</si>
  <si>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</si>
  <si>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</si>
  <si>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</si>
  <si>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</si>
  <si>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</si>
  <si>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</si>
  <si>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</si>
  <si>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</si>
  <si>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</si>
  <si>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</si>
  <si>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</si>
  <si>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</si>
  <si>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</si>
  <si>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</si>
  <si>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</si>
  <si>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</si>
  <si>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</si>
  <si>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</si>
  <si>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</si>
  <si>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</si>
  <si>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</si>
  <si>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</si>
  <si>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</si>
  <si>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</si>
  <si>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</si>
  <si>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</si>
  <si>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</si>
  <si>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</si>
  <si>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</si>
  <si>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</si>
  <si>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</si>
  <si>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</si>
  <si>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</si>
  <si>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</si>
  <si>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</si>
  <si>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</si>
  <si>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</si>
  <si>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</si>
  <si>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</si>
  <si>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</si>
  <si>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</si>
  <si>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</si>
  <si>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</si>
  <si>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</si>
  <si>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</si>
  <si>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</si>
  <si>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</si>
  <si>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</si>
  <si>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</si>
  <si>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</si>
  <si>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</si>
  <si>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</si>
  <si>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</si>
  <si>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</si>
  <si>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</si>
  <si>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</si>
  <si>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</si>
  <si>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</si>
  <si>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</si>
  <si>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</si>
  <si>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</si>
  <si>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</si>
  <si>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</si>
  <si>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</si>
  <si>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</si>
  <si>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</si>
  <si>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</si>
  <si>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</si>
  <si>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</si>
  <si>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</si>
  <si>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</si>
  <si>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</si>
  <si>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</si>
  <si>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</si>
  <si>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</si>
  <si>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</si>
  <si>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</si>
  <si>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</si>
  <si>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</si>
  <si>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</si>
  <si>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</si>
  <si>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</si>
  <si>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</si>
  <si>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</si>
  <si>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</si>
  <si>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</si>
  <si>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</si>
  <si>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</si>
  <si>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</si>
  <si>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</si>
  <si>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</si>
  <si>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</si>
  <si>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</si>
  <si>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</si>
  <si>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</si>
  <si>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</si>
  <si>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</si>
  <si>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</si>
  <si>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</si>
  <si>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</si>
  <si>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</si>
  <si>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</si>
  <si>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</si>
  <si>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</si>
  <si>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</si>
  <si>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</si>
  <si>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</si>
  <si>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</si>
  <si>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</si>
  <si>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</si>
  <si>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</si>
  <si>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</si>
  <si>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</si>
  <si>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</si>
  <si>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</si>
  <si>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</si>
  <si>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</si>
  <si>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</si>
  <si>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</si>
  <si>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</si>
  <si>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</si>
  <si>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</si>
  <si>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</si>
  <si>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</si>
  <si>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</si>
  <si>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</si>
  <si>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</si>
  <si>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</si>
  <si>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</si>
  <si>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</si>
  <si>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</si>
  <si>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</si>
  <si>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</si>
  <si>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</si>
  <si>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</si>
  <si>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</si>
  <si>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</si>
  <si>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</si>
  <si>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</si>
  <si>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</si>
  <si>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</si>
  <si>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</si>
  <si>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</si>
  <si>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</si>
  <si>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</si>
  <si>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</si>
  <si>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</si>
  <si>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</si>
  <si>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</si>
  <si>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</si>
  <si>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</si>
  <si>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</si>
  <si>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</si>
  <si>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</si>
  <si>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</si>
  <si>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</si>
  <si>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</si>
  <si>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</si>
  <si>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</si>
  <si>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</si>
  <si>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</si>
  <si>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</si>
  <si>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</si>
  <si>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</si>
  <si>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</si>
  <si>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</si>
  <si>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</si>
  <si>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</si>
  <si>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</si>
  <si>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</si>
  <si>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</si>
  <si>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</si>
  <si>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</si>
  <si>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</si>
  <si>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</si>
  <si>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</si>
  <si>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</si>
  <si>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</si>
  <si>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</si>
  <si>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</si>
  <si>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</si>
  <si>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</si>
  <si>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</si>
  <si>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</si>
  <si>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</si>
  <si>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</si>
  <si>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</si>
  <si>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</si>
  <si>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</si>
  <si>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</si>
  <si>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</si>
  <si>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</si>
  <si>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</si>
  <si>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</si>
  <si>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</si>
  <si>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</si>
  <si>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</si>
  <si>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</si>
  <si>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</si>
  <si>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</si>
  <si>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</si>
  <si>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</si>
  <si>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</si>
  <si>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</si>
  <si>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</si>
  <si>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</si>
  <si>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</si>
  <si>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</si>
  <si>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</si>
  <si>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</si>
  <si>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</si>
  <si>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</si>
  <si>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</si>
  <si>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</si>
  <si>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</si>
  <si>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</si>
  <si>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</si>
  <si>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</si>
  <si>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</si>
  <si>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</si>
  <si>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</si>
  <si>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</si>
  <si>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</si>
  <si>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</si>
  <si>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</si>
  <si>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</si>
  <si>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</si>
  <si>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</si>
  <si>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</si>
  <si>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</si>
  <si>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</si>
  <si>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</si>
  <si>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</si>
  <si>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</si>
  <si>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</si>
  <si>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</si>
  <si>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</si>
  <si>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</si>
  <si>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</si>
  <si>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</si>
  <si>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</si>
  <si>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</si>
  <si>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</si>
  <si>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</si>
  <si>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</si>
  <si>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</si>
  <si>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</si>
  <si>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</si>
  <si>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</si>
  <si>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</si>
  <si>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</si>
  <si>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</si>
  <si>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</si>
  <si>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</si>
  <si>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</si>
  <si>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</si>
  <si>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</si>
  <si>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</si>
  <si>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</si>
  <si>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</si>
  <si>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</si>
  <si>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</si>
  <si>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</si>
  <si>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</si>
  <si>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</si>
  <si>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</si>
  <si>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</si>
  <si>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</si>
  <si>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</si>
  <si>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</si>
  <si>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</si>
  <si>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</si>
  <si>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</si>
  <si>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</si>
  <si>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</si>
  <si>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</si>
  <si>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</si>
  <si>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</si>
  <si>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</si>
  <si>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</si>
  <si>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</si>
  <si>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</si>
  <si>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</si>
  <si>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</si>
  <si>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</si>
  <si>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</si>
  <si>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</si>
  <si>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</si>
  <si>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</si>
  <si>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</si>
  <si>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</si>
  <si>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</si>
  <si>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</si>
  <si>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</si>
  <si>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</si>
  <si>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</si>
  <si>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</si>
  <si>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</si>
  <si>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</si>
  <si>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</si>
  <si>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</si>
  <si>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</si>
  <si>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</si>
  <si>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</si>
  <si>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</si>
  <si>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</si>
  <si>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</si>
  <si>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</si>
  <si>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</si>
  <si>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</si>
  <si>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</si>
  <si>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</si>
  <si>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</si>
  <si>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</si>
  <si>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</si>
  <si>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</si>
  <si>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</si>
  <si>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</si>
  <si>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</si>
  <si>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</si>
  <si>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</si>
  <si>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</si>
  <si>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</si>
  <si>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</si>
  <si>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</si>
  <si>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</si>
  <si>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</si>
  <si>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</si>
  <si>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</si>
  <si>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</si>
  <si>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</si>
  <si>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</si>
  <si>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</si>
  <si>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</si>
  <si>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</si>
  <si>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</si>
  <si>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</si>
  <si>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</si>
  <si>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</si>
  <si>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</si>
  <si>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</si>
  <si>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</si>
  <si>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</si>
  <si>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</si>
  <si>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</si>
  <si>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</si>
  <si>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</si>
  <si>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</si>
  <si>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</si>
  <si>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</si>
  <si>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</si>
  <si>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</si>
  <si>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</si>
  <si>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</si>
  <si>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</si>
  <si>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</si>
  <si>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</si>
  <si>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</si>
  <si>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</si>
  <si>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</si>
  <si>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</si>
  <si>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</si>
  <si>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</si>
  <si>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</si>
  <si>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</si>
  <si>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</si>
  <si>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</si>
  <si>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</si>
  <si>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</si>
  <si>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</si>
  <si>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</si>
  <si>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</si>
  <si>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</si>
  <si>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</si>
  <si>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</si>
  <si>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</si>
  <si>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</si>
  <si>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</si>
  <si>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</si>
  <si>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</si>
  <si>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</si>
  <si>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</si>
  <si>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</si>
  <si>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</si>
  <si>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</si>
  <si>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</si>
  <si>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</si>
  <si>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</si>
  <si>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</si>
  <si>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</si>
  <si>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</si>
  <si>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</si>
  <si>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</si>
  <si>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</si>
  <si>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</si>
  <si>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</si>
  <si>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</si>
  <si>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</si>
  <si>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</si>
  <si>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</si>
  <si>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</si>
  <si>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</si>
  <si>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</si>
  <si>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</si>
  <si>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</si>
  <si>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</si>
  <si>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</si>
  <si>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</si>
  <si>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</si>
  <si>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</si>
  <si>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</si>
  <si>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</si>
  <si>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</si>
  <si>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</si>
  <si>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</si>
  <si>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</si>
  <si>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</si>
  <si>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</si>
  <si>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</si>
  <si>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</si>
  <si>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</si>
  <si>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</si>
  <si>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</si>
  <si>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</si>
  <si>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</si>
  <si>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</si>
  <si>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</si>
  <si>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</si>
  <si>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</si>
  <si>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</si>
  <si>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</si>
  <si>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</si>
  <si>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</si>
  <si>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</si>
  <si>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</si>
  <si>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</si>
  <si>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</si>
  <si>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</si>
  <si>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</si>
  <si>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</si>
  <si>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</si>
  <si>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</si>
  <si>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</si>
  <si>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</si>
  <si>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</si>
  <si>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</si>
  <si>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</si>
  <si>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</si>
  <si>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</si>
  <si>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</si>
  <si>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</si>
  <si>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</si>
  <si>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</si>
  <si>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</si>
  <si>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</si>
  <si>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</si>
  <si>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</si>
  <si>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</si>
  <si>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</si>
  <si>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</si>
  <si>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</si>
  <si>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</si>
  <si>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</si>
  <si>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</si>
  <si>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</si>
  <si>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</si>
  <si>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</si>
  <si>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</si>
  <si>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</si>
  <si>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</si>
  <si>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</si>
  <si>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</si>
  <si>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</si>
  <si>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</si>
  <si>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</si>
  <si>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</si>
  <si>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</si>
  <si>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</si>
  <si>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</si>
  <si>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</si>
  <si>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</si>
  <si>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</si>
  <si>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</si>
  <si>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</si>
  <si>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</si>
  <si>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</si>
  <si>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</si>
  <si>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</si>
  <si>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</si>
  <si>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</si>
  <si>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</si>
  <si>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</si>
  <si>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</si>
  <si>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</si>
  <si>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</si>
  <si>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</si>
  <si>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</si>
  <si>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</si>
  <si>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</si>
  <si>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</si>
  <si>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</si>
  <si>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</si>
  <si>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</si>
  <si>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</si>
  <si>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</si>
  <si>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</si>
  <si>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</si>
  <si>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</si>
  <si>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</si>
  <si>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</si>
  <si>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</si>
  <si>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</si>
  <si>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</si>
  <si>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</si>
  <si>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</si>
  <si>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</si>
  <si>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</si>
  <si>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</si>
  <si>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</si>
  <si>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</si>
  <si>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</si>
  <si>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</si>
  <si>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</si>
  <si>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</si>
  <si>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</si>
  <si>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</si>
  <si>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</si>
  <si>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</si>
  <si>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</si>
  <si>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</si>
  <si>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</si>
  <si>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</si>
  <si>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</si>
  <si>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</si>
  <si>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</si>
  <si>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</si>
  <si>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</si>
  <si>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</si>
  <si>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</si>
  <si>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</si>
  <si>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</si>
  <si>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</si>
  <si>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</si>
  <si>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</si>
  <si>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</si>
  <si>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</si>
  <si>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</si>
  <si>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</si>
  <si>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</si>
  <si>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</si>
  <si>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</si>
  <si>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</si>
  <si>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</si>
  <si>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</si>
  <si>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</si>
  <si>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</si>
  <si>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</si>
  <si>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</si>
  <si>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</si>
  <si>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</si>
  <si>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</si>
  <si>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</si>
  <si>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</si>
  <si>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</si>
  <si>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</si>
  <si>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</si>
  <si>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</si>
  <si>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</si>
  <si>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</si>
  <si>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</si>
  <si>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</si>
  <si>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</si>
  <si>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</si>
  <si>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</si>
  <si>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</si>
  <si>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</si>
  <si>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</si>
  <si>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</si>
  <si>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</si>
  <si>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</si>
  <si>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</si>
  <si>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</si>
  <si>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</si>
  <si>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</si>
  <si>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</si>
  <si>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</si>
  <si>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</si>
  <si>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</si>
  <si>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</si>
  <si>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</si>
  <si>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</si>
  <si>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</si>
  <si>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</si>
  <si>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</si>
  <si>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</si>
  <si>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</si>
  <si>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</si>
  <si>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</si>
  <si>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</si>
  <si>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</si>
  <si>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</si>
  <si>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</si>
  <si>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</si>
  <si>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</si>
  <si>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</si>
  <si>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</si>
  <si>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</si>
  <si>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</si>
  <si>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</si>
  <si>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</si>
  <si>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</si>
  <si>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</si>
  <si>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</si>
  <si>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</si>
  <si>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</si>
  <si>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</si>
  <si>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</si>
  <si>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</si>
  <si>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</si>
  <si>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</si>
  <si>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</si>
  <si>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</si>
  <si>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</si>
  <si>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</si>
  <si>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</si>
  <si>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</si>
  <si>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</si>
  <si>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</si>
  <si>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</si>
  <si>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</si>
  <si>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</si>
  <si>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</si>
  <si>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</si>
  <si>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</si>
  <si>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</si>
  <si>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</si>
  <si>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</si>
  <si>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</si>
  <si>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</si>
  <si>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</si>
  <si>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</si>
  <si>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</si>
  <si>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</si>
  <si>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</si>
  <si>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</si>
  <si>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</si>
  <si>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</si>
  <si>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</si>
  <si>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</si>
  <si>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</si>
  <si>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</si>
  <si>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</si>
  <si>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</si>
  <si>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</si>
  <si>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</si>
  <si>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</si>
  <si>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</si>
  <si>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</si>
  <si>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</si>
  <si>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</si>
  <si>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</si>
  <si>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</si>
  <si>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</si>
  <si>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</si>
  <si>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</si>
  <si>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</si>
  <si>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</si>
  <si>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</si>
  <si>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</si>
  <si>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</si>
  <si>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</si>
  <si>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</si>
  <si>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</si>
  <si>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</si>
  <si>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</si>
  <si>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</si>
  <si>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</si>
  <si>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</si>
  <si>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</si>
  <si>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</si>
  <si>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</si>
  <si>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</si>
  <si>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</si>
  <si>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</si>
  <si>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</si>
  <si>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</si>
  <si>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</si>
  <si>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</si>
  <si>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</si>
  <si>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</si>
  <si>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</si>
  <si>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</si>
  <si>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</si>
  <si>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</si>
  <si>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</si>
  <si>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</si>
  <si>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</si>
  <si>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</si>
  <si>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</si>
  <si>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</si>
  <si>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</si>
  <si>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</si>
  <si>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</si>
  <si>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</si>
  <si>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</si>
  <si>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</si>
  <si>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</si>
  <si>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</si>
  <si>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</si>
  <si>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</si>
  <si>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</si>
  <si>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</si>
  <si>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</si>
  <si>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</si>
  <si>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</si>
  <si>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</si>
  <si>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</si>
  <si>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</si>
  <si>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</si>
  <si>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</si>
  <si>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</si>
  <si>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</si>
  <si>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</si>
  <si>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</si>
  <si>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</si>
  <si>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</si>
  <si>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</si>
  <si>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</si>
  <si>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</si>
  <si>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</si>
  <si>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</si>
  <si>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</si>
  <si>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</si>
  <si>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</si>
  <si>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</si>
  <si>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</si>
  <si>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</si>
  <si>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</si>
  <si>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</si>
  <si>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</si>
  <si>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</si>
  <si>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</si>
  <si>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</si>
  <si>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</si>
  <si>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</si>
  <si>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</si>
  <si>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</si>
  <si>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</si>
  <si>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</si>
  <si>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</si>
  <si>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</si>
  <si>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</si>
  <si>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</si>
  <si>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</si>
  <si>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</si>
  <si>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</si>
  <si>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</si>
  <si>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</si>
  <si>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</si>
  <si>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</si>
  <si>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</si>
  <si>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</si>
  <si>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</si>
  <si>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</si>
  <si>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</si>
  <si>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</si>
  <si>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</si>
  <si>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</si>
  <si>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</si>
  <si>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</si>
  <si>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</si>
  <si>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</si>
  <si>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</si>
  <si>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</si>
  <si>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</si>
  <si>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</si>
  <si>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</si>
  <si>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</si>
  <si>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</si>
  <si>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</si>
  <si>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</si>
  <si>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</si>
  <si>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</si>
  <si>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</si>
  <si>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</si>
  <si>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</si>
  <si>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</si>
  <si>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</si>
  <si>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</si>
  <si>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</si>
  <si>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</si>
  <si>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</si>
  <si>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</si>
  <si>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</si>
  <si>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</si>
  <si>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</si>
  <si>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</si>
  <si>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</si>
  <si>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</si>
  <si>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</si>
  <si>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</si>
  <si>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</si>
  <si>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</si>
  <si>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</si>
  <si>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</si>
  <si>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</si>
  <si>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</si>
  <si>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</si>
  <si>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</si>
  <si>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</si>
  <si>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</si>
  <si>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</si>
  <si>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</si>
  <si>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</si>
  <si>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</si>
  <si>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</si>
  <si>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</si>
  <si>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</si>
  <si>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</si>
  <si>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</si>
  <si>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</si>
  <si>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</si>
  <si>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</si>
  <si>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</si>
  <si>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</si>
  <si>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</si>
  <si>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</si>
  <si>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</si>
  <si>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</si>
  <si>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</si>
  <si>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</si>
  <si>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</si>
  <si>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</si>
  <si>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</si>
  <si>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</si>
  <si>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</si>
  <si>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</si>
  <si>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</si>
  <si>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</si>
  <si>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</si>
  <si>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</si>
  <si>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</si>
  <si>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</si>
  <si>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</si>
  <si>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</si>
  <si>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</si>
  <si>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</si>
  <si>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</si>
  <si>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</si>
  <si>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</si>
  <si>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</si>
  <si>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</si>
  <si>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</si>
  <si>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</si>
  <si>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</si>
  <si>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</si>
  <si>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</si>
  <si>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</si>
  <si>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</si>
  <si>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</si>
  <si>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</si>
  <si>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</si>
  <si>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</si>
  <si>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</si>
  <si>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</si>
  <si>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</si>
  <si>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</si>
  <si>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</si>
  <si>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</si>
  <si>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</si>
  <si>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</si>
  <si>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</si>
  <si>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</si>
  <si>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</si>
  <si>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</si>
  <si>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</si>
  <si>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</si>
  <si>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</si>
  <si>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</si>
  <si>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</si>
  <si>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</si>
  <si>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</si>
  <si>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</si>
  <si>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</si>
  <si>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</si>
  <si>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</si>
  <si>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</si>
  <si>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</si>
  <si>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</si>
  <si>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</si>
  <si>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</si>
  <si>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</si>
  <si>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</si>
  <si>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</si>
  <si>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</si>
  <si>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</si>
  <si>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</si>
  <si>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</si>
  <si>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</si>
  <si>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</si>
  <si>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</si>
  <si>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</si>
  <si>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</si>
  <si>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</si>
  <si>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</si>
  <si>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</si>
  <si>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</si>
  <si>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</si>
  <si>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</si>
  <si>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</si>
  <si>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</si>
  <si>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</si>
  <si>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</si>
  <si>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</si>
  <si>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</si>
  <si>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</si>
  <si>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</si>
  <si>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</si>
  <si>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</si>
  <si>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</si>
  <si>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</si>
  <si>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</si>
  <si>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</si>
  <si>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</si>
  <si>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</si>
  <si>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</si>
  <si>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</si>
  <si>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</si>
  <si>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</si>
  <si>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</si>
  <si>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</si>
  <si>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</si>
  <si>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</si>
  <si>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</si>
  <si>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</si>
  <si>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</si>
  <si>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</si>
  <si>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</si>
  <si>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</si>
  <si>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</si>
  <si>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</si>
  <si>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</si>
  <si>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</si>
  <si>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</si>
  <si>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</si>
  <si>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</si>
  <si>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</si>
  <si>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</si>
  <si>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</si>
  <si>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</si>
  <si>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</si>
  <si>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</si>
  <si>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</si>
  <si>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</si>
  <si>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</si>
  <si>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</si>
  <si>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</si>
  <si>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</si>
  <si>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</si>
  <si>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</si>
  <si>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</si>
  <si>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</si>
  <si>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</si>
  <si>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</si>
  <si>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</si>
  <si>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</si>
  <si>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</si>
  <si>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</si>
  <si>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</si>
  <si>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</si>
  <si>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</si>
  <si>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</si>
  <si>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</si>
  <si>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</si>
  <si>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</si>
  <si>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</si>
  <si>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</si>
  <si>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</si>
  <si>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</si>
  <si>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</si>
  <si>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</si>
  <si>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</si>
  <si>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</si>
  <si>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</si>
  <si>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</si>
  <si>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</si>
  <si>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</si>
  <si>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</si>
  <si>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</si>
  <si>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</si>
  <si>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</si>
  <si>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</si>
  <si>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</si>
  <si>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</si>
  <si>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</si>
  <si>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</si>
  <si>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</si>
  <si>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</si>
  <si>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</si>
  <si>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</si>
  <si>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</si>
  <si>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</si>
  <si>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</si>
  <si>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</si>
  <si>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</si>
  <si>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</si>
  <si>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</si>
  <si>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</si>
  <si>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</si>
  <si>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</si>
  <si>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</si>
  <si>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</si>
  <si>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</si>
  <si>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</si>
  <si>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</si>
  <si>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</si>
  <si>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</si>
  <si>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</si>
  <si>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</si>
  <si>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</si>
  <si>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</si>
  <si>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</si>
  <si>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</si>
  <si>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</si>
  <si>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</si>
  <si>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</si>
  <si>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</si>
  <si>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</si>
  <si>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</si>
  <si>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</si>
  <si>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</si>
  <si>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</si>
  <si>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</si>
  <si>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</si>
  <si>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</si>
  <si>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</si>
  <si>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</si>
  <si>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</si>
  <si>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</si>
  <si>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</si>
  <si>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</si>
  <si>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</si>
  <si>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</si>
  <si>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</si>
  <si>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</si>
  <si>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</si>
  <si>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</si>
  <si>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</si>
  <si>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</si>
  <si>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</si>
  <si>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</si>
  <si>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</si>
  <si>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</si>
  <si>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</si>
  <si>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</si>
  <si>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</si>
  <si>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</si>
  <si>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</si>
  <si>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</si>
  <si>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</si>
  <si>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</si>
  <si>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</si>
  <si>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</si>
  <si>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</si>
  <si>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</si>
  <si>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</si>
  <si>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</si>
  <si>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</si>
  <si>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</si>
  <si>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</si>
  <si>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</si>
  <si>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</si>
  <si>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</si>
  <si>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</si>
  <si>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</si>
  <si>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</si>
  <si>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</si>
  <si>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</si>
  <si>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</si>
  <si>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</si>
  <si>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</si>
  <si>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</si>
  <si>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</si>
  <si>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</si>
  <si>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</si>
  <si>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</si>
  <si>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</si>
  <si>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</si>
  <si>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</si>
  <si>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</si>
  <si>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</si>
  <si>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</si>
  <si>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</si>
  <si>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</si>
  <si>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</si>
  <si>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</si>
  <si>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</si>
  <si>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</si>
  <si>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</si>
  <si>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</si>
  <si>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</si>
  <si>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</si>
  <si>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</si>
  <si>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</si>
  <si>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</si>
  <si>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</si>
  <si>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</si>
  <si>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</si>
  <si>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</si>
  <si>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</si>
  <si>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</si>
  <si>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</si>
  <si>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</si>
  <si>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</si>
  <si>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</si>
  <si>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</si>
  <si>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</si>
  <si>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</si>
  <si>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</si>
  <si>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</si>
  <si>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</si>
  <si>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</si>
  <si>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</si>
  <si>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</si>
  <si>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</si>
  <si>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</si>
  <si>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</si>
  <si>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</si>
  <si>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</si>
  <si>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</si>
  <si>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</si>
  <si>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</si>
  <si>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</si>
  <si>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</si>
  <si>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</si>
  <si>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</si>
  <si>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</si>
  <si>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</si>
  <si>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</si>
  <si>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</si>
  <si>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</si>
  <si>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</si>
  <si>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</si>
  <si>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</si>
  <si>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</si>
  <si>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</si>
  <si>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</si>
  <si>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</si>
  <si>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</si>
  <si>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</si>
  <si>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</si>
  <si>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</si>
  <si>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</si>
  <si>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</si>
  <si>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</si>
  <si>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</si>
  <si>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</si>
  <si>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</si>
  <si>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</si>
  <si>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</si>
  <si>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</si>
  <si>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</si>
  <si>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</si>
  <si>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</si>
  <si>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</si>
  <si>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</si>
  <si>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</si>
  <si>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</si>
  <si>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</si>
  <si>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</si>
  <si>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</si>
  <si>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</si>
  <si>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</si>
  <si>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</si>
  <si>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</si>
  <si>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</si>
  <si>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</si>
  <si>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</si>
  <si>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</si>
  <si>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</si>
  <si>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</si>
  <si>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</si>
  <si>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</si>
  <si>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</si>
  <si>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</si>
  <si>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</si>
  <si>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</si>
  <si>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</si>
  <si>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</si>
  <si>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</si>
  <si>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</si>
  <si>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</si>
  <si>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</si>
  <si>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</si>
  <si>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</si>
  <si>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</si>
  <si>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</si>
  <si>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</si>
  <si>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</si>
  <si>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</si>
  <si>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</si>
  <si>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</si>
  <si>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</si>
  <si>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</si>
  <si>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</si>
  <si>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</si>
  <si>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</si>
  <si>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</si>
  <si>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</si>
  <si>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</si>
  <si>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</si>
  <si>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</si>
  <si>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</si>
  <si>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</si>
  <si>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</si>
  <si>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</si>
  <si>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</si>
  <si>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</si>
  <si>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</si>
  <si>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</si>
  <si>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</si>
  <si>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</si>
  <si>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</si>
  <si>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</si>
  <si>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</si>
  <si>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</si>
  <si>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</si>
  <si>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</si>
  <si>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</si>
  <si>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</si>
  <si>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</si>
  <si>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</si>
  <si>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</si>
  <si>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</si>
  <si>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</si>
  <si>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</si>
  <si>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</si>
  <si>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</si>
  <si>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</si>
  <si>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</si>
  <si>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</si>
  <si>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</si>
  <si>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</si>
  <si>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</si>
  <si>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</si>
  <si>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</si>
  <si>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</si>
  <si>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</si>
  <si>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</si>
  <si>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</si>
  <si>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</si>
  <si>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</si>
  <si>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</si>
  <si>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</si>
  <si>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</si>
  <si>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</si>
  <si>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</si>
  <si>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</si>
  <si>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</si>
  <si>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</si>
  <si>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</si>
  <si>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</si>
  <si>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</si>
  <si>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</si>
  <si>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</si>
  <si>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</si>
  <si>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</si>
  <si>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</si>
  <si>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</si>
  <si>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</si>
  <si>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</si>
  <si>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</si>
  <si>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</si>
  <si>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</si>
  <si>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</si>
  <si>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</si>
  <si>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</si>
  <si>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</si>
  <si>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</si>
  <si>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</si>
  <si>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</si>
  <si>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</si>
  <si>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</si>
  <si>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</si>
  <si>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</si>
  <si>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</si>
  <si>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</si>
  <si>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</si>
  <si>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</si>
  <si>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</si>
  <si>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</si>
  <si>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</si>
  <si>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</si>
  <si>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</si>
  <si>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</si>
  <si>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</si>
  <si>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</si>
  <si>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</si>
  <si>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</si>
  <si>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</si>
  <si>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</si>
  <si>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</si>
  <si>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</si>
  <si>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</si>
  <si>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</si>
  <si>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</si>
  <si>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</si>
  <si>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</si>
  <si>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</si>
  <si>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</si>
  <si>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</si>
  <si>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</si>
  <si>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</si>
  <si>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</si>
  <si>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</si>
  <si>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</si>
  <si>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</si>
  <si>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</si>
  <si>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</si>
  <si>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</si>
  <si>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</si>
  <si>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</si>
  <si>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</si>
  <si>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</si>
  <si>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</si>
  <si>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</si>
  <si>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</si>
  <si>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</si>
  <si>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</si>
  <si>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</si>
  <si>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</si>
  <si>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</si>
  <si>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</si>
  <si>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</si>
  <si>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</si>
  <si>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</si>
  <si>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</si>
  <si>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</si>
  <si>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</si>
  <si>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</si>
  <si>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</si>
  <si>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</si>
  <si>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</si>
  <si>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</si>
  <si>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</si>
  <si>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</si>
  <si>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</si>
  <si>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</si>
  <si>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</si>
  <si>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</si>
  <si>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</si>
  <si>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</si>
  <si>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</si>
  <si>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</si>
  <si>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</si>
  <si>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</si>
  <si>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</si>
  <si>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</si>
  <si>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</si>
  <si>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</si>
  <si>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</si>
  <si>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</si>
  <si>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</si>
  <si>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</si>
  <si>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</si>
  <si>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</si>
  <si>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</si>
  <si>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</si>
  <si>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</si>
  <si>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</si>
  <si>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</si>
  <si>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</si>
  <si>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</si>
  <si>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</si>
  <si>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</si>
  <si>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</si>
  <si>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</si>
  <si>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</si>
  <si>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</si>
  <si>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</si>
  <si>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</si>
  <si>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</si>
  <si>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</si>
  <si>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</si>
  <si>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</si>
  <si>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</si>
  <si>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</si>
  <si>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</si>
  <si>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</si>
  <si>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</si>
  <si>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</si>
  <si>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</si>
  <si>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</si>
  <si>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</si>
  <si>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</si>
  <si>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</si>
  <si>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</si>
  <si>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</si>
  <si>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</si>
  <si>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</si>
  <si>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</si>
  <si>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</si>
  <si>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</si>
  <si>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</si>
  <si>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</si>
  <si>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</si>
  <si>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</si>
  <si>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</si>
  <si>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</si>
  <si>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</si>
  <si>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</si>
  <si>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</si>
  <si>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</si>
  <si>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</si>
  <si>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</si>
  <si>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</si>
  <si>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</si>
  <si>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</si>
  <si>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</si>
  <si>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</si>
  <si>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</si>
  <si>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</si>
  <si>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</si>
  <si>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</si>
  <si>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</si>
  <si>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</si>
  <si>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</si>
  <si>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</si>
  <si>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</si>
  <si>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</si>
  <si>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</si>
  <si>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</si>
  <si>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</si>
  <si>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</si>
  <si>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</si>
  <si>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</si>
  <si>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</si>
  <si>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</si>
  <si>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</si>
  <si>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</si>
  <si>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</si>
  <si>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</si>
  <si>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</si>
  <si>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</si>
  <si>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</si>
  <si>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</si>
  <si>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</si>
  <si>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</si>
  <si>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</si>
  <si>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</si>
  <si>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</si>
  <si>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</si>
  <si>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</si>
  <si>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</si>
  <si>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</si>
  <si>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</si>
  <si>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</si>
  <si>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</si>
  <si>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</si>
  <si>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</si>
  <si>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</si>
  <si>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</si>
  <si>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</si>
  <si>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</si>
  <si>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</si>
  <si>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</si>
  <si>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</si>
  <si>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</si>
  <si>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</si>
  <si>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</si>
  <si>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</si>
  <si>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</si>
  <si>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</si>
  <si>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</si>
  <si>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</si>
  <si>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</si>
  <si>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</si>
  <si>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</si>
  <si>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</si>
  <si>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</si>
  <si>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</si>
  <si>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</si>
  <si>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</si>
  <si>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</si>
  <si>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</si>
  <si>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</si>
  <si>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</si>
  <si>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</si>
  <si>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</si>
  <si>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</si>
  <si>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</si>
  <si>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</si>
  <si>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</si>
  <si>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</si>
  <si>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</si>
  <si>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</si>
  <si>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</si>
  <si>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</si>
  <si>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</si>
  <si>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</si>
  <si>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</si>
  <si>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</si>
  <si>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</si>
  <si>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</si>
  <si>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</si>
  <si>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</si>
  <si>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</si>
  <si>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</si>
  <si>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</si>
  <si>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</si>
  <si>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</si>
  <si>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</si>
  <si>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</si>
  <si>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</si>
  <si>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</si>
  <si>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</si>
  <si>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</si>
  <si>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</si>
  <si>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</si>
  <si>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</si>
  <si>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</si>
  <si>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</si>
  <si>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</si>
  <si>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</si>
  <si>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</si>
  <si>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</si>
  <si>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</si>
  <si>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</si>
  <si>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</si>
  <si>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</si>
  <si>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</si>
  <si>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</si>
  <si>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</si>
  <si>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</si>
  <si>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</si>
  <si>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</si>
  <si>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</si>
  <si>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</si>
  <si>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</si>
  <si>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</si>
  <si>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</si>
  <si>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</si>
  <si>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</si>
  <si>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</si>
  <si>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</si>
  <si>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</si>
  <si>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</si>
  <si>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</si>
  <si>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</si>
  <si>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</si>
  <si>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</si>
  <si>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</si>
  <si>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</si>
  <si>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</si>
  <si>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</si>
  <si>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</si>
  <si>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</si>
  <si>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</si>
  <si>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</si>
  <si>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</si>
  <si>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</si>
  <si>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</si>
  <si>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</si>
  <si>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</si>
  <si>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</si>
  <si>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</si>
  <si>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</si>
  <si>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</si>
  <si>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</si>
  <si>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</si>
  <si>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</si>
  <si>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</si>
  <si>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</si>
  <si>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</si>
  <si>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</si>
  <si>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</si>
  <si>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</si>
  <si>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</si>
  <si>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</si>
  <si>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</si>
  <si>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</si>
  <si>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</si>
  <si>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</si>
  <si>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</si>
  <si>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</si>
  <si>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</si>
  <si>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</si>
  <si>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</si>
  <si>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</si>
  <si>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</si>
  <si>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</si>
  <si>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</si>
  <si>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</si>
  <si>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</si>
  <si>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</si>
  <si>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</si>
  <si>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</si>
  <si>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</si>
  <si>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</si>
  <si>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</si>
  <si>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</si>
  <si>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</si>
  <si>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</si>
  <si>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</si>
  <si>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</si>
  <si>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</si>
  <si>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</si>
  <si>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</si>
  <si>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</si>
  <si>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</si>
  <si>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</si>
  <si>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</si>
  <si>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</si>
  <si>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</si>
  <si>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</si>
  <si>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</si>
  <si>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</si>
  <si>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</si>
  <si>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</si>
  <si>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</si>
  <si>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</si>
  <si>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</si>
  <si>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</si>
  <si>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</si>
  <si>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</si>
  <si>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</si>
  <si>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</si>
  <si>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</si>
  <si>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</si>
  <si>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</si>
  <si>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</si>
  <si>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</si>
  <si>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</si>
  <si>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</si>
  <si>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</si>
  <si>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</si>
  <si>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</si>
  <si>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</si>
  <si>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</si>
  <si>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</si>
  <si>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</si>
  <si>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</si>
  <si>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</si>
  <si>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</si>
  <si>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</si>
  <si>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</si>
  <si>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</si>
  <si>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</si>
  <si>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</si>
  <si>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</si>
  <si>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</si>
  <si>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</si>
  <si>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</si>
  <si>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</si>
  <si>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</si>
  <si>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</si>
  <si>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</si>
  <si>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</si>
  <si>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</si>
  <si>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</si>
  <si>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</si>
  <si>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</si>
  <si>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</si>
  <si>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</si>
  <si>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</si>
  <si>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</si>
  <si>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</si>
  <si>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</si>
  <si>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</si>
  <si>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</si>
  <si>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</si>
  <si>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</si>
  <si>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</si>
  <si>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</si>
  <si>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</si>
  <si>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</si>
  <si>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</si>
  <si>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</si>
  <si>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</si>
  <si>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</si>
  <si>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</si>
  <si>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</si>
  <si>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</si>
  <si>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</si>
  <si>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</si>
  <si>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</si>
  <si>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</si>
  <si>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</si>
  <si>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</si>
  <si>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</si>
  <si>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</si>
  <si>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</si>
  <si>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</si>
  <si>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</si>
  <si>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</si>
  <si>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</si>
  <si>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</si>
  <si>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</si>
  <si>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</si>
  <si>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</si>
  <si>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</si>
  <si>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</si>
  <si>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</si>
  <si>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</si>
  <si>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</si>
  <si>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</si>
  <si>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</si>
  <si>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</si>
  <si>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</si>
  <si>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</si>
  <si>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</si>
  <si>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</si>
  <si>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</si>
  <si>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</si>
  <si>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</si>
  <si>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</si>
  <si>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</si>
  <si>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</si>
  <si>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</si>
  <si>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</si>
  <si>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</si>
  <si>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</si>
  <si>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</si>
  <si>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</si>
  <si>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</si>
  <si>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</si>
  <si>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</si>
  <si>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</si>
  <si>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</si>
  <si>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</si>
  <si>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</si>
  <si>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</si>
  <si>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</si>
  <si>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</si>
  <si>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</si>
  <si>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</si>
  <si>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</si>
  <si>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</si>
  <si>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</si>
  <si>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</si>
  <si>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</si>
  <si>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</si>
  <si>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</si>
  <si>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</si>
  <si>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</si>
  <si>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</si>
  <si>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</si>
  <si>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</si>
  <si>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</si>
  <si>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</si>
  <si>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</si>
  <si>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</si>
  <si>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</si>
  <si>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</si>
  <si>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</si>
  <si>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</si>
  <si>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</si>
  <si>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</si>
  <si>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</si>
  <si>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</si>
  <si>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</si>
  <si>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</si>
  <si>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</si>
  <si>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</si>
  <si>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</si>
  <si>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</si>
  <si>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</si>
  <si>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</si>
  <si>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</si>
  <si>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</si>
  <si>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</si>
  <si>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</si>
  <si>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</si>
  <si>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</si>
  <si>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</si>
  <si>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</si>
  <si>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</si>
  <si>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</si>
  <si>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</si>
  <si>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</si>
  <si>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</si>
  <si>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</si>
  <si>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</si>
  <si>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</si>
  <si>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</si>
  <si>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</si>
  <si>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</si>
  <si>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</si>
  <si>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</si>
  <si>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</si>
  <si>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</si>
  <si>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</si>
  <si>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</si>
  <si>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</si>
  <si>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</si>
  <si>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</si>
  <si>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</si>
  <si>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</si>
  <si>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</si>
  <si>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</si>
  <si>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</si>
  <si>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</si>
  <si>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</si>
  <si>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</si>
  <si>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</si>
  <si>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</si>
  <si>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</si>
  <si>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</si>
  <si>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</si>
  <si>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</si>
  <si>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</si>
  <si>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</si>
  <si>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</si>
  <si>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</si>
  <si>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</si>
  <si>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</si>
  <si>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</si>
  <si>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</si>
  <si>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</si>
  <si>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</si>
  <si>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</si>
  <si>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</si>
  <si>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</si>
  <si>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</si>
  <si>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</si>
  <si>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</si>
  <si>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</si>
  <si>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</si>
  <si>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</si>
  <si>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</si>
  <si>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</si>
  <si>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</si>
  <si>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</si>
  <si>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</si>
  <si>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</si>
  <si>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</si>
  <si>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</si>
  <si>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</si>
  <si>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</si>
  <si>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</si>
  <si>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</si>
  <si>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</si>
  <si>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</si>
  <si>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</si>
  <si>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</si>
  <si>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</si>
  <si>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</si>
  <si>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</si>
  <si>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</si>
  <si>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</si>
  <si>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</si>
  <si>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</si>
  <si>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</si>
  <si>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</si>
  <si>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</si>
  <si>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</si>
  <si>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</si>
  <si>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</si>
  <si>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</si>
  <si>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</si>
  <si>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</si>
  <si>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</si>
  <si>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</si>
  <si>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</si>
  <si>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</si>
  <si>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</si>
  <si>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</si>
  <si>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</si>
  <si>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</si>
  <si>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</si>
  <si>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</si>
  <si>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</si>
  <si>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</si>
  <si>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</si>
  <si>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</si>
  <si>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</si>
  <si>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</si>
  <si>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</si>
  <si>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</si>
  <si>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</si>
  <si>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</si>
  <si>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</si>
  <si>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</si>
  <si>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</si>
  <si>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</si>
  <si>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</si>
  <si>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</si>
  <si>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</si>
  <si>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</si>
  <si>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</si>
  <si>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</si>
  <si>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</si>
  <si>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</si>
  <si>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</si>
  <si>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</si>
  <si>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</si>
  <si>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</si>
  <si>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</si>
  <si>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</si>
  <si>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</si>
  <si>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</si>
  <si>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</si>
  <si>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</si>
  <si>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</si>
  <si>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</si>
  <si>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</si>
  <si>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</si>
  <si>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</si>
  <si>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</si>
  <si>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</si>
  <si>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</si>
  <si>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</si>
  <si>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</si>
  <si>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</si>
  <si>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</si>
  <si>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</si>
  <si>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</si>
  <si>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</si>
  <si>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</si>
  <si>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</si>
  <si>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</si>
  <si>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</si>
  <si>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</si>
  <si>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</si>
  <si>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</si>
  <si>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</si>
  <si>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</si>
  <si>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</si>
  <si>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</si>
  <si>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</si>
  <si>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</si>
  <si>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</si>
  <si>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</si>
  <si>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</si>
  <si>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</si>
  <si>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</si>
  <si>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</si>
  <si>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</si>
  <si>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</si>
  <si>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</si>
  <si>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</si>
  <si>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</si>
  <si>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</si>
  <si>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</si>
  <si>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</si>
  <si>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</si>
  <si>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</si>
  <si>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</si>
  <si>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</si>
  <si>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</si>
  <si>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</si>
  <si>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</si>
  <si>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</si>
  <si>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</si>
  <si>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</si>
  <si>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</si>
  <si>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</si>
  <si>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</si>
  <si>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</si>
  <si>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</si>
  <si>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</si>
  <si>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</si>
  <si>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</si>
  <si>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</si>
  <si>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</si>
  <si>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</si>
  <si>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</si>
  <si>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</si>
  <si>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</si>
  <si>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</si>
  <si>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</si>
  <si>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</si>
  <si>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</si>
  <si>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</si>
  <si>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</si>
  <si>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</si>
  <si>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</si>
  <si>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</si>
  <si>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</si>
  <si>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</si>
  <si>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</si>
  <si>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</si>
  <si>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</si>
  <si>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</si>
  <si>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</si>
  <si>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</si>
  <si>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</si>
  <si>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</si>
  <si>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</si>
  <si>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</si>
  <si>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</si>
  <si>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</si>
  <si>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</si>
  <si>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</si>
  <si>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</si>
  <si>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</si>
  <si>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</si>
  <si>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</si>
  <si>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</si>
  <si>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</si>
  <si>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</si>
  <si>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</si>
  <si>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</si>
  <si>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</si>
  <si>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</si>
  <si>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</si>
  <si>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</si>
  <si>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</si>
  <si>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</si>
  <si>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</si>
  <si>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</si>
  <si>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</si>
  <si>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</si>
  <si>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</si>
  <si>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</si>
  <si>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</si>
  <si>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</si>
  <si>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</si>
  <si>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</si>
  <si>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</si>
  <si>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</si>
  <si>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</si>
  <si>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</si>
  <si>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</si>
  <si>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</si>
  <si>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</si>
  <si>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</si>
  <si>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</si>
  <si>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</si>
  <si>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</si>
  <si>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</si>
  <si>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</si>
  <si>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</si>
  <si>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</si>
  <si>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</si>
  <si>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</si>
  <si>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</si>
  <si>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</si>
  <si>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</si>
  <si>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</si>
  <si>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</si>
  <si>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</si>
  <si>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</si>
  <si>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</si>
  <si>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</si>
  <si>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</si>
  <si>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</si>
  <si>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</si>
  <si>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</si>
  <si>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</si>
  <si>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</si>
  <si>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</si>
  <si>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</si>
  <si>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</si>
  <si>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</si>
  <si>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</si>
  <si>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</si>
  <si>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</si>
  <si>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</si>
  <si>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</si>
  <si>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</si>
  <si>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</si>
  <si>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</si>
  <si>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</si>
  <si>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</si>
  <si>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</si>
  <si>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</si>
  <si>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</si>
  <si>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</si>
  <si>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</si>
  <si>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</si>
  <si>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</si>
  <si>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</si>
  <si>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</si>
  <si>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</si>
  <si>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</si>
  <si>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</si>
  <si>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</si>
  <si>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</si>
  <si>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</si>
  <si>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</si>
  <si>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</si>
  <si>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</si>
  <si>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</si>
  <si>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</si>
  <si>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</si>
  <si>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</si>
  <si>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</si>
  <si>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</si>
  <si>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</si>
  <si>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</si>
  <si>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</si>
  <si>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</si>
  <si>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</si>
  <si>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</si>
  <si>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</si>
  <si>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</si>
  <si>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</si>
  <si>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</si>
  <si>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</si>
  <si>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</si>
  <si>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</si>
  <si>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</si>
  <si>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</si>
  <si>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</si>
  <si>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</si>
  <si>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</si>
  <si>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</si>
  <si>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</si>
  <si>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</si>
  <si>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</si>
  <si>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</si>
  <si>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</si>
  <si>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</si>
  <si>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</si>
  <si>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</si>
  <si>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</si>
  <si>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</si>
  <si>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</si>
  <si>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</si>
  <si>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</si>
  <si>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</si>
  <si>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</si>
  <si>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</si>
  <si>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</si>
  <si>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</si>
  <si>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</si>
  <si>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</si>
  <si>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</si>
  <si>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</si>
  <si>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</si>
  <si>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</si>
  <si>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</si>
  <si>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</si>
  <si>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</si>
  <si>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</si>
  <si>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</si>
  <si>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</si>
  <si>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</si>
  <si>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</si>
  <si>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</si>
  <si>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</si>
  <si>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</si>
  <si>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</si>
  <si>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</si>
  <si>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</si>
  <si>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</si>
  <si>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</si>
  <si>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</si>
  <si>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</si>
  <si>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</si>
  <si>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</si>
  <si>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</si>
  <si>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</si>
  <si>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</si>
  <si>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</si>
  <si>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</si>
  <si>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</si>
  <si>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</si>
  <si>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</si>
  <si>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</si>
  <si>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</si>
  <si>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</si>
  <si>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</si>
  <si>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</si>
  <si>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</si>
  <si>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</si>
  <si>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</si>
  <si>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</si>
  <si>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</si>
  <si>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</si>
  <si>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</si>
  <si>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</si>
  <si>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</si>
  <si>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</si>
  <si>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</si>
  <si>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</si>
  <si>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</si>
  <si>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</si>
  <si>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</si>
  <si>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</si>
  <si>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</si>
  <si>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</si>
  <si>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</si>
  <si>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</si>
  <si>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</si>
  <si>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</si>
  <si>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</si>
  <si>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</si>
  <si>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</si>
  <si>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</si>
  <si>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</si>
  <si>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</si>
  <si>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</si>
  <si>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</si>
  <si>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</si>
  <si>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</si>
  <si>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</si>
  <si>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</si>
  <si>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</si>
  <si>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</si>
  <si>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</si>
  <si>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</si>
  <si>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</si>
  <si>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</si>
  <si>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</si>
  <si>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</si>
  <si>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</si>
  <si>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</si>
  <si>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</si>
  <si>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</si>
  <si>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</si>
  <si>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</si>
  <si>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</si>
  <si>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</si>
  <si>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</si>
  <si>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</si>
  <si>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</si>
  <si>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</si>
  <si>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</si>
  <si>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</si>
  <si>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</si>
  <si>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</si>
  <si>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</si>
  <si>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</si>
  <si>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</si>
  <si>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</si>
  <si>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</si>
  <si>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</si>
  <si>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</si>
  <si>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</si>
  <si>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</si>
  <si>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</si>
  <si>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</si>
  <si>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</si>
  <si>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</si>
  <si>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</si>
  <si>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</si>
  <si>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</si>
  <si>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</si>
  <si>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</si>
  <si>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</si>
  <si>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</si>
  <si>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</si>
  <si>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</si>
  <si>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</si>
  <si>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</si>
  <si>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</si>
  <si>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</si>
  <si>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</si>
  <si>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</si>
  <si>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</si>
  <si>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</si>
  <si>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</si>
  <si>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</si>
  <si>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</si>
  <si>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</si>
  <si>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</si>
  <si>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</si>
  <si>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</si>
  <si>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</si>
  <si>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</si>
  <si>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</si>
  <si>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</si>
  <si>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</si>
  <si>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</si>
  <si>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</si>
  <si>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</si>
  <si>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</si>
  <si>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</si>
  <si>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</si>
  <si>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</si>
  <si>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</si>
  <si>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</si>
  <si>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</si>
  <si>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</si>
  <si>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</si>
  <si>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</si>
  <si>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</si>
  <si>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</si>
  <si>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</si>
  <si>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</si>
  <si>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</si>
  <si>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</si>
  <si>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</si>
  <si>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</si>
  <si>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</si>
  <si>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</si>
  <si>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</si>
  <si>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</si>
  <si>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</si>
  <si>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</si>
  <si>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</si>
  <si>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</si>
  <si>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</si>
  <si>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</si>
  <si>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</si>
  <si>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</si>
  <si>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</si>
  <si>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</si>
  <si>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</si>
  <si>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</si>
  <si>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</si>
  <si>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</si>
  <si>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</si>
  <si>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</si>
  <si>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</si>
  <si>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</si>
  <si>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</si>
  <si>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</si>
  <si>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</si>
  <si>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</si>
  <si>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</si>
  <si>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</si>
  <si>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</si>
  <si>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</si>
  <si>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</si>
  <si>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</si>
  <si>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</si>
  <si>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</si>
  <si>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</si>
  <si>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</si>
  <si>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</si>
  <si>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</si>
  <si>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</si>
  <si>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</si>
  <si>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</si>
  <si>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</si>
  <si>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</si>
  <si>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</si>
  <si>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</si>
  <si>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</si>
  <si>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</si>
  <si>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</si>
  <si>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</si>
  <si>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</si>
  <si>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</si>
  <si>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</si>
  <si>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</si>
  <si>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</si>
  <si>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</si>
  <si>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</si>
  <si>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</si>
  <si>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</si>
  <si>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</si>
  <si>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</si>
  <si>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</si>
  <si>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</si>
  <si>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</si>
  <si>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</si>
  <si>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</si>
  <si>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</si>
  <si>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</si>
  <si>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</si>
  <si>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</si>
  <si>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</si>
  <si>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</si>
  <si>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</si>
  <si>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</si>
  <si>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</si>
  <si>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</si>
  <si>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</si>
  <si>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</si>
  <si>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</si>
  <si>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</si>
  <si>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</si>
  <si>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</si>
  <si>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</si>
  <si>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</si>
  <si>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</si>
  <si>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</si>
  <si>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</si>
  <si>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</si>
  <si>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</si>
  <si>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</si>
  <si>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</si>
  <si>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</si>
  <si>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</si>
  <si>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</si>
  <si>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</si>
  <si>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</si>
  <si>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</si>
  <si>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</si>
  <si>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</si>
  <si>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</si>
  <si>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</si>
  <si>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</si>
  <si>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</si>
  <si>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</si>
  <si>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</si>
  <si>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</si>
  <si>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</si>
  <si>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</si>
  <si>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</si>
  <si>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</si>
  <si>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</si>
  <si>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</si>
  <si>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</si>
  <si>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</si>
  <si>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</si>
  <si>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</si>
  <si>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</si>
  <si>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</si>
  <si>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</si>
  <si>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</si>
  <si>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</si>
  <si>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</si>
  <si>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</si>
  <si>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</si>
  <si>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</si>
  <si>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</si>
  <si>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</si>
  <si>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</si>
  <si>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</si>
  <si>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</si>
  <si>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</si>
  <si>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</si>
  <si>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</si>
  <si>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</si>
  <si>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</si>
  <si>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</si>
  <si>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</si>
  <si>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</si>
  <si>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</si>
  <si>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</si>
  <si>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</si>
  <si>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</si>
  <si>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</si>
  <si>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</si>
  <si>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</si>
  <si>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</si>
  <si>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</si>
  <si>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</si>
  <si>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</si>
  <si>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</si>
  <si>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</si>
  <si>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</si>
  <si>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</si>
  <si>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</si>
  <si>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</si>
  <si>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</si>
  <si>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</si>
  <si>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</si>
  <si>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</si>
  <si>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</si>
  <si>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</si>
  <si>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</si>
  <si>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</si>
  <si>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</si>
  <si>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</si>
  <si>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</si>
  <si>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</si>
  <si>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</si>
  <si>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</si>
  <si>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</si>
  <si>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</si>
  <si>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</si>
  <si>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</si>
  <si>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</si>
  <si>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</si>
  <si>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</si>
  <si>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</si>
  <si>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</si>
  <si>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</si>
  <si>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</si>
  <si>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</si>
  <si>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</si>
  <si>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</si>
  <si>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</si>
  <si>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</si>
  <si>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</si>
  <si>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</si>
  <si>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</si>
  <si>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</si>
  <si>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</si>
  <si>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</si>
  <si>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</si>
  <si>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</si>
  <si>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</si>
  <si>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</si>
  <si>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</si>
  <si>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</si>
  <si>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</si>
  <si>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</si>
  <si>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</si>
  <si>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</si>
  <si>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</si>
  <si>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</si>
  <si>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</si>
  <si>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</si>
  <si>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</si>
  <si>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</si>
  <si>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</si>
  <si>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</si>
  <si>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</si>
  <si>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</si>
  <si>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</si>
  <si>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</si>
  <si>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</si>
  <si>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</si>
  <si>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</si>
  <si>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</si>
  <si>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</si>
  <si>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</si>
  <si>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</si>
  <si>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</si>
  <si>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</si>
  <si>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</si>
  <si>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</si>
  <si>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</si>
  <si>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</si>
  <si>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</si>
  <si>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</si>
  <si>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</si>
  <si>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</si>
  <si>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</si>
  <si>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</si>
  <si>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</si>
  <si>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</si>
  <si>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</si>
  <si>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</si>
  <si>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</si>
  <si>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</si>
  <si>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</si>
  <si>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</si>
  <si>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</si>
  <si>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</si>
  <si>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</si>
  <si>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</si>
  <si>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</si>
  <si>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</si>
  <si>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</si>
  <si>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</si>
  <si>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</si>
  <si>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</si>
  <si>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</si>
  <si>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</si>
  <si>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</si>
  <si>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</si>
  <si>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</si>
  <si>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</si>
  <si>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</si>
  <si>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</si>
  <si>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</si>
  <si>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</si>
  <si>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</si>
  <si>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</si>
  <si>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</si>
  <si>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</si>
  <si>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</si>
  <si>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</si>
  <si>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</si>
  <si>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</si>
  <si>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</si>
  <si>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</si>
  <si>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</si>
  <si>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</si>
  <si>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</si>
  <si>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</si>
  <si>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</si>
  <si>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</si>
  <si>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</si>
  <si>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</si>
  <si>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</si>
  <si>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</si>
  <si>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</si>
  <si>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</si>
  <si>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</si>
  <si>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</si>
  <si>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</si>
  <si>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</si>
  <si>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</si>
  <si>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</si>
  <si>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</si>
  <si>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</si>
  <si>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</si>
  <si>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</si>
  <si>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</si>
  <si>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</si>
  <si>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</si>
  <si>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</si>
  <si>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</si>
  <si>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</si>
  <si>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</si>
  <si>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</si>
  <si>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</si>
  <si>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</si>
  <si>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</si>
  <si>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</si>
  <si>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</si>
  <si>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</si>
  <si>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</si>
  <si>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</si>
  <si>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</si>
  <si>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</si>
  <si>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</si>
  <si>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</si>
  <si>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</si>
  <si>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</si>
  <si>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</si>
  <si>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</si>
  <si>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</si>
  <si>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</si>
  <si>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</si>
  <si>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</si>
  <si>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</si>
  <si>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</si>
  <si>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</si>
  <si>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</si>
  <si>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</si>
  <si>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</si>
  <si>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</si>
  <si>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</si>
  <si>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</si>
  <si>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</si>
  <si>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</si>
  <si>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</si>
  <si>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</si>
  <si>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</si>
  <si>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</si>
  <si>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</si>
  <si>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</si>
  <si>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</si>
  <si>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</si>
  <si>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</si>
  <si>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</si>
  <si>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</si>
  <si>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</si>
  <si>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</si>
  <si>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</si>
  <si>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</si>
  <si>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</si>
  <si>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</si>
  <si>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</si>
  <si>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</si>
  <si>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</si>
  <si>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</si>
  <si>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</si>
  <si>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</si>
  <si>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</si>
  <si>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</si>
  <si>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</si>
  <si>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</si>
  <si>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</si>
  <si>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</si>
  <si>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</si>
  <si>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</si>
  <si>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</si>
  <si>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</si>
  <si>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</si>
  <si>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</si>
  <si>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</si>
  <si>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</si>
  <si>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</si>
  <si>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</si>
  <si>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</si>
  <si>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</si>
  <si>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</si>
  <si>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</si>
  <si>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</si>
  <si>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</si>
  <si>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</si>
  <si>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</si>
  <si>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</si>
  <si>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</si>
  <si>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</si>
  <si>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</si>
  <si>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</si>
  <si>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</si>
  <si>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</si>
  <si>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</si>
  <si>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</si>
  <si>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</si>
  <si>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</si>
  <si>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</si>
  <si>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</si>
  <si>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</si>
  <si>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</si>
  <si>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</si>
  <si>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</si>
  <si>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</si>
  <si>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</si>
  <si>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</si>
  <si>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</si>
  <si>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</si>
  <si>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</si>
  <si>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</si>
  <si>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</si>
  <si>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</si>
  <si>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</si>
  <si>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</si>
  <si>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</si>
  <si>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</si>
  <si>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</si>
  <si>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</si>
  <si>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</si>
  <si>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</si>
  <si>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</si>
  <si>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</si>
  <si>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</si>
  <si>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</si>
  <si>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</si>
  <si>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</si>
  <si>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</si>
  <si>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</si>
  <si>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</si>
  <si>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</si>
  <si>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</si>
  <si>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</si>
  <si>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</si>
  <si>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</si>
  <si>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</si>
  <si>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</si>
  <si>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</si>
  <si>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</si>
  <si>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</si>
  <si>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</si>
  <si>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</si>
  <si>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</si>
  <si>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</si>
  <si>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</si>
  <si>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</si>
  <si>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</si>
  <si>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</si>
  <si>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</si>
  <si>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</si>
  <si>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</si>
  <si>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</si>
  <si>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</si>
  <si>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</si>
  <si>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</si>
  <si>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</si>
  <si>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</si>
  <si>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</si>
  <si>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</si>
  <si>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</si>
  <si>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</si>
  <si>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</si>
  <si>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</si>
  <si>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</si>
  <si>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</si>
  <si>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</si>
  <si>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</si>
  <si>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</si>
  <si>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</si>
  <si>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</si>
  <si>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</si>
  <si>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</si>
  <si>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</si>
  <si>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</si>
  <si>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</si>
  <si>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</si>
  <si>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</si>
  <si>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</si>
  <si>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</si>
  <si>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</si>
  <si>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</si>
  <si>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</si>
  <si>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</si>
  <si>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</si>
  <si>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</si>
  <si>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</si>
  <si>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</si>
  <si>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</si>
  <si>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</si>
  <si>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</si>
  <si>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</si>
  <si>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</si>
  <si>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</si>
  <si>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</si>
  <si>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</si>
  <si>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</si>
  <si>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</si>
  <si>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</si>
  <si>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</si>
  <si>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</si>
  <si>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</si>
  <si>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</si>
  <si>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</si>
  <si>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</si>
  <si>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</si>
  <si>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</si>
  <si>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</si>
  <si>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</si>
  <si>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</si>
  <si>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</si>
  <si>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</si>
  <si>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</si>
  <si>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</si>
  <si>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</si>
  <si>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</si>
  <si>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</si>
  <si>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</si>
  <si>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</si>
  <si>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</si>
  <si>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</si>
  <si>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</si>
  <si>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</si>
  <si>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</si>
  <si>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</si>
  <si>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</si>
  <si>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</si>
  <si>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</si>
  <si>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</si>
  <si>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</si>
  <si>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</si>
  <si>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</si>
  <si>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</si>
  <si>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</si>
  <si>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</si>
  <si>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</si>
  <si>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</si>
  <si>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</si>
  <si>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</si>
  <si>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</si>
  <si>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</si>
  <si>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</si>
  <si>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</si>
  <si>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</si>
  <si>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</si>
  <si>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</si>
  <si>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</si>
  <si>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</si>
  <si>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</si>
  <si>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</si>
  <si>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</si>
  <si>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</si>
  <si>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</si>
  <si>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</si>
  <si>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</si>
  <si>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</si>
  <si>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</si>
  <si>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</si>
  <si>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</si>
  <si>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</si>
  <si>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</si>
  <si>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</si>
  <si>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</si>
  <si>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</si>
  <si>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</si>
  <si>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</si>
  <si>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</si>
  <si>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</si>
  <si>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</si>
  <si>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</si>
  <si>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</si>
  <si>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</si>
  <si>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</si>
  <si>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</si>
  <si>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</si>
  <si>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</si>
  <si>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</si>
  <si>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</si>
  <si>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</si>
  <si>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</si>
  <si>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</si>
  <si>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</si>
  <si>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</si>
  <si>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</si>
  <si>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</si>
  <si>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</si>
  <si>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</si>
  <si>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</si>
  <si>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</si>
  <si>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</si>
  <si>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</si>
  <si>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</si>
  <si>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</si>
  <si>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</si>
  <si>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</si>
  <si>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</si>
  <si>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</si>
  <si>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</si>
  <si>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</si>
  <si>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</si>
  <si>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</si>
  <si>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</si>
  <si>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</si>
  <si>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</si>
  <si>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</si>
  <si>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</si>
  <si>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</si>
  <si>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</si>
  <si>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</si>
  <si>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</si>
  <si>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</si>
  <si>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</si>
  <si>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</si>
  <si>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</si>
  <si>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</si>
  <si>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</si>
  <si>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</si>
  <si>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</si>
  <si>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</si>
  <si>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</si>
  <si>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</si>
  <si>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</si>
  <si>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</si>
  <si>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</si>
  <si>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</si>
  <si>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</si>
  <si>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</si>
  <si>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</si>
  <si>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</si>
  <si>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</si>
  <si>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</si>
  <si>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</si>
  <si>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</si>
  <si>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</si>
  <si>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</si>
  <si>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</si>
  <si>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</si>
  <si>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</si>
  <si>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</si>
  <si>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</si>
  <si>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</si>
  <si>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</si>
  <si>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</si>
  <si>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</si>
  <si>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</si>
  <si>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</si>
  <si>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</si>
  <si>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</si>
  <si>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</si>
  <si>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</si>
  <si>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</si>
  <si>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</si>
  <si>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</si>
  <si>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</si>
  <si>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</si>
  <si>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</si>
  <si>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</si>
  <si>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</si>
  <si>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</si>
  <si>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</si>
  <si>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</si>
  <si>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</si>
  <si>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</si>
  <si>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</si>
  <si>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</si>
  <si>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</si>
  <si>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</si>
  <si>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</si>
  <si>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</si>
  <si>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</si>
  <si>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</si>
  <si>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</si>
  <si>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</si>
  <si>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</si>
  <si>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</si>
  <si>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</si>
  <si>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</si>
  <si>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</si>
  <si>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</si>
  <si>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</si>
  <si>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</si>
  <si>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</si>
  <si>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</si>
  <si>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</si>
  <si>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</si>
  <si>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</si>
  <si>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</si>
  <si>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</si>
  <si>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</si>
  <si>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</si>
  <si>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</si>
  <si>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</si>
  <si>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</si>
  <si>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</si>
  <si>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</si>
  <si>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</si>
  <si>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</si>
  <si>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</si>
  <si>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</si>
  <si>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</si>
  <si>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</si>
  <si>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</si>
  <si>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</si>
  <si>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</si>
  <si>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</si>
  <si>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</si>
  <si>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</si>
  <si>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</si>
  <si>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</si>
  <si>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</si>
  <si>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</si>
  <si>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</si>
  <si>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</si>
  <si>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</si>
  <si>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</si>
  <si>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</si>
  <si>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</si>
  <si>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</si>
  <si>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</si>
  <si>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</si>
  <si>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</si>
  <si>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</si>
  <si>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</si>
  <si>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</si>
  <si>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</si>
  <si>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</si>
  <si>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</si>
  <si>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</si>
  <si>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</si>
  <si>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</si>
  <si>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</si>
  <si>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</si>
  <si>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</si>
  <si>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</si>
  <si>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</si>
  <si>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</si>
  <si>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</si>
  <si>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</si>
  <si>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</si>
  <si>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</si>
  <si>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</si>
  <si>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</si>
  <si>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</si>
  <si>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</si>
  <si>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</si>
  <si>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</si>
  <si>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</si>
  <si>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</si>
  <si>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</si>
  <si>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</si>
  <si>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</si>
  <si>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</si>
  <si>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</si>
  <si>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</si>
  <si>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</si>
  <si>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</si>
  <si>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</si>
  <si>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</si>
  <si>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</si>
  <si>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</si>
  <si>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</si>
  <si>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</si>
  <si>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</si>
  <si>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</si>
  <si>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</si>
  <si>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</si>
  <si>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</si>
  <si>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</si>
  <si>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</si>
  <si>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</si>
  <si>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</si>
  <si>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</si>
  <si>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</si>
  <si>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</si>
  <si>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</si>
  <si>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</si>
  <si>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</si>
  <si>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</si>
  <si>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</si>
  <si>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</si>
  <si>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</si>
  <si>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</si>
  <si>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</si>
  <si>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</si>
  <si>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</si>
  <si>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</si>
  <si>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</si>
  <si>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</si>
  <si>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</si>
  <si>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</si>
  <si>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</si>
  <si>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</si>
  <si>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</si>
  <si>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</si>
  <si>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</si>
  <si>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</si>
  <si>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</si>
  <si>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</si>
  <si>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</si>
  <si>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</si>
  <si>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</si>
  <si>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</si>
  <si>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</si>
  <si>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</si>
  <si>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</si>
  <si>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</si>
  <si>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</si>
  <si>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</si>
  <si>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</si>
  <si>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</si>
  <si>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</si>
  <si>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</si>
  <si>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</si>
  <si>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</si>
  <si>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</si>
  <si>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</si>
  <si>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</si>
  <si>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</si>
  <si>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</si>
  <si>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</si>
  <si>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</si>
  <si>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</si>
  <si>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</si>
  <si>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</si>
  <si>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</si>
  <si>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</si>
  <si>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</si>
  <si>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</si>
  <si>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</si>
  <si>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</si>
  <si>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</si>
  <si>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</si>
  <si>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</si>
  <si>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</si>
  <si>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</si>
  <si>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</si>
  <si>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</si>
  <si>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</si>
  <si>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</si>
  <si>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</si>
  <si>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</si>
  <si>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</si>
  <si>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</si>
  <si>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</si>
  <si>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</si>
  <si>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</si>
  <si>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</si>
  <si>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</si>
  <si>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</si>
  <si>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</si>
  <si>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</si>
  <si>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</si>
  <si>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</si>
  <si>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</si>
  <si>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</si>
  <si>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</si>
  <si>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</si>
  <si>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</si>
  <si>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</si>
  <si>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</si>
  <si>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</si>
  <si>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</si>
  <si>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</si>
  <si>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</si>
  <si>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</si>
  <si>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</si>
  <si>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</si>
  <si>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</si>
  <si>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</si>
  <si>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</si>
  <si>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</si>
  <si>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</si>
  <si>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</si>
  <si>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</si>
  <si>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</si>
  <si>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</si>
  <si>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</si>
  <si>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</si>
  <si>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</si>
  <si>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</si>
  <si>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</si>
  <si>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</si>
  <si>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</si>
  <si>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</si>
  <si>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</si>
  <si>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</si>
  <si>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</si>
  <si>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</si>
  <si>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</si>
  <si>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</si>
  <si>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</si>
  <si>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</si>
  <si>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</si>
  <si>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</si>
  <si>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</si>
  <si>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</si>
  <si>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</si>
  <si>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</si>
  <si>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</si>
  <si>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</si>
  <si>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</si>
  <si>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</si>
  <si>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</si>
  <si>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</si>
  <si>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</si>
  <si>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</si>
  <si>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</si>
  <si>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</si>
  <si>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</si>
  <si>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</si>
  <si>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</si>
  <si>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</si>
  <si>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</si>
  <si>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</si>
  <si>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</si>
  <si>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</si>
  <si>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</si>
  <si>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</si>
  <si>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</si>
  <si>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</si>
  <si>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</si>
  <si>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</si>
  <si>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</si>
  <si>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</si>
  <si>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</si>
  <si>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</si>
  <si>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</si>
  <si>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</si>
  <si>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</si>
  <si>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</si>
  <si>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</si>
  <si>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</si>
  <si>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</si>
  <si>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</si>
  <si>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</si>
  <si>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</si>
  <si>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</si>
  <si>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</si>
  <si>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</si>
  <si>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</si>
  <si>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</si>
  <si>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</si>
  <si>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</si>
  <si>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</si>
  <si>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</si>
  <si>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</si>
  <si>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</si>
  <si>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</si>
  <si>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</si>
  <si>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</si>
  <si>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</si>
  <si>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</si>
  <si>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</si>
  <si>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</si>
  <si>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</si>
  <si>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</si>
  <si>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</si>
  <si>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</si>
  <si>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</si>
  <si>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</si>
  <si>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</si>
  <si>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</si>
  <si>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</si>
  <si>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</si>
  <si>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</si>
  <si>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</si>
  <si>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</si>
  <si>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</si>
  <si>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</si>
  <si>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</si>
  <si>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</si>
  <si>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</si>
  <si>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</si>
  <si>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</si>
  <si>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</si>
  <si>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</si>
  <si>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</si>
  <si>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</si>
  <si>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</si>
  <si>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</si>
  <si>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</si>
  <si>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</si>
  <si>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</si>
  <si>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</si>
  <si>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</si>
  <si>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</si>
  <si>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</si>
  <si>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</si>
  <si>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</si>
  <si>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</si>
  <si>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</si>
  <si>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</si>
  <si>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</si>
  <si>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</si>
  <si>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</si>
  <si>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</si>
  <si>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</si>
  <si>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</si>
  <si>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</si>
  <si>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</si>
  <si>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</si>
  <si>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</si>
  <si>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</si>
  <si>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</si>
  <si>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</si>
  <si>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</si>
  <si>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</si>
  <si>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</si>
  <si>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</si>
  <si>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</si>
  <si>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</si>
  <si>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</si>
  <si>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</si>
  <si>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</si>
  <si>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</si>
  <si>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</si>
  <si>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</si>
  <si>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</si>
  <si>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</si>
  <si>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</si>
  <si>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</si>
  <si>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</si>
  <si>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</si>
  <si>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</si>
  <si>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</si>
  <si>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</si>
  <si>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</si>
  <si>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</si>
  <si>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</si>
  <si>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</si>
  <si>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</si>
  <si>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</si>
  <si>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</si>
  <si>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</si>
  <si>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</si>
  <si>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</si>
  <si>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</si>
  <si>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</si>
  <si>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</si>
  <si>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</si>
  <si>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</si>
  <si>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</si>
  <si>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</si>
  <si>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</si>
  <si>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</si>
  <si>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</si>
  <si>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</si>
  <si>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</si>
  <si>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</si>
  <si>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</si>
  <si>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</si>
  <si>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</si>
  <si>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</si>
  <si>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</si>
  <si>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</si>
  <si>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</si>
  <si>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</si>
  <si>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</si>
  <si>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</si>
  <si>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</si>
  <si>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</si>
  <si>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</si>
  <si>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</si>
  <si>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</si>
  <si>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</si>
  <si>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</si>
  <si>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</si>
  <si>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</si>
  <si>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</si>
  <si>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</si>
  <si>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</si>
  <si>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</si>
  <si>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</si>
  <si>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</si>
  <si>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</si>
  <si>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</si>
  <si>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</si>
  <si>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</si>
  <si>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</si>
  <si>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</si>
  <si>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</si>
  <si>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</si>
  <si>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</si>
  <si>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</si>
  <si>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</si>
  <si>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</si>
  <si>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</si>
  <si>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</si>
  <si>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</si>
  <si>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</si>
  <si>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</si>
  <si>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</si>
  <si>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</si>
  <si>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</si>
  <si>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</si>
  <si>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</si>
  <si>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</si>
  <si>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</si>
  <si>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</si>
  <si>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</si>
  <si>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</si>
  <si>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</si>
  <si>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</si>
  <si>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</si>
  <si>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</si>
  <si>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</si>
  <si>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</si>
  <si>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</si>
  <si>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</si>
  <si>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</si>
  <si>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</si>
  <si>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</si>
  <si>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</si>
  <si>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</si>
  <si>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</si>
  <si>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</si>
  <si>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</si>
  <si>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</si>
  <si>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</si>
  <si>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</si>
  <si>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</si>
  <si>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</si>
  <si>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</si>
  <si>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</si>
  <si>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</si>
  <si>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</si>
  <si>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</si>
  <si>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</si>
  <si>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</si>
  <si>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</si>
  <si>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</si>
  <si>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</si>
  <si>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</si>
  <si>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</si>
  <si>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</si>
  <si>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</si>
  <si>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</si>
  <si>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</si>
  <si>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</si>
  <si>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</si>
  <si>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</si>
  <si>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</si>
  <si>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</si>
  <si>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</si>
  <si>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</si>
  <si>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</si>
  <si>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</si>
  <si>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</si>
  <si>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</si>
  <si>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</si>
  <si>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</si>
  <si>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</si>
  <si>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</si>
  <si>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</si>
  <si>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</si>
  <si>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</si>
  <si>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</si>
  <si>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</si>
  <si>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</si>
  <si>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</si>
  <si>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</si>
  <si>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</si>
  <si>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</si>
  <si>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</si>
  <si>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</si>
  <si>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</si>
  <si>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</si>
  <si>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</si>
  <si>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</si>
  <si>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</si>
  <si>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</si>
  <si>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</si>
  <si>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</si>
  <si>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</si>
  <si>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</si>
  <si>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</si>
  <si>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</si>
  <si>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</si>
  <si>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</si>
  <si>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</si>
  <si>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</si>
  <si>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</si>
  <si>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</si>
  <si>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</si>
  <si>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</si>
  <si>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</si>
  <si>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</si>
  <si>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</si>
  <si>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</si>
  <si>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</si>
  <si>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</si>
  <si>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</si>
  <si>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</si>
  <si>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</si>
  <si>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</si>
  <si>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</si>
  <si>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</si>
  <si>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</si>
  <si>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</si>
  <si>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</si>
  <si>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</si>
  <si>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</si>
  <si>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</si>
  <si>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</si>
  <si>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</si>
  <si>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</si>
  <si>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</si>
  <si>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</si>
  <si>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</si>
  <si>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</si>
  <si>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</si>
  <si>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</si>
  <si>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</si>
  <si>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</si>
  <si>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</si>
  <si>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</si>
  <si>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</si>
  <si>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</si>
  <si>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</si>
  <si>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</si>
  <si>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</si>
  <si>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</si>
  <si>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</si>
  <si>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</si>
  <si>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</si>
  <si>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</si>
  <si>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</si>
  <si>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</si>
  <si>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</si>
  <si>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</si>
  <si>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</si>
  <si>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</si>
  <si>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</si>
  <si>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</si>
  <si>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</si>
  <si>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</si>
  <si>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</si>
  <si>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</si>
  <si>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</si>
  <si>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</si>
  <si>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</si>
  <si>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</si>
  <si>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</si>
  <si>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</si>
  <si>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</si>
  <si>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</si>
  <si>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</si>
  <si>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</si>
  <si>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</si>
  <si>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</si>
  <si>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</si>
  <si>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</si>
  <si>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</si>
  <si>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</si>
  <si>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</si>
  <si>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</si>
  <si>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</si>
  <si>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</si>
  <si>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</si>
  <si>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</si>
  <si>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</si>
  <si>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</si>
  <si>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</si>
  <si>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</si>
  <si>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</si>
  <si>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</si>
  <si>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</si>
  <si>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</si>
  <si>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</si>
  <si>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</si>
  <si>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</si>
  <si>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</si>
  <si>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</si>
  <si>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</si>
  <si>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</si>
  <si>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</si>
  <si>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</si>
  <si>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</si>
  <si>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</si>
  <si>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</si>
  <si>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</si>
  <si>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</si>
  <si>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</si>
  <si>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</si>
  <si>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</si>
  <si>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</si>
  <si>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</si>
  <si>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</si>
  <si>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</si>
  <si>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</si>
  <si>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</si>
  <si>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</si>
  <si>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</si>
  <si>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</si>
  <si>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</si>
  <si>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</si>
  <si>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</si>
  <si>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</si>
  <si>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</si>
  <si>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</si>
  <si>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</si>
  <si>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</si>
  <si>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</si>
  <si>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</si>
  <si>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</si>
  <si>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</si>
  <si>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</si>
  <si>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</si>
  <si>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</si>
  <si>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</si>
  <si>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</si>
  <si>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</si>
  <si>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</si>
  <si>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</si>
  <si>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</si>
  <si>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</si>
  <si>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</si>
  <si>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</si>
  <si>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</si>
  <si>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</si>
  <si>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</si>
  <si>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</si>
  <si>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</si>
  <si>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</si>
  <si>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</si>
  <si>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</si>
  <si>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</si>
  <si>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</si>
  <si>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</si>
  <si>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</si>
  <si>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</si>
  <si>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</si>
  <si>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</si>
  <si>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</si>
  <si>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</si>
  <si>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</si>
  <si>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</si>
  <si>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</si>
  <si>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</si>
  <si>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</si>
  <si>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</si>
  <si>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</si>
  <si>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</si>
  <si>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</si>
  <si>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</si>
  <si>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</si>
  <si>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</si>
  <si>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</si>
  <si>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</si>
  <si>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</si>
  <si>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</si>
  <si>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</si>
  <si>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</si>
  <si>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</si>
  <si>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</si>
  <si>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</si>
  <si>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</si>
  <si>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</si>
  <si>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</si>
  <si>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</si>
  <si>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</si>
  <si>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</si>
  <si>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</si>
  <si>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</si>
  <si>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</si>
  <si>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</si>
  <si>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</si>
  <si>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</si>
  <si>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</si>
  <si>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</si>
  <si>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</si>
  <si>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</si>
  <si>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</si>
  <si>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</si>
  <si>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</si>
  <si>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</si>
  <si>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</si>
  <si>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</si>
  <si>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</si>
  <si>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</si>
  <si>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</si>
  <si>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</si>
  <si>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</si>
  <si>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</si>
  <si>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</si>
  <si>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</si>
  <si>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</si>
  <si>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</si>
  <si>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</si>
  <si>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</si>
  <si>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</si>
  <si>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</si>
  <si>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</si>
  <si>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</si>
  <si>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</si>
  <si>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</si>
  <si>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</si>
  <si>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</si>
  <si>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</si>
  <si>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</si>
  <si>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</si>
  <si>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</si>
  <si>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</si>
  <si>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</si>
  <si>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</si>
  <si>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</si>
  <si>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</si>
  <si>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</si>
  <si>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</si>
  <si>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</si>
  <si>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</si>
  <si>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</si>
  <si>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</si>
  <si>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</si>
  <si>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</si>
  <si>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</si>
  <si>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</si>
  <si>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</si>
  <si>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</si>
  <si>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</si>
  <si>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</si>
  <si>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</si>
  <si>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</si>
  <si>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</si>
  <si>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</si>
  <si>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</si>
  <si>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</si>
  <si>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</si>
  <si>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</si>
  <si>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</si>
  <si>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</si>
  <si>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</si>
  <si>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</si>
  <si>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</si>
  <si>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</si>
  <si>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</si>
  <si>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</si>
  <si>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</si>
  <si>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</si>
  <si>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</si>
  <si>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</si>
  <si>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</si>
  <si>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</si>
  <si>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</si>
  <si>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</si>
  <si>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</si>
  <si>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</si>
  <si>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</si>
  <si>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</si>
  <si>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</si>
  <si>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</si>
  <si>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</si>
  <si>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</si>
  <si>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</si>
  <si>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</si>
  <si>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</si>
  <si>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</si>
  <si>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</si>
  <si>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</si>
  <si>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</si>
  <si>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</si>
  <si>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</si>
  <si>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</si>
  <si>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</si>
  <si>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</si>
  <si>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</si>
  <si>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</si>
  <si>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</si>
  <si>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</si>
  <si>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</si>
  <si>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</si>
  <si>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</si>
  <si>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</si>
  <si>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</si>
  <si>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</si>
  <si>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</si>
  <si>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</si>
  <si>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</si>
  <si>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</si>
  <si>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</si>
  <si>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</si>
  <si>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</si>
  <si>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</si>
  <si>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</si>
  <si>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</si>
  <si>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</si>
  <si>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</si>
  <si>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</si>
  <si>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</si>
  <si>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</si>
  <si>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</si>
  <si>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</si>
  <si>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</si>
  <si>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</si>
  <si>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</si>
  <si>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</si>
  <si>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</si>
  <si>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</si>
  <si>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</si>
  <si>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</si>
  <si>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</si>
  <si>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</si>
  <si>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</si>
  <si>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</si>
  <si>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</si>
  <si>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</si>
  <si>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</si>
  <si>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</si>
  <si>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</si>
  <si>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</si>
  <si>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</si>
  <si>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</si>
  <si>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</si>
  <si>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</si>
  <si>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</si>
  <si>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</si>
  <si>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</si>
  <si>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</si>
  <si>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</si>
  <si>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</si>
  <si>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</si>
  <si>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</si>
  <si>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</si>
  <si>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</si>
  <si>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</si>
  <si>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</si>
  <si>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</si>
  <si>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</si>
  <si>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</si>
  <si>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</si>
  <si>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</si>
  <si>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</si>
  <si>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</si>
  <si>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</si>
  <si>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</si>
  <si>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</si>
  <si>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</si>
  <si>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</si>
  <si>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</si>
  <si>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</si>
  <si>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</si>
  <si>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</si>
  <si>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</si>
  <si>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</si>
  <si>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</si>
  <si>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</si>
  <si>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</si>
  <si>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</si>
  <si>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</si>
  <si>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</si>
  <si>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</si>
  <si>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</si>
  <si>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</si>
  <si>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</si>
  <si>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</si>
  <si>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</si>
  <si>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</si>
  <si>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</si>
  <si>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</si>
  <si>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</si>
  <si>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</si>
  <si>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</si>
  <si>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</si>
  <si>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</si>
  <si>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</si>
  <si>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</si>
  <si>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</si>
  <si>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</si>
  <si>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</si>
  <si>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</si>
  <si>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</si>
  <si>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</si>
  <si>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</si>
  <si>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</si>
  <si>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</si>
  <si>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</si>
  <si>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</si>
  <si>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</si>
  <si>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</si>
  <si>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</si>
  <si>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</si>
  <si>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</si>
  <si>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</si>
  <si>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</si>
  <si>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</si>
  <si>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</si>
  <si>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</si>
  <si>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</si>
  <si>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</si>
  <si>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</si>
  <si>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</si>
  <si>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</si>
  <si>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</si>
  <si>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</si>
  <si>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</si>
  <si>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</si>
  <si>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</si>
  <si>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</si>
  <si>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</si>
  <si>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</si>
  <si>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</si>
  <si>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</si>
  <si>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</si>
  <si>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</si>
  <si>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</si>
  <si>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</si>
  <si>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</si>
  <si>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</si>
  <si>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</si>
  <si>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</si>
  <si>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</si>
  <si>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</si>
  <si>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</si>
  <si>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</si>
  <si>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</si>
  <si>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</si>
  <si>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</si>
  <si>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</si>
  <si>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</si>
  <si>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</si>
  <si>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</si>
  <si>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</si>
  <si>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</si>
  <si>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</si>
  <si>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</si>
  <si>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</si>
  <si>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</si>
  <si>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</si>
  <si>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</si>
  <si>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</si>
  <si>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</si>
  <si>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</si>
  <si>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</si>
  <si>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</si>
  <si>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</si>
  <si>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</si>
  <si>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</si>
  <si>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</si>
  <si>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</si>
  <si>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</si>
  <si>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</si>
  <si>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</si>
  <si>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</si>
  <si>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</si>
  <si>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</si>
  <si>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</si>
  <si>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</si>
  <si>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</si>
  <si>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</si>
  <si>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</si>
  <si>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</si>
  <si>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</si>
  <si>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</si>
  <si>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</si>
  <si>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</si>
  <si>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</si>
  <si>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</si>
  <si>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</si>
  <si>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</si>
  <si>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</si>
  <si>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</si>
  <si>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</si>
  <si>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</si>
  <si>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</si>
  <si>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</si>
  <si>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</si>
  <si>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</si>
  <si>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</si>
  <si>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</si>
  <si>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</si>
  <si>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</si>
  <si>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</si>
  <si>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</si>
  <si>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</si>
  <si>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</si>
  <si>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</si>
  <si>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</si>
  <si>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</si>
  <si>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</si>
  <si>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</si>
  <si>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</si>
  <si>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</si>
  <si>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</si>
  <si>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</si>
  <si>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</si>
  <si>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</si>
  <si>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</si>
  <si>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</si>
  <si>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</si>
  <si>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</si>
  <si>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</si>
  <si>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</si>
  <si>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</si>
  <si>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</si>
  <si>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</si>
  <si>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</si>
  <si>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</si>
  <si>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</si>
  <si>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</si>
  <si>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</si>
  <si>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</si>
  <si>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</si>
  <si>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</si>
  <si>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</si>
  <si>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</si>
  <si>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</si>
  <si>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</si>
  <si>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</si>
  <si>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</si>
  <si>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</si>
  <si>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</si>
  <si>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</si>
  <si>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</si>
  <si>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</si>
  <si>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</si>
  <si>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</si>
  <si>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</si>
  <si>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</si>
  <si>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</si>
  <si>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</si>
  <si>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</si>
  <si>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</si>
  <si>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</si>
  <si>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</si>
  <si>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</si>
  <si>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</si>
  <si>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</si>
  <si>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</si>
  <si>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</si>
  <si>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</si>
  <si>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</si>
  <si>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</si>
  <si>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</si>
  <si>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</si>
  <si>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</si>
  <si>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</si>
  <si>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</si>
  <si>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</si>
  <si>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</si>
  <si>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</si>
  <si>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</si>
  <si>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</si>
  <si>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</si>
  <si>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</si>
  <si>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</si>
  <si>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</si>
  <si>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</si>
  <si>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</si>
  <si>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</si>
  <si>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</si>
  <si>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</si>
  <si>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</si>
  <si>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</si>
  <si>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</si>
  <si>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</si>
  <si>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</si>
  <si>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</si>
  <si>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</si>
  <si>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</si>
  <si>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</si>
  <si>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</si>
  <si>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</si>
  <si>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</si>
  <si>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</si>
  <si>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</si>
  <si>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</si>
  <si>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</si>
  <si>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</si>
  <si>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</si>
  <si>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</si>
  <si>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</si>
  <si>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</si>
  <si>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</si>
  <si>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</si>
  <si>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</si>
  <si>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</si>
  <si>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</si>
  <si>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</si>
  <si>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</si>
  <si>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</si>
  <si>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</si>
  <si>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</si>
  <si>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</si>
  <si>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</si>
  <si>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</si>
  <si>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</si>
  <si>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</si>
  <si>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</si>
  <si>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</si>
  <si>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</si>
  <si>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</si>
  <si>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</si>
  <si>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</si>
  <si>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</si>
  <si>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</si>
  <si>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</si>
  <si>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</si>
  <si>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</si>
  <si>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</si>
  <si>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</si>
  <si>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</si>
  <si>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</si>
  <si>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</si>
  <si>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</si>
  <si>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</si>
  <si>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</si>
  <si>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</si>
  <si>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</si>
  <si>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</si>
  <si>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</si>
  <si>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</si>
  <si>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</si>
  <si>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</si>
  <si>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</si>
  <si>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</si>
  <si>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</si>
  <si>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</si>
  <si>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</si>
  <si>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</si>
  <si>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</si>
  <si>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</si>
  <si>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</si>
  <si>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</si>
  <si>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</si>
  <si>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</si>
  <si>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</si>
  <si>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</si>
  <si>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</si>
  <si>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</si>
  <si>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</si>
  <si>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</si>
  <si>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</si>
  <si>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</si>
  <si>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</si>
  <si>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</si>
  <si>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</si>
  <si>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</si>
  <si>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</si>
  <si>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</si>
  <si>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</si>
  <si>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</si>
  <si>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</si>
  <si>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</si>
  <si>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</si>
  <si>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</si>
  <si>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</si>
  <si>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</si>
  <si>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</si>
  <si>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</si>
  <si>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</si>
  <si>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</si>
  <si>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</si>
  <si>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</si>
  <si>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</si>
  <si>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</si>
  <si>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</si>
  <si>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</si>
  <si>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</si>
  <si>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</si>
  <si>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</si>
  <si>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</si>
  <si>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</si>
  <si>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</si>
  <si>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</si>
  <si>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</si>
  <si>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</si>
  <si>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</si>
  <si>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</si>
  <si>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</si>
  <si>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</si>
  <si>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</si>
  <si>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</si>
  <si>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</si>
  <si>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</si>
  <si>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</si>
  <si>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</si>
  <si>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</si>
  <si>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</si>
  <si>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</si>
  <si>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</si>
  <si>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</si>
  <si>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</si>
  <si>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</si>
  <si>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</si>
  <si>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</si>
  <si>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</si>
  <si>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</si>
  <si>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</si>
  <si>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</si>
  <si>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</si>
  <si>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</si>
  <si>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</si>
  <si>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</si>
  <si>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</si>
  <si>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</si>
  <si>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</si>
  <si>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</si>
  <si>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</si>
  <si>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</si>
  <si>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</si>
  <si>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</si>
  <si>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</si>
  <si>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</si>
  <si>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</si>
  <si>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</si>
  <si>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</si>
  <si>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</si>
  <si>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</si>
  <si>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</si>
  <si>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</si>
  <si>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</si>
  <si>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</si>
  <si>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</si>
  <si>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</si>
  <si>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</si>
  <si>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</si>
  <si>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</si>
  <si>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</si>
  <si>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</si>
  <si>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</si>
  <si>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</si>
  <si>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</si>
  <si>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</si>
  <si>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</si>
  <si>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</si>
  <si>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</si>
  <si>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</si>
  <si>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</si>
  <si>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</si>
  <si>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</si>
  <si>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</si>
  <si>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</si>
  <si>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</si>
  <si>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</si>
  <si>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</si>
  <si>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</si>
  <si>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</si>
  <si>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</si>
  <si>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</si>
  <si>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</si>
  <si>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</si>
  <si>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</si>
  <si>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</si>
  <si>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</si>
  <si>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</si>
  <si>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</si>
  <si>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</si>
  <si>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</si>
  <si>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</si>
  <si>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</si>
  <si>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</si>
  <si>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</si>
  <si>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</si>
  <si>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</si>
  <si>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</si>
  <si>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</si>
  <si>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</si>
  <si>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</si>
  <si>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</si>
  <si>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</si>
  <si>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</si>
  <si>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</si>
  <si>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</si>
  <si>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</si>
  <si>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</si>
  <si>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</si>
  <si>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</si>
  <si>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</si>
  <si>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</si>
  <si>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</si>
  <si>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</si>
  <si>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</si>
  <si>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</si>
  <si>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</si>
  <si>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</si>
  <si>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</si>
  <si>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</si>
  <si>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</si>
  <si>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</si>
  <si>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</si>
  <si>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</si>
  <si>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</si>
  <si>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</si>
  <si>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</si>
  <si>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</si>
  <si>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</si>
  <si>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</si>
  <si>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</si>
  <si>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</si>
  <si>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</si>
  <si>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</si>
  <si>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</si>
  <si>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</si>
  <si>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</si>
  <si>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</si>
  <si>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</si>
  <si>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</si>
  <si>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</si>
  <si>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</si>
  <si>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</si>
  <si>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</si>
  <si>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</si>
  <si>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</si>
  <si>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</si>
  <si>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</si>
  <si>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</si>
  <si>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</si>
  <si>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</si>
  <si>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</si>
  <si>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</si>
  <si>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</si>
  <si>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</si>
  <si>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</si>
  <si>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</si>
  <si>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</si>
  <si>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</si>
  <si>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</si>
  <si>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</si>
  <si>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</si>
  <si>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</si>
  <si>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</si>
  <si>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</si>
  <si>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</si>
  <si>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</si>
  <si>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</si>
  <si>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</si>
  <si>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</si>
  <si>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</si>
  <si>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</si>
  <si>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</si>
  <si>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</si>
  <si>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</si>
  <si>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</si>
  <si>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</si>
  <si>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</si>
  <si>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</si>
  <si>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</si>
  <si>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</si>
  <si>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</si>
  <si>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</si>
  <si>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</si>
  <si>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</si>
  <si>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</si>
  <si>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</si>
  <si>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</si>
  <si>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</si>
  <si>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</si>
  <si>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</si>
  <si>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</si>
  <si>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</si>
  <si>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</si>
  <si>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</si>
  <si>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</si>
  <si>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</si>
  <si>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</si>
  <si>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</si>
  <si>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</si>
  <si>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</si>
  <si>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</si>
  <si>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</si>
  <si>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</si>
  <si>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</si>
  <si>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</si>
  <si>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</si>
  <si>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</si>
  <si>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</si>
  <si>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</si>
  <si>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</si>
  <si>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</si>
  <si>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</si>
  <si>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</si>
  <si>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</si>
  <si>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</si>
  <si>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</si>
  <si>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</si>
  <si>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</si>
  <si>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</si>
  <si>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</si>
  <si>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</si>
  <si>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</si>
  <si>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</si>
  <si>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</si>
  <si>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</si>
  <si>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</si>
  <si>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</si>
  <si>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</si>
  <si>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</si>
  <si>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</si>
  <si>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</si>
  <si>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</si>
  <si>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</si>
  <si>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</si>
  <si>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</si>
  <si>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</si>
  <si>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</si>
  <si>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</si>
  <si>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</si>
  <si>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</si>
  <si>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</si>
  <si>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</si>
  <si>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</si>
  <si>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</si>
  <si>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</si>
  <si>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</si>
  <si>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</si>
  <si>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</si>
  <si>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</si>
  <si>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</si>
  <si>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</si>
  <si>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</si>
  <si>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</si>
  <si>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</si>
  <si>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</si>
  <si>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</si>
  <si>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</si>
  <si>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</si>
  <si>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</si>
  <si>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</si>
  <si>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</si>
  <si>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</si>
  <si>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</si>
  <si>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</si>
  <si>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</si>
  <si>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</si>
  <si>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</si>
  <si>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</si>
  <si>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</si>
  <si>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</si>
  <si>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</si>
  <si>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</si>
  <si>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</si>
  <si>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</si>
  <si>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</si>
  <si>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</si>
  <si>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</si>
  <si>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</si>
  <si>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</si>
  <si>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</si>
  <si>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</si>
  <si>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</si>
  <si>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</si>
  <si>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</si>
  <si>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</si>
  <si>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</si>
  <si>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</si>
  <si>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</si>
  <si>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</si>
  <si>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</si>
  <si>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</si>
  <si>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</si>
  <si>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</si>
  <si>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</si>
  <si>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</si>
  <si>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</si>
  <si>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</si>
  <si>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</si>
  <si>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</si>
  <si>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</si>
  <si>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</si>
  <si>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</si>
  <si>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</si>
  <si>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</si>
  <si>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</si>
  <si>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</si>
  <si>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</si>
  <si>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</si>
  <si>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</si>
  <si>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</si>
  <si>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</si>
  <si>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</si>
  <si>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</si>
  <si>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</si>
  <si>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</si>
  <si>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</si>
  <si>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</si>
  <si>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</si>
  <si>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</si>
  <si>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</si>
  <si>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</si>
  <si>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</si>
  <si>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</si>
  <si>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</si>
  <si>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</si>
  <si>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</si>
  <si>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</si>
  <si>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</si>
  <si>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</si>
  <si>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</si>
  <si>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</si>
  <si>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</si>
  <si>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</si>
  <si>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</si>
  <si>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</si>
  <si>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</si>
  <si>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</si>
  <si>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</si>
  <si>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</si>
  <si>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</si>
  <si>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</si>
  <si>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</si>
  <si>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</si>
  <si>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</si>
  <si>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</si>
  <si>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</si>
  <si>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</si>
  <si>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</si>
  <si>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</si>
  <si>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</si>
  <si>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</si>
  <si>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</si>
  <si>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</si>
  <si>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</si>
  <si>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</si>
  <si>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</si>
  <si>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</si>
  <si>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</si>
  <si>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</si>
  <si>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</si>
  <si>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</si>
  <si>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</si>
  <si>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</si>
  <si>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</si>
  <si>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</si>
  <si>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</si>
  <si>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</si>
  <si>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</si>
  <si>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</si>
  <si>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</si>
  <si>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</si>
  <si>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</si>
  <si>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</si>
  <si>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</si>
  <si>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</si>
  <si>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</si>
  <si>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</si>
  <si>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</si>
  <si>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</si>
  <si>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</si>
  <si>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</si>
  <si>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</si>
  <si>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</si>
  <si>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</si>
  <si>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</si>
  <si>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</si>
  <si>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</si>
  <si>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</si>
  <si>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</si>
  <si>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</si>
  <si>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</si>
  <si>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</si>
  <si>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</si>
  <si>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</si>
  <si>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</si>
  <si>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</si>
  <si>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</si>
  <si>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</si>
  <si>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</si>
  <si>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</si>
  <si>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</si>
  <si>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</si>
  <si>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</si>
  <si>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</si>
  <si>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</si>
  <si>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</si>
  <si>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</si>
  <si>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</si>
  <si>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</si>
  <si>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</si>
  <si>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</si>
  <si>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</si>
  <si>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</si>
  <si>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</si>
  <si>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</si>
  <si>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</si>
  <si>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</si>
  <si>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</si>
  <si>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</si>
  <si>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</si>
  <si>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</si>
  <si>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</si>
  <si>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</si>
  <si>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</si>
  <si>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</si>
  <si>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</si>
  <si>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</si>
  <si>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</si>
  <si>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</si>
  <si>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</si>
  <si>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</si>
  <si>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</si>
  <si>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</si>
  <si>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</si>
  <si>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</si>
  <si>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</si>
  <si>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</si>
  <si>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</si>
  <si>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</si>
  <si>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</si>
  <si>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</si>
  <si>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</si>
  <si>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</si>
  <si>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</si>
  <si>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</si>
  <si>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</si>
  <si>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</si>
  <si>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</si>
  <si>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</si>
  <si>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</si>
  <si>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</si>
  <si>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</si>
  <si>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</si>
  <si>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</si>
  <si>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</si>
  <si>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</si>
  <si>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</si>
  <si>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</si>
  <si>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</si>
  <si>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</si>
  <si>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</si>
  <si>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</si>
  <si>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</si>
  <si>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</si>
  <si>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</si>
  <si>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</si>
  <si>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</si>
  <si>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</si>
  <si>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</si>
  <si>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</si>
  <si>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</si>
  <si>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</si>
  <si>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</si>
  <si>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</si>
  <si>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</si>
  <si>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</si>
  <si>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</si>
  <si>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</si>
  <si>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</si>
  <si>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</si>
  <si>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</si>
  <si>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</si>
  <si>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</si>
  <si>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</si>
  <si>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</si>
  <si>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</si>
  <si>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</si>
  <si>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</si>
  <si>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</si>
  <si>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</si>
  <si>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</si>
  <si>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</si>
  <si>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</si>
  <si>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</si>
  <si>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</si>
  <si>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</si>
  <si>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</si>
  <si>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</si>
  <si>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</si>
  <si>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</si>
  <si>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</si>
  <si>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</si>
  <si>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</si>
  <si>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</si>
  <si>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</si>
  <si>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</si>
  <si>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</si>
  <si>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</si>
  <si>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</si>
  <si>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</si>
  <si>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</si>
  <si>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</si>
  <si>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</si>
  <si>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</si>
  <si>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</si>
  <si>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</si>
  <si>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</si>
  <si>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</si>
  <si>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</si>
  <si>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</si>
  <si>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</si>
  <si>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</si>
  <si>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</si>
  <si>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</si>
  <si>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</si>
  <si>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</si>
  <si>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</si>
  <si>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</si>
  <si>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</si>
  <si>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</si>
  <si>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</si>
  <si>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</si>
  <si>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</si>
  <si>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</si>
  <si>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</si>
  <si>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</si>
  <si>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</si>
  <si>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</si>
  <si>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</si>
  <si>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</si>
  <si>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</si>
  <si>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</si>
  <si>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</si>
  <si>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</si>
  <si>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</si>
  <si>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</si>
  <si>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</si>
  <si>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</si>
  <si>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</si>
  <si>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</si>
  <si>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</si>
  <si>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</si>
  <si>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</si>
  <si>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</si>
  <si>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</si>
  <si>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</si>
  <si>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</si>
  <si>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</si>
  <si>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</si>
  <si>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</si>
  <si>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</si>
  <si>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</si>
  <si>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</si>
  <si>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</si>
  <si>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</si>
  <si>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</si>
  <si>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</si>
  <si>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</si>
  <si>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</si>
  <si>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</si>
  <si>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</si>
  <si>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</si>
  <si>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</si>
  <si>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</si>
  <si>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</si>
  <si>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</si>
  <si>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</si>
  <si>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</si>
  <si>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</si>
  <si>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</si>
  <si>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</si>
  <si>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</si>
  <si>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</si>
  <si>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</si>
  <si>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</si>
  <si>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</si>
  <si>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</si>
  <si>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</si>
  <si>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</si>
  <si>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</si>
  <si>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</si>
  <si>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</si>
  <si>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</si>
  <si>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</si>
  <si>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</si>
  <si>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</si>
  <si>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</si>
  <si>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</si>
  <si>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</si>
  <si>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</si>
  <si>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</si>
  <si>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</si>
  <si>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</si>
  <si>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</si>
  <si>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</si>
  <si>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</si>
  <si>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</si>
  <si>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</si>
  <si>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</si>
  <si>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</si>
  <si>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</si>
  <si>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</si>
  <si>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</si>
  <si>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</si>
  <si>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</si>
  <si>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</si>
  <si>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</si>
  <si>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</si>
  <si>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</si>
  <si>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</si>
  <si>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</si>
  <si>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</si>
  <si>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</si>
  <si>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</si>
  <si>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</si>
  <si>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</si>
  <si>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</si>
  <si>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</si>
  <si>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</si>
  <si>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</si>
  <si>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</si>
  <si>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</si>
  <si>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</si>
  <si>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</si>
  <si>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</si>
  <si>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</si>
  <si>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</si>
  <si>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</si>
  <si>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</si>
  <si>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</si>
  <si>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</si>
  <si>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</si>
  <si>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</si>
  <si>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</si>
  <si>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</si>
  <si>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</si>
  <si>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</si>
  <si>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</si>
  <si>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</si>
  <si>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</si>
  <si>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</si>
  <si>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</si>
  <si>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</si>
  <si>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</si>
  <si>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</si>
  <si>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</si>
  <si>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</si>
  <si>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</si>
  <si>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</si>
  <si>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</si>
  <si>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</si>
  <si>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</si>
  <si>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</si>
  <si>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</si>
  <si>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</si>
  <si>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</si>
  <si>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</si>
  <si>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</si>
  <si>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</si>
  <si>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</si>
  <si>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</si>
  <si>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</si>
  <si>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</si>
  <si>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</si>
  <si>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</si>
  <si>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</si>
  <si>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</si>
  <si>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</si>
  <si>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</si>
  <si>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</si>
  <si>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</si>
  <si>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</si>
  <si>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</si>
  <si>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</si>
  <si>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</si>
  <si>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</si>
  <si>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</si>
  <si>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</si>
  <si>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</si>
  <si>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</si>
  <si>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</si>
  <si>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</si>
  <si>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</si>
  <si>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</si>
  <si>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</si>
  <si>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</si>
  <si>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</si>
  <si>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</si>
  <si>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</si>
  <si>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</si>
  <si>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</si>
  <si>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</si>
  <si>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</si>
  <si>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</si>
  <si>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</si>
  <si>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</si>
  <si>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</si>
  <si>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</si>
  <si>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</si>
  <si>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</si>
  <si>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</si>
  <si>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</si>
  <si>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</si>
  <si>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</si>
  <si>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</si>
  <si>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</si>
  <si>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</si>
  <si>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</si>
  <si>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</si>
  <si>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</si>
  <si>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</si>
  <si>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</si>
  <si>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</si>
  <si>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</si>
  <si>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</si>
  <si>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</si>
  <si>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</si>
  <si>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</si>
  <si>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</si>
  <si>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</si>
  <si>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</si>
  <si>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</si>
  <si>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</si>
  <si>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</si>
  <si>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</si>
  <si>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</si>
  <si>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</si>
  <si>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</si>
  <si>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</si>
  <si>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</si>
  <si>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</si>
  <si>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</si>
  <si>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</si>
  <si>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</si>
  <si>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</si>
  <si>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</si>
  <si>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</si>
  <si>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</si>
  <si>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</si>
  <si>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</si>
  <si>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</si>
  <si>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</si>
  <si>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</si>
  <si>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</si>
  <si>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</si>
  <si>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</si>
  <si>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</si>
  <si>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</si>
  <si>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</si>
  <si>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</si>
  <si>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</si>
  <si>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</si>
  <si>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</si>
  <si>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</si>
  <si>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</si>
  <si>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</si>
  <si>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</si>
  <si>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</si>
  <si>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</si>
  <si>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</si>
  <si>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</si>
  <si>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</si>
  <si>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</si>
  <si>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</si>
  <si>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</si>
  <si>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</si>
  <si>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</si>
  <si>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</si>
  <si>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</si>
  <si>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</si>
  <si>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</si>
  <si>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</si>
  <si>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</si>
  <si>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</si>
  <si>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</si>
  <si>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</si>
  <si>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</si>
  <si>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</si>
  <si>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</si>
  <si>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</si>
  <si>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</si>
  <si>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</si>
  <si>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</si>
  <si>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</si>
  <si>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</si>
  <si>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</si>
  <si>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</si>
  <si>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</si>
  <si>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</si>
  <si>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</si>
  <si>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</si>
  <si>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</si>
  <si>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</si>
  <si>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</si>
  <si>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</si>
  <si>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</si>
  <si>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</si>
  <si>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</si>
  <si>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</si>
  <si>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</si>
  <si>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</si>
  <si>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</si>
  <si>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</si>
  <si>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</si>
  <si>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</si>
  <si>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</si>
  <si>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</si>
  <si>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</si>
  <si>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</si>
  <si>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</si>
  <si>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</si>
  <si>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</si>
  <si>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</si>
  <si>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</si>
  <si>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</si>
  <si>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</si>
  <si>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</si>
  <si>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</si>
  <si>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</si>
  <si>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</si>
  <si>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</si>
  <si>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</si>
  <si>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</si>
  <si>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</si>
  <si>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</si>
  <si>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</si>
  <si>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</si>
  <si>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</si>
  <si>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</si>
  <si>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</si>
  <si>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</si>
  <si>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</si>
  <si>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</si>
  <si>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</si>
  <si>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</si>
  <si>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</si>
  <si>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</si>
  <si>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</si>
  <si>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</si>
  <si>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</si>
  <si>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</si>
  <si>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</si>
  <si>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</si>
  <si>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</si>
  <si>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</si>
  <si>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</si>
  <si>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</si>
  <si>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</si>
  <si>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</si>
  <si>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</si>
  <si>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</si>
  <si>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</si>
  <si>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</si>
  <si>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</si>
  <si>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</si>
  <si>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</si>
  <si>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</si>
  <si>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</si>
  <si>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</si>
  <si>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</si>
  <si>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</si>
  <si>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</si>
  <si>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</si>
  <si>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</si>
  <si>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</si>
  <si>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</si>
  <si>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</si>
  <si>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</si>
  <si>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</si>
  <si>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</si>
  <si>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</si>
  <si>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</si>
  <si>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</si>
  <si>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</si>
  <si>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</si>
  <si>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</si>
  <si>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</si>
  <si>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</si>
  <si>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</si>
  <si>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</si>
  <si>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</si>
  <si>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</si>
  <si>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</si>
  <si>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</si>
  <si>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</si>
  <si>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</si>
  <si>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</si>
  <si>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</si>
  <si>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</si>
  <si>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</si>
  <si>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</si>
  <si>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</si>
  <si>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</si>
  <si>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</si>
  <si>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</si>
  <si>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</si>
  <si>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</si>
  <si>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</si>
  <si>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</si>
  <si>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</si>
  <si>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</si>
  <si>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</si>
  <si>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</si>
  <si>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</si>
  <si>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</si>
  <si>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</si>
  <si>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</si>
  <si>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</si>
  <si>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</si>
  <si>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</si>
  <si>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</si>
  <si>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</si>
  <si>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</si>
  <si>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</si>
  <si>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</si>
  <si>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</si>
  <si>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</si>
  <si>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</si>
  <si>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</si>
  <si>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</si>
  <si>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</si>
  <si>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</si>
  <si>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</si>
  <si>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</si>
  <si>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</si>
  <si>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</si>
  <si>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</si>
  <si>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</si>
  <si>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</si>
  <si>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</si>
  <si>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</si>
  <si>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</si>
  <si>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</si>
  <si>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</si>
  <si>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</si>
  <si>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</si>
  <si>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</si>
  <si>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</si>
  <si>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</si>
  <si>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</si>
  <si>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</si>
  <si>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</si>
  <si>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</si>
  <si>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</si>
  <si>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</si>
  <si>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</si>
  <si>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</si>
  <si>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</si>
  <si>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</si>
  <si>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</si>
  <si>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</si>
  <si>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</si>
  <si>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</si>
  <si>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</si>
  <si>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</si>
  <si>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</si>
  <si>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</si>
  <si>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</si>
  <si>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</si>
  <si>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</si>
  <si>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</si>
  <si>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</si>
  <si>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</si>
  <si>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</si>
  <si>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</si>
  <si>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</si>
  <si>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</si>
  <si>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</si>
  <si>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</si>
  <si>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</si>
  <si>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</si>
  <si>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</si>
  <si>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</si>
  <si>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</si>
  <si>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</si>
  <si>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</si>
  <si>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</si>
  <si>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</si>
  <si>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</si>
  <si>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</si>
  <si>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</si>
  <si>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</si>
  <si>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</si>
  <si>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</si>
  <si>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</si>
  <si>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</si>
  <si>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</si>
  <si>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</si>
  <si>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</si>
  <si>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</si>
  <si>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</si>
  <si>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</si>
  <si>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</si>
  <si>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</si>
  <si>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</si>
  <si>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</si>
  <si>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</si>
  <si>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</si>
  <si>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</si>
  <si>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</si>
  <si>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</si>
  <si>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</si>
  <si>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</si>
  <si>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</si>
  <si>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</si>
  <si>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</si>
  <si>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</si>
  <si>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</si>
  <si>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</si>
  <si>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</si>
  <si>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</si>
  <si>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</si>
  <si>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</si>
  <si>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</si>
  <si>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</si>
  <si>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</si>
  <si>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</si>
  <si>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</si>
  <si>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</si>
  <si>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</si>
  <si>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</si>
  <si>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</si>
  <si>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</si>
  <si>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</si>
  <si>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</si>
  <si>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</si>
  <si>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</si>
  <si>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</si>
  <si>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</si>
  <si>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</si>
  <si>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</si>
  <si>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</si>
  <si>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</si>
  <si>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</si>
  <si>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</si>
  <si>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</si>
  <si>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</si>
  <si>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</si>
  <si>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</si>
  <si>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</si>
  <si>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</si>
  <si>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</si>
  <si>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</si>
  <si>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</si>
  <si>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</si>
  <si>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</si>
  <si>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</si>
  <si>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</si>
  <si>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</si>
  <si>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</si>
  <si>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</si>
  <si>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</si>
  <si>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</si>
  <si>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</si>
  <si>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</si>
  <si>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</si>
  <si>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</si>
  <si>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</si>
  <si>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</si>
  <si>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</si>
  <si>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</si>
  <si>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</si>
  <si>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</si>
  <si>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</si>
  <si>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</si>
  <si>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</si>
  <si>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</si>
  <si>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</si>
  <si>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</si>
  <si>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</si>
  <si>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</si>
  <si>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</si>
  <si>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</si>
  <si>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</si>
  <si>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</si>
  <si>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</si>
  <si>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</si>
  <si>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</si>
  <si>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</si>
  <si>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</si>
  <si>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</si>
  <si>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</si>
  <si>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</si>
  <si>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</si>
  <si>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</si>
  <si>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</si>
  <si>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</si>
  <si>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</si>
  <si>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</si>
  <si>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</si>
  <si>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</si>
  <si>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</si>
  <si>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</si>
  <si>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</si>
  <si>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</si>
  <si>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</si>
  <si>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</si>
  <si>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</si>
  <si>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</si>
  <si>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</si>
  <si>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</si>
  <si>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</si>
  <si>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</si>
  <si>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</si>
  <si>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</si>
  <si>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</si>
  <si>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</si>
  <si>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</si>
  <si>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</si>
  <si>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</si>
  <si>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</si>
  <si>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</si>
  <si>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</si>
  <si>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</si>
  <si>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</si>
  <si>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</si>
  <si>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</si>
  <si>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</si>
  <si>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</si>
  <si>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</si>
  <si>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</si>
  <si>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</si>
  <si>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</si>
  <si>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</si>
  <si>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</si>
  <si>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</si>
  <si>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</si>
  <si>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</si>
  <si>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</si>
  <si>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</si>
  <si>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</si>
  <si>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</si>
  <si>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</si>
  <si>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</si>
  <si>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</si>
  <si>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</si>
  <si>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</si>
  <si>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</si>
  <si>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</si>
  <si>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</si>
  <si>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</si>
  <si>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</si>
  <si>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</si>
  <si>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</si>
  <si>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</si>
  <si>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</si>
  <si>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</si>
  <si>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</si>
  <si>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</si>
  <si>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</si>
  <si>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</si>
  <si>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</si>
  <si>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</si>
  <si>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</si>
  <si>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</si>
  <si>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</si>
  <si>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</si>
  <si>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</si>
  <si>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</si>
  <si>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</si>
  <si>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</si>
  <si>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</si>
  <si>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</si>
  <si>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</si>
  <si>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</si>
  <si>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</si>
  <si>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</si>
  <si>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</si>
  <si>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</si>
  <si>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</si>
  <si>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</si>
  <si>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</si>
  <si>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</si>
  <si>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</si>
  <si>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</si>
  <si>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</si>
  <si>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</si>
  <si>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</si>
  <si>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</si>
  <si>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</si>
  <si>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</si>
  <si>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</si>
  <si>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</si>
  <si>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</si>
  <si>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</si>
  <si>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</si>
  <si>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</si>
  <si>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</si>
  <si>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</si>
  <si>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</si>
  <si>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</si>
  <si>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</si>
  <si>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</si>
  <si>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</si>
  <si>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</si>
  <si>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</si>
  <si>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</si>
  <si>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</si>
  <si>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</si>
  <si>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</si>
  <si>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</si>
  <si>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</si>
  <si>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</si>
  <si>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</si>
  <si>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</si>
  <si>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</si>
  <si>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</si>
  <si>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</si>
  <si>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</si>
  <si>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</si>
  <si>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</si>
  <si>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</si>
  <si>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</si>
  <si>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</si>
  <si>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</si>
  <si>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</si>
  <si>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</si>
  <si>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</si>
  <si>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</si>
  <si>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</si>
  <si>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</si>
  <si>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</si>
  <si>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</si>
  <si>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</si>
  <si>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</si>
  <si>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</si>
  <si>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</si>
  <si>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</si>
  <si>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</si>
  <si>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</si>
  <si>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</si>
  <si>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</si>
  <si>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</si>
  <si>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</si>
  <si>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</si>
  <si>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</si>
  <si>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</si>
  <si>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</si>
  <si>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</si>
  <si>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</si>
  <si>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</si>
  <si>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</si>
  <si>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</si>
  <si>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</si>
  <si>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</si>
  <si>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</si>
  <si>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</si>
  <si>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</si>
  <si>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</si>
  <si>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</si>
  <si>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</si>
  <si>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</si>
  <si>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</si>
  <si>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</si>
  <si>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</si>
  <si>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</si>
  <si>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</si>
  <si>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</si>
  <si>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</si>
  <si>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</si>
  <si>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</si>
  <si>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</si>
  <si>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</si>
  <si>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</si>
  <si>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</si>
  <si>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</si>
  <si>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</si>
  <si>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</si>
  <si>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</si>
  <si>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</si>
  <si>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</si>
  <si>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</si>
  <si>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</si>
  <si>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</si>
  <si>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</si>
  <si>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</si>
  <si>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</si>
  <si>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</si>
  <si>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</si>
  <si>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</si>
  <si>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</si>
  <si>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</si>
  <si>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</si>
  <si>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</si>
  <si>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</si>
  <si>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</si>
  <si>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</si>
  <si>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</si>
  <si>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</si>
  <si>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</si>
  <si>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</si>
  <si>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</si>
  <si>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</si>
  <si>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</si>
  <si>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</si>
  <si>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</si>
  <si>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</si>
  <si>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</si>
  <si>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</si>
  <si>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</si>
  <si>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</si>
  <si>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</si>
  <si>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</si>
  <si>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</si>
  <si>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</si>
  <si>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</si>
  <si>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</si>
  <si>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</si>
  <si>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</si>
  <si>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</si>
  <si>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</si>
  <si>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</si>
  <si>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</si>
  <si>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</si>
  <si>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</si>
  <si>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</si>
  <si>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</si>
  <si>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</si>
  <si>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</si>
  <si>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</si>
  <si>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</si>
  <si>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</si>
  <si>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</si>
  <si>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</si>
  <si>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</si>
  <si>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</si>
  <si>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</si>
  <si>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</si>
  <si>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</si>
  <si>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</si>
  <si>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</si>
  <si>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</si>
  <si>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</si>
  <si>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</si>
  <si>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</si>
  <si>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</si>
  <si>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</si>
  <si>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</si>
  <si>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</si>
  <si>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</si>
  <si>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</si>
  <si>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</si>
  <si>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</si>
  <si>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</si>
  <si>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</si>
  <si>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</si>
  <si>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</si>
  <si>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</si>
  <si>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</si>
  <si>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</si>
  <si>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</si>
  <si>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</si>
  <si>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</si>
  <si>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</si>
  <si>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</si>
  <si>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</si>
  <si>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</si>
  <si>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</si>
  <si>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</si>
  <si>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</si>
  <si>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</si>
  <si>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</si>
  <si>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</si>
  <si>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</si>
  <si>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</si>
  <si>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</si>
  <si>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</si>
  <si>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</si>
  <si>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</si>
  <si>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</si>
  <si>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</si>
  <si>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</si>
  <si>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</si>
  <si>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</si>
  <si>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</si>
  <si>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</si>
  <si>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</si>
  <si>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</si>
  <si>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</si>
  <si>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</si>
  <si>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</si>
  <si>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</si>
  <si>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</si>
  <si>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</si>
  <si>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</si>
  <si>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</si>
  <si>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</si>
  <si>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</si>
  <si>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</si>
  <si>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</si>
  <si>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</si>
  <si>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</si>
  <si>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</si>
  <si>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</si>
  <si>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</si>
  <si>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</si>
  <si>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</si>
  <si>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</si>
  <si>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</si>
  <si>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</si>
  <si>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</si>
  <si>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</si>
  <si>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</si>
  <si>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</si>
  <si>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</si>
  <si>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</si>
  <si>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</si>
  <si>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</si>
  <si>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</si>
  <si>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</si>
  <si>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</si>
  <si>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</si>
  <si>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</si>
  <si>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</si>
  <si>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</si>
  <si>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</si>
  <si>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</si>
  <si>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</si>
  <si>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</si>
  <si>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</si>
  <si>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</si>
  <si>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</si>
  <si>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</si>
  <si>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</si>
  <si>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</si>
  <si>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</si>
  <si>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</si>
  <si>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</si>
  <si>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</si>
  <si>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</si>
  <si>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</si>
  <si>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</si>
  <si>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</si>
  <si>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</si>
  <si>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</si>
  <si>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</si>
  <si>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</si>
  <si>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</si>
  <si>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</si>
  <si>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</si>
  <si>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</si>
  <si>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</si>
  <si>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</si>
  <si>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</si>
  <si>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</si>
  <si>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</si>
  <si>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</si>
  <si>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</si>
  <si>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</si>
  <si>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</si>
  <si>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</si>
  <si>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</si>
  <si>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</si>
  <si>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</si>
  <si>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</si>
  <si>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</si>
  <si>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</si>
  <si>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</si>
  <si>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</si>
  <si>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</si>
  <si>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</si>
  <si>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</si>
  <si>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</si>
  <si>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</si>
  <si>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</si>
  <si>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</si>
  <si>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</si>
  <si>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</si>
  <si>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</si>
  <si>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</si>
  <si>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</si>
  <si>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</si>
  <si>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</si>
  <si>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</si>
  <si>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</si>
  <si>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</si>
  <si>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</si>
  <si>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</si>
  <si>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</si>
  <si>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</si>
  <si>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</si>
  <si>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</si>
  <si>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</si>
  <si>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</si>
  <si>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</si>
  <si>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</si>
  <si>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</si>
  <si>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</si>
  <si>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</si>
  <si>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</si>
  <si>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</si>
  <si>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</si>
  <si>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</si>
  <si>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</si>
  <si>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</si>
  <si>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</si>
  <si>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</si>
  <si>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</si>
  <si>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</si>
  <si>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</si>
  <si>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</si>
  <si>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</si>
  <si>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</si>
  <si>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</si>
  <si>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</si>
  <si>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</si>
  <si>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</si>
  <si>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</si>
  <si>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</si>
  <si>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</si>
  <si>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</si>
  <si>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</si>
  <si>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</si>
  <si>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</si>
  <si>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</si>
  <si>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</si>
  <si>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</si>
  <si>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</si>
  <si>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</si>
  <si>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</si>
  <si>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</si>
  <si>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</si>
  <si>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</si>
  <si>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</si>
  <si>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</si>
  <si>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</si>
  <si>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</si>
  <si>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</si>
  <si>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</si>
  <si>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</si>
  <si>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</si>
  <si>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</si>
  <si>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</si>
  <si>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</si>
  <si>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</si>
  <si>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</si>
  <si>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</si>
  <si>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</si>
  <si>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</si>
  <si>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</si>
  <si>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</si>
  <si>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</si>
  <si>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</si>
  <si>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</si>
  <si>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</si>
  <si>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</si>
  <si>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</si>
  <si>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</si>
  <si>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</si>
  <si>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</si>
  <si>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</si>
  <si>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</si>
  <si>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</si>
  <si>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</si>
  <si>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</si>
  <si>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</si>
  <si>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</si>
  <si>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</si>
  <si>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</si>
  <si>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</si>
  <si>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</si>
  <si>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</si>
  <si>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</si>
  <si>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</si>
  <si>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</si>
  <si>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</si>
  <si>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</si>
  <si>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</si>
  <si>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</si>
  <si>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</si>
  <si>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</si>
  <si>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</si>
  <si>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</si>
  <si>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</si>
  <si>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</si>
  <si>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</si>
  <si>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</si>
  <si>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</si>
  <si>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</si>
  <si>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</si>
  <si>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</si>
  <si>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</si>
  <si>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</si>
  <si>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</si>
  <si>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</si>
  <si>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</si>
  <si>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</si>
  <si>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</si>
  <si>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</si>
  <si>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</si>
  <si>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</si>
  <si>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</si>
  <si>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</si>
  <si>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</si>
  <si>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</si>
  <si>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</si>
  <si>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</si>
  <si>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</si>
  <si>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</si>
  <si>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</si>
  <si>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</si>
  <si>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</si>
  <si>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</si>
  <si>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</si>
  <si>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</si>
  <si>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</si>
  <si>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</si>
  <si>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</si>
  <si>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</si>
  <si>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</si>
  <si>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</si>
  <si>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</si>
  <si>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</si>
  <si>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</si>
  <si>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</si>
  <si>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</si>
  <si>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</si>
  <si>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</si>
  <si>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</si>
  <si>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</si>
  <si>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</si>
  <si>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</si>
  <si>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</si>
  <si>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</si>
  <si>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</si>
  <si>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</si>
  <si>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</si>
  <si>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</si>
  <si>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</si>
  <si>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</si>
  <si>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</si>
  <si>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</si>
  <si>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</si>
  <si>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</si>
  <si>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</si>
  <si>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</si>
  <si>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</si>
  <si>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</si>
  <si>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</si>
  <si>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</si>
  <si>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</si>
  <si>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</si>
  <si>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</si>
  <si>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</si>
  <si>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</si>
  <si>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</si>
  <si>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</si>
  <si>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</si>
  <si>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</si>
  <si>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</si>
  <si>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</si>
  <si>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</si>
  <si>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</si>
  <si>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</si>
  <si>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</si>
  <si>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</si>
  <si>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</si>
  <si>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</si>
  <si>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</si>
  <si>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</si>
  <si>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</si>
  <si>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</si>
  <si>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</si>
  <si>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</si>
  <si>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</si>
  <si>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</si>
  <si>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</si>
  <si>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</si>
  <si>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</si>
  <si>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</si>
  <si>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</si>
  <si>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</si>
  <si>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</si>
  <si>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</si>
  <si>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</si>
  <si>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</si>
  <si>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</si>
  <si>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</si>
  <si>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</si>
  <si>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</si>
  <si>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</si>
  <si>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</si>
  <si>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</si>
  <si>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</si>
  <si>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</si>
  <si>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</si>
  <si>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</si>
  <si>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</si>
  <si>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</si>
  <si>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</si>
  <si>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</si>
  <si>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</si>
  <si>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</si>
  <si>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</si>
  <si>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</si>
  <si>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</si>
  <si>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</si>
  <si>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</si>
  <si>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</si>
  <si>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</si>
  <si>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</si>
  <si>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</si>
  <si>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</si>
  <si>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</si>
  <si>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</si>
  <si>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</si>
  <si>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</si>
  <si>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</si>
  <si>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</si>
  <si>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</si>
  <si>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</si>
  <si>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</si>
  <si>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</si>
  <si>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</si>
  <si>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</si>
  <si>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</si>
  <si>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</si>
  <si>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</si>
  <si>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</si>
  <si>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</si>
  <si>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</si>
  <si>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</si>
  <si>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</si>
  <si>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</si>
  <si>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</si>
  <si>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</si>
  <si>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</si>
  <si>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</si>
  <si>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</si>
  <si>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</si>
  <si>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</si>
  <si>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</si>
  <si>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</si>
  <si>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</si>
  <si>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</si>
  <si>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</si>
  <si>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</si>
  <si>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</si>
  <si>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</si>
  <si>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</si>
  <si>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</si>
  <si>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</si>
  <si>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</si>
  <si>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</si>
  <si>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</si>
  <si>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</si>
  <si>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</si>
  <si>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</si>
  <si>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</si>
  <si>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</si>
  <si>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</si>
  <si>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</si>
  <si>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</si>
  <si>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</si>
  <si>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</si>
  <si>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</si>
  <si>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</si>
  <si>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</si>
  <si>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</si>
  <si>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</si>
  <si>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</si>
  <si>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</si>
  <si>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</si>
  <si>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</si>
  <si>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</si>
  <si>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</si>
  <si>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</si>
  <si>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</si>
  <si>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</si>
  <si>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</si>
  <si>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</si>
  <si>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</si>
  <si>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</si>
  <si>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</si>
  <si>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</si>
  <si>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</si>
  <si>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</si>
  <si>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</si>
  <si>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</si>
  <si>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</si>
  <si>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</si>
  <si>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</si>
  <si>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</si>
  <si>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</si>
  <si>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</si>
  <si>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</si>
  <si>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</si>
  <si>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</si>
  <si>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</si>
  <si>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</si>
  <si>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</si>
  <si>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</si>
  <si>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</si>
  <si>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</si>
  <si>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</si>
  <si>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</si>
  <si>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</si>
  <si>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</si>
  <si>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</si>
  <si>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</si>
  <si>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</si>
  <si>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</si>
  <si>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</si>
  <si>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</si>
  <si>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</si>
  <si>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</si>
  <si>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</si>
  <si>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</si>
  <si>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</si>
  <si>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</si>
  <si>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</si>
  <si>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</si>
  <si>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</si>
  <si>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</si>
  <si>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</si>
  <si>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</si>
  <si>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</si>
  <si>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</si>
  <si>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</si>
  <si>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</si>
  <si>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</si>
  <si>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</si>
  <si>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</si>
  <si>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</si>
  <si>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</si>
  <si>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</si>
  <si>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</si>
  <si>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</si>
  <si>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</si>
  <si>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</si>
  <si>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</si>
  <si>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</si>
  <si>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</si>
  <si>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</si>
  <si>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</si>
  <si>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</si>
  <si>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</si>
  <si>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</si>
  <si>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</si>
  <si>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</si>
  <si>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</si>
  <si>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</si>
  <si>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</si>
  <si>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</si>
  <si>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</si>
  <si>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</si>
  <si>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</si>
  <si>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</si>
  <si>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</si>
  <si>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</si>
  <si>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</si>
  <si>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</si>
  <si>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</si>
  <si>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</si>
  <si>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</si>
  <si>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</si>
  <si>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</si>
  <si>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</si>
  <si>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</si>
  <si>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</si>
  <si>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</si>
  <si>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</si>
  <si>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</si>
  <si>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</si>
  <si>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</si>
  <si>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</si>
  <si>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</si>
  <si>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</si>
  <si>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</si>
  <si>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</si>
  <si>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</si>
  <si>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</si>
  <si>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</si>
  <si>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</si>
  <si>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</si>
  <si>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</si>
  <si>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</si>
  <si>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</si>
  <si>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</si>
  <si>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</si>
  <si>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</si>
  <si>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</si>
  <si>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</si>
  <si>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</si>
  <si>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</si>
  <si>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</si>
  <si>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</si>
  <si>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</si>
  <si>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</si>
  <si>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</si>
  <si>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</si>
  <si>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</si>
  <si>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</si>
  <si>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</si>
  <si>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</si>
  <si>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</si>
  <si>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</si>
  <si>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</si>
  <si>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</si>
  <si>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</si>
  <si>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</si>
  <si>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</si>
  <si>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</si>
  <si>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</si>
  <si>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</si>
  <si>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</si>
  <si>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</si>
  <si>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</si>
  <si>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</si>
  <si>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</si>
  <si>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</si>
  <si>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</si>
  <si>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</si>
  <si>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</si>
  <si>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</si>
  <si>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</si>
  <si>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</si>
  <si>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</si>
  <si>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</si>
  <si>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</si>
  <si>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</si>
  <si>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</si>
  <si>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</si>
  <si>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</si>
  <si>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</si>
  <si>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</si>
  <si>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</si>
  <si>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</si>
  <si>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</si>
  <si>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</si>
  <si>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</si>
  <si>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</si>
  <si>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</si>
  <si>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</si>
  <si>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</si>
  <si>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</si>
  <si>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</si>
  <si>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</si>
  <si>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</si>
  <si>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</si>
  <si>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</si>
  <si>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</si>
  <si>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</si>
  <si>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</si>
  <si>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</si>
  <si>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</si>
  <si>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</si>
  <si>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</si>
  <si>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</si>
  <si>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</si>
  <si>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</si>
  <si>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</si>
  <si>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</si>
  <si>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</si>
  <si>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</si>
  <si>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</si>
  <si>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</si>
  <si>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</si>
  <si>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</si>
  <si>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</si>
  <si>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</si>
  <si>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</si>
  <si>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</si>
  <si>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</si>
  <si>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</si>
  <si>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</si>
  <si>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</si>
  <si>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</si>
  <si>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</si>
  <si>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</si>
  <si>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</si>
  <si>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</si>
  <si>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</si>
  <si>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</si>
  <si>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</si>
  <si>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</si>
  <si>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</si>
  <si>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</si>
  <si>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</si>
  <si>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</si>
  <si>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</si>
  <si>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</si>
  <si>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</si>
  <si>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</si>
  <si>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</si>
  <si>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</si>
  <si>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</si>
  <si>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</si>
  <si>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</si>
  <si>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</si>
  <si>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</si>
  <si>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</si>
  <si>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</si>
  <si>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</si>
  <si>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</si>
  <si>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</si>
  <si>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</si>
  <si>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</si>
  <si>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</si>
  <si>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</si>
  <si>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</si>
  <si>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</si>
  <si>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</si>
  <si>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</si>
  <si>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</si>
  <si>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</si>
  <si>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</si>
  <si>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</si>
  <si>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</si>
  <si>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</si>
  <si>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</si>
  <si>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</si>
  <si>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</si>
  <si>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</si>
  <si>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</si>
  <si>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</si>
  <si>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</si>
  <si>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</si>
  <si>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</si>
  <si>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</si>
  <si>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</si>
  <si>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</si>
  <si>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</si>
  <si>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</si>
  <si>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</si>
  <si>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</si>
  <si>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</si>
  <si>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</si>
  <si>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</si>
  <si>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</si>
  <si>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</si>
  <si>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</si>
  <si>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</si>
  <si>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</si>
  <si>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</si>
  <si>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</si>
  <si>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</si>
  <si>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</si>
  <si>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</si>
  <si>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</si>
  <si>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</si>
  <si>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</si>
  <si>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</si>
  <si>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</si>
  <si>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</si>
  <si>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</si>
  <si>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</si>
  <si>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</si>
  <si>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</si>
  <si>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</si>
  <si>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</si>
  <si>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</si>
  <si>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</si>
  <si>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</si>
  <si>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</si>
  <si>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</si>
  <si>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</si>
  <si>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</si>
  <si>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</si>
  <si>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</si>
  <si>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</si>
  <si>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</si>
  <si>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</si>
  <si>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</si>
  <si>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</si>
  <si>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</si>
  <si>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</si>
  <si>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</si>
  <si>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</si>
  <si>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</si>
  <si>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</si>
  <si>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</si>
  <si>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</si>
  <si>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</si>
  <si>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</si>
  <si>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</si>
  <si>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</si>
  <si>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</si>
  <si>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</si>
  <si>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</si>
  <si>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</si>
  <si>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</si>
  <si>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</si>
  <si>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</si>
  <si>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</si>
  <si>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</si>
  <si>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</si>
  <si>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</si>
  <si>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</si>
  <si>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</si>
  <si>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</si>
  <si>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</si>
  <si>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</si>
  <si>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</si>
  <si>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</si>
  <si>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</si>
  <si>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</si>
  <si>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</si>
  <si>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</si>
  <si>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</si>
  <si>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</si>
  <si>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</si>
  <si>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</si>
  <si>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</si>
  <si>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</si>
  <si>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</si>
  <si>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</si>
  <si>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</si>
  <si>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</si>
  <si>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</si>
  <si>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</si>
  <si>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</si>
  <si>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</si>
  <si>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</si>
  <si>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</si>
  <si>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</si>
  <si>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</si>
  <si>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</si>
  <si>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</si>
  <si>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</si>
  <si>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</si>
  <si>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</si>
  <si>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</si>
  <si>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</si>
  <si>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</si>
  <si>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</si>
  <si>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</si>
  <si>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</si>
  <si>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</si>
  <si>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</si>
  <si>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</si>
  <si>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</si>
  <si>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</si>
  <si>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</si>
  <si>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</si>
  <si>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</si>
  <si>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</si>
  <si>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</si>
  <si>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</si>
  <si>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</si>
  <si>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</si>
  <si>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</si>
  <si>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</si>
  <si>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</si>
  <si>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</si>
  <si>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</si>
  <si>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</si>
  <si>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</si>
  <si>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</si>
  <si>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</si>
  <si>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</si>
  <si>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</si>
  <si>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</si>
  <si>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</si>
  <si>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</si>
  <si>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</si>
  <si>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</si>
  <si>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</si>
  <si>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</si>
  <si>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</si>
  <si>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</si>
  <si>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</si>
  <si>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</si>
  <si>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</si>
  <si>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</si>
  <si>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</si>
  <si>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</si>
  <si>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</si>
  <si>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</si>
  <si>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</si>
  <si>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</si>
  <si>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</si>
  <si>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</si>
  <si>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</si>
  <si>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</si>
  <si>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</si>
  <si>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</si>
  <si>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</si>
  <si>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</si>
  <si>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</si>
  <si>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</si>
  <si>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</si>
  <si>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</si>
  <si>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</si>
  <si>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</si>
  <si>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</si>
  <si>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</si>
  <si>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</si>
  <si>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</si>
  <si>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</si>
  <si>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</si>
  <si>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</si>
  <si>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</si>
  <si>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</si>
  <si>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</si>
  <si>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</si>
  <si>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</si>
  <si>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</si>
  <si>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</si>
  <si>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</si>
  <si>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</si>
  <si>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</si>
  <si>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</si>
  <si>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</si>
  <si>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</si>
  <si>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</si>
  <si>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</si>
  <si>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</si>
  <si>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</si>
  <si>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</si>
  <si>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</si>
  <si>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</si>
  <si>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</si>
  <si>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</si>
  <si>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</si>
  <si>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</si>
  <si>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</si>
  <si>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</si>
  <si>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</si>
  <si>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</si>
  <si>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</si>
  <si>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</si>
  <si>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</si>
  <si>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</si>
  <si>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</si>
  <si>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</si>
  <si>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</si>
  <si>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</si>
  <si>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</si>
  <si>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</si>
  <si>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</si>
  <si>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</si>
  <si>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</si>
  <si>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</si>
  <si>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</si>
  <si>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</si>
  <si>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</si>
  <si>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</si>
  <si>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</si>
  <si>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</si>
  <si>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</si>
  <si>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</si>
  <si>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</si>
  <si>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</si>
  <si>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</si>
  <si>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</si>
  <si>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</si>
  <si>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</si>
  <si>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</si>
  <si>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</si>
  <si>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</si>
  <si>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</si>
  <si>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</si>
  <si>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</si>
  <si>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</si>
  <si>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</si>
  <si>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</si>
  <si>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</si>
  <si>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</si>
  <si>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</si>
  <si>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</si>
  <si>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</si>
  <si>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</si>
  <si>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</si>
  <si>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</si>
  <si>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</si>
  <si>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</si>
  <si>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</si>
  <si>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</si>
  <si>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</si>
  <si>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</si>
  <si>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</si>
  <si>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</si>
  <si>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</si>
  <si>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</si>
  <si>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</si>
  <si>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</si>
  <si>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</si>
  <si>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</si>
  <si>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</si>
  <si>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</si>
  <si>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</si>
  <si>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</si>
  <si>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</si>
  <si>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</si>
  <si>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</si>
  <si>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</si>
  <si>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</si>
  <si>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</si>
  <si>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</si>
  <si>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</si>
  <si>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</si>
  <si>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</si>
  <si>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</si>
  <si>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</si>
  <si>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</si>
  <si>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</si>
  <si>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</si>
  <si>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</si>
  <si>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</si>
  <si>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</si>
  <si>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</si>
  <si>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</si>
  <si>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</si>
  <si>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</si>
  <si>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</si>
  <si>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</si>
  <si>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</si>
  <si>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</si>
  <si>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</si>
  <si>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</si>
  <si>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</si>
  <si>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</si>
  <si>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</si>
  <si>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</si>
  <si>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</si>
  <si>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</si>
  <si>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</si>
  <si>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</si>
  <si>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</si>
  <si>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</si>
  <si>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</si>
  <si>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</si>
  <si>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</si>
  <si>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</si>
  <si>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</si>
  <si>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</si>
  <si>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</si>
  <si>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</si>
  <si>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</si>
  <si>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</si>
  <si>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</si>
  <si>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</si>
  <si>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</si>
  <si>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</si>
  <si>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</si>
  <si>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</si>
  <si>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</si>
  <si>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</si>
  <si>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</si>
  <si>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</si>
  <si>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</si>
  <si>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</si>
  <si>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</si>
  <si>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</si>
  <si>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</si>
  <si>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</si>
  <si>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</si>
  <si>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</si>
  <si>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</si>
  <si>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</si>
  <si>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</si>
  <si>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</si>
  <si>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</si>
  <si>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</si>
  <si>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</si>
  <si>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</si>
  <si>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</si>
  <si>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Parent Category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</si>
  <si>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</si>
  <si>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</si>
  <si>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</si>
  <si>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</si>
  <si>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</si>
  <si>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</si>
  <si>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</si>
  <si>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</si>
  <si>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</si>
  <si>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</si>
  <si>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</si>
  <si>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20000 to 24999</t>
  </si>
  <si>
    <t>30000 to 34999</t>
  </si>
  <si>
    <t>25000 to 29999</t>
  </si>
  <si>
    <t>35000 to 39999</t>
  </si>
  <si>
    <t>15000 to 19999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</si>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</sst>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 (1).xlsx]Theater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D-4C0E-BC3A-97E4E5550D1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D-4C0E-BC3A-97E4E5550D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FD-4C0E-BC3A-97E4E5550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097712"/>
        <c:axId val="1233098040"/>
      </c:lineChart>
      <c:catAx>
        <c:axId val="123309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98040"/>
        <c:crosses val="autoZero"/>
        <c:auto val="1"/>
        <c:lblAlgn val="ctr"/>
        <c:lblOffset val="100"/>
        <c:noMultiLvlLbl val="0"/>
      </c:catAx>
      <c:valAx>
        <c:axId val="123309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Outcomes Based</a:t>
            </a:r>
            <a:r>
              <a:rPr lang="en-US" sz="1200" b="1" baseline="0"/>
              <a:t> on Goal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4-4F04-B710-9F91A9AB414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4-4F04-B710-9F91A9AB414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94-4F04-B710-9F91A9AB4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605640"/>
        <c:axId val="1805607936"/>
      </c:lineChart>
      <c:catAx>
        <c:axId val="180560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607936"/>
        <c:crosses val="autoZero"/>
        <c:auto val="1"/>
        <c:lblAlgn val="ctr"/>
        <c:lblOffset val="100"/>
        <c:noMultiLvlLbl val="0"/>
      </c:catAx>
      <c:valAx>
        <c:axId val="180560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60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 (1).xlsx]Category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2-42AD-A226-1FD3555CE9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F2-42AD-A226-1FD3555CE9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F2-42AD-A226-1FD3555CE9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F2-42AD-A226-1FD3555CE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6294312"/>
        <c:axId val="1246293328"/>
      </c:barChart>
      <c:catAx>
        <c:axId val="124629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293328"/>
        <c:crosses val="autoZero"/>
        <c:auto val="1"/>
        <c:lblAlgn val="ctr"/>
        <c:lblOffset val="100"/>
        <c:noMultiLvlLbl val="0"/>
      </c:catAx>
      <c:valAx>
        <c:axId val="12462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29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 (1).xlsx]Subcategory Statistics!PivotTable14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3-4F6B-B169-C0D50E69EA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63-4F6B-B169-C0D50E69EA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63-4F6B-B169-C0D50E69E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4575224"/>
        <c:axId val="1404572928"/>
      </c:barChart>
      <c:catAx>
        <c:axId val="14045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72928"/>
        <c:crosses val="autoZero"/>
        <c:auto val="1"/>
        <c:lblAlgn val="ctr"/>
        <c:lblOffset val="100"/>
        <c:noMultiLvlLbl val="0"/>
      </c:catAx>
      <c:valAx>
        <c:axId val="1404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7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 (1).xlsx]Outcomes Based on Launch Date!PivotTable15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0-4DE3-ADB2-35E628E5F4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0-4DE3-ADB2-35E628E5F4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D0-4DE3-ADB2-35E628E5F4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D0-4DE3-ADB2-35E628E5F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330328"/>
        <c:axId val="1298333280"/>
      </c:lineChart>
      <c:catAx>
        <c:axId val="1298330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33280"/>
        <c:crosses val="autoZero"/>
        <c:auto val="1"/>
        <c:lblAlgn val="ctr"/>
        <c:lblOffset val="100"/>
        <c:noMultiLvlLbl val="0"/>
      </c:catAx>
      <c:valAx>
        <c:axId val="129833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3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12699</xdr:rowOff>
    </xdr:from>
    <xdr:to>
      <xdr:col>17</xdr:col>
      <xdr:colOff>314325</xdr:colOff>
      <xdr:row>20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51CE2-ADED-42CE-974A-6C206B870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114058</xdr:colOff>
      <xdr:row>14</xdr:row>
      <xdr:rowOff>31701</xdr:rowOff>
    </xdr:from>
    <xdr:to>
      <xdr:col>9</xdr:col>
      <xdr:colOff>183174</xdr:colOff>
      <xdr:row>34</xdr:row>
      <xdr:rowOff>73269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1B88D-F617-40FD-BC59-B1148B8E6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174624</xdr:rowOff>
    </xdr:from>
    <xdr:to>
      <xdr:col>16</xdr:col>
      <xdr:colOff>12700</xdr:colOff>
      <xdr:row>35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AF8C26-8325-4D99-8DCD-131530F4F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3174</xdr:rowOff>
    </xdr:from>
    <xdr:to>
      <xdr:col>16</xdr:col>
      <xdr:colOff>603250</xdr:colOff>
      <xdr:row>37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AC953-4011-4DD7-9DFD-C091354CD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15874</xdr:rowOff>
    </xdr:from>
    <xdr:to>
      <xdr:col>18</xdr:col>
      <xdr:colOff>12700</xdr:colOff>
      <xdr:row>26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61EB0-52E7-4381-9C02-761CA5642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xell, Sarah" refreshedDate="44717.700959259259" createdVersion="7" refreshedVersion="7" minRefreshableVersion="3" recordCount="4115" xr:uid="{6C7E5B46-50B4-42F3-80B4-73708F206E3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xell, Sarah" refreshedDate="44717.701427314816" createdVersion="7" refreshedVersion="7" minRefreshableVersion="3" recordCount="4114" xr:uid="{3DE57686-8FBA-467E-95FC-830DE7306A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xell, Sarah" refreshedDate="44717.701516782407" createdVersion="7" refreshedVersion="7" minRefreshableVersion="3" recordCount="4114" xr:uid="{A3837E09-9460-4CA8-B0DE-ADE9024C49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8D5AB-A022-4D60-BCB2-6A4B0BA0D10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7D8D4-3B25-4632-8AEF-4793FABE813D}" name="PivotTable1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55B16-E4A3-458E-8C0D-1564DD9D0932}" name="PivotTable1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73D88-E46B-4ED9-8E11-42D61FE46054}" name="PivotTable1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0" zoomScaleNormal="120" workbookViewId="0"/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4.26953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style="11" bestFit="1" customWidth="1"/>
    <col min="17" max="17" width="41.1796875" customWidth="1"/>
    <col min="18" max="18" width="15.6328125" bestFit="1" customWidth="1"/>
    <col min="19" max="20" width="22" style="17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8380</v>
      </c>
      <c r="R1" s="10" t="s">
        <v>8358</v>
      </c>
      <c r="S1" s="16" t="s">
        <v>8364</v>
      </c>
      <c r="T1" s="16" t="s">
        <v>8365</v>
      </c>
      <c r="U1" s="21" t="s">
        <v>8378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1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1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1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1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1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1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1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1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1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1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1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1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1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1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1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1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1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1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1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1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1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1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1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1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1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1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1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1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1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1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1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1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1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1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1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1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1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1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1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1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1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1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1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1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1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1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1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1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1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1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1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1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1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1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1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1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1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1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1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1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1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1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1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1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1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1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1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1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1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1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1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1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1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1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1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1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1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1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1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1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1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1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1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1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1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1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1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1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1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1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1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1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1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1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1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1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1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1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1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1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1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1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1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1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1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1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1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1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1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1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1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1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1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1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1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1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1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1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1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1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1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1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1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1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1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1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1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1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1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1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1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1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1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1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1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1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1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1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1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1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1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1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1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1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1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1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1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1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1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1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1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1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1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1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1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1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1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1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1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1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1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1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1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1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1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1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1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1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1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1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1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1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1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1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1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1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1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1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1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1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1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1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1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1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1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1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1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1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1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1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1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1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1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1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1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1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1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1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1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1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1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1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1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1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1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1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1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1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1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1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1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1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1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1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1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1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1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1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1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1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1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1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1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1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1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1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1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1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1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1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1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1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1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1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1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1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1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1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1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1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1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1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1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1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1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1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1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1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1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1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1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1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1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1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1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1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1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1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1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1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1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1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1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1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1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1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1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1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1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1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1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1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1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1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1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1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1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1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1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1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1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1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1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1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1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1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1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1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1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1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1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1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1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1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1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1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1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1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1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1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1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1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1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1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1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1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1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1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1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1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1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1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1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1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1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1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1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1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1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1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1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1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1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1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1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1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1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1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1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1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1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1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1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1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1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1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1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1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1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1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1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1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1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1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1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1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1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1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1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1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1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1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1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1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1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1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1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1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1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1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1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1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1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1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1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1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1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1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1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1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1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1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1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1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1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1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1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1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1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1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1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1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1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1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1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1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1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1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1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1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1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1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1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1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1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1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1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1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1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1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1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1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1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1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1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1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1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1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1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1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1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1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1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1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1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1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1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1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1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1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1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1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1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1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1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1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1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1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1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1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1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1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1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1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1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1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1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1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1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1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1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1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1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1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1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1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1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1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1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1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1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1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1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1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1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1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1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1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1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1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1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1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1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1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1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1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1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1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1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1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1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1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1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1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1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1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1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1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1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1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1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1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1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1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1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1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1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1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1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1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1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1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1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1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1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1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1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1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1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1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1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1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1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1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1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1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1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1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1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1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1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1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1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1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1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1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1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1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1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1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1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1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1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1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1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1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1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1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1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1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1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1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1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1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1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1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1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1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1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1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1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1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1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1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1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1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1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1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1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1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1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1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1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1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1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1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1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1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1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1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1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1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1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1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1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1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1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1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1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1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1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1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1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1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1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1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1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1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1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1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1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1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1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1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1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1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1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1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1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1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1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1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1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1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1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1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1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1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1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1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1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1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1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1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1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1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1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1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1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1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1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1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1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1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1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1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1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1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1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1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1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1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1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1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1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1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1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1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1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1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1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1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1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1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1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1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1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1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1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1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1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1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1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1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1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1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1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1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1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1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1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1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1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1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1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1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1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1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1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1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1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1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1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1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1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1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1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1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1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1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1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1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1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1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1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1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1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1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1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1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1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1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1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1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1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1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1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1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1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1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1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1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1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1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1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1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1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1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1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1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1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1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1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1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1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1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1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1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1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1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1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1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1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1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1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1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1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1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1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1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1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1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1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1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1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1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1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1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1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1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1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1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1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1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1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1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1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1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1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1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1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1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1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1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1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1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1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1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1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1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1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1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1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1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1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1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1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1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1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1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1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1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1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1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1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1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1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1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1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1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1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1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1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1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1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1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1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1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1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1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1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1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1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1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1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1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1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1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1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1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1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1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1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1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1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1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1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1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1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1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1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1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1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1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1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1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1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1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1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1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1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1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1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1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1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1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1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1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1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1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1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1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1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1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1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1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1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1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1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1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1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1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1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1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1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1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1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1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1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1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1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1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1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1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1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1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1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1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1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1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1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1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1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1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1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1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1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1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1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1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1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1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1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1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1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1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1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1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1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1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1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1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1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1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1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1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1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1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1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1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1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1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1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1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1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1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1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1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1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1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1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1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1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1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1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1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1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1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1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1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1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1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1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1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1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1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1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1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1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1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1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1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1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1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1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1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1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1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1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1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1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1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1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1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1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1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1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1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1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1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1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1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1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1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1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1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1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1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1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1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1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1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1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1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1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1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1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1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1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1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1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1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1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1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1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1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1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1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1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1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1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1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1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1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1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1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1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1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1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1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1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1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1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1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1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1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1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1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1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1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1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1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1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1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1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1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1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1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1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1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1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1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1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1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1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1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1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1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1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1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1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1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1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1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1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1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1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1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1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1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1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1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1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1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1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1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1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1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1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1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1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1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1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1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1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1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1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1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1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1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1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1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1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1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1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1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1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1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1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1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1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1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1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1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1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1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1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1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1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1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1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1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1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1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1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1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1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1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1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1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1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1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1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1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1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1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1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1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1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1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1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1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1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1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1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1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1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1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1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1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1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1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1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1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1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1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1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1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1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1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1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1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1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1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1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1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1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1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1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1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1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1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1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1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1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1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1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1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1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1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1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1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1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1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1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1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1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1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1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1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1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1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1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1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1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1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1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1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1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1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1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1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1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1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1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1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1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1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1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1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1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1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1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1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1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1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1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1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1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1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1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1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1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1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1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1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1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1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1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1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1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1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1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1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1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1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1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1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1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1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1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1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1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1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1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1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1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1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1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1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1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1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1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1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1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1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1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1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1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1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1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1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1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1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1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1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1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1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1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1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1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1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1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1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1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1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1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1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1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1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1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1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1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1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1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1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1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1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1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1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1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1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1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1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1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1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1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1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1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1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1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1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1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1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1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1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1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1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1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1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1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1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1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1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1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1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1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1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1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1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1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1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1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1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1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1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1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1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1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1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1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1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1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1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1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1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1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1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1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1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1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1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1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1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1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1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1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1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1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1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1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1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1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1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1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1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1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1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1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1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1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1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1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1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1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1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1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1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1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1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1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1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1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1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1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1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1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1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1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1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1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1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1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1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1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1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1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1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1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1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1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1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1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1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1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1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1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1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1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1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1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1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1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1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1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1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1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1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1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1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1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1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1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1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1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1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1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1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1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1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1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1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1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1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1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1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1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1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1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1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1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1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1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1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1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1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1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1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1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1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1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1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1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1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1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1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1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1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1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1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1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1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1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1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1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1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1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1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1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1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1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1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1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1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1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1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1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1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1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1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1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1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1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1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1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1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1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1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1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1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1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1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1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1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1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1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1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1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1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1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1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1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1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1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1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1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1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1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1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1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1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1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1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1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1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1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1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1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1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1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1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1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1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1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1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1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1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1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1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1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1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1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1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1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1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1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1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1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1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1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1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1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1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1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1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1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1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1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1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1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1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1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1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1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1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1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1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1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1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1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1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1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1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1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1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1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1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1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1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1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1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1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1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1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1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1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1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1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1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1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1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1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1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1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1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1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1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1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1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1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1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1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1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1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1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1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1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1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1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1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1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1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1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1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1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1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1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1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1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1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1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1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1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1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1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1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1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1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1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1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1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1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1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1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1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1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1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1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1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1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1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1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1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1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1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1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1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1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1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1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1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1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1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1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1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1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1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1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1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1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1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1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1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1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1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1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1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1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1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1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1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1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1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1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1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1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1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1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1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1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1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1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1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1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1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1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1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1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1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1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1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1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1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1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1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1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1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1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1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1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1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1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1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1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1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1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1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1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1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1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1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1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1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1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1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1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1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1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1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1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1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1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1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1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1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1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1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1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1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1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1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1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1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1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1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1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1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1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1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1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1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1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1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1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1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1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1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1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1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1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1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1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1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1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1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1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1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1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1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1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1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1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1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1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1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1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1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1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1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1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1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1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1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1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1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1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1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1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1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1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1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1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1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1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1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1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1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1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1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1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1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1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1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1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1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1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1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1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1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1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1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1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1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1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1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1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1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1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1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1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1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1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1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1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1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1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1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1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1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1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1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1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1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1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1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1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1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1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1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1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1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1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1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1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1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1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1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1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1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1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1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1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1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1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1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1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1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1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1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1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1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1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1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1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1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1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1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1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1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1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1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1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1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1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1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1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1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1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1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1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1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1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1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1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1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1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1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1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1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1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1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1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1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1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1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1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1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1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1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1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1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1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1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1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1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1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1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1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1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1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1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1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1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1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1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1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1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1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1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1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1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1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1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1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1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1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1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1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1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1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1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1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1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1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1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1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1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1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1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1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1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1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1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1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1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1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1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1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1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1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1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1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1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1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1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1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1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1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1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1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1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1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1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1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1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1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1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1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1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1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1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1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1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1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1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1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1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1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1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1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1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1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1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1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1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1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1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1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1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1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1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1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1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1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1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1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1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1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1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1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1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1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1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1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1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1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1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1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1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1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1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1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1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1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1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1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1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1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1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1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1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1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1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1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1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1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1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1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1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1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1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1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1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1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1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1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1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1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1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1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1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1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1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1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1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1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1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1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1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1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1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1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1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1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1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1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1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1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1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1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1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1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1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1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1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1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1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1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1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1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1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1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1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1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1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1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1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1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1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1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1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1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1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1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1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1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1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1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1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1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1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1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1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1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1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1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1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1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1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1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1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1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1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1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1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1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1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1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1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1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1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1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1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1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1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1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1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1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1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1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1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1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1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1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1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1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1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1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1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1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1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1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1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1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1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1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1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1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1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1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1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1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1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1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1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1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1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1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1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1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1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1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1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1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1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1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1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1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1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1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1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1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1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1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1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1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1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1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1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1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1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1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1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1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1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1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1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1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1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1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1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1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1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1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1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1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1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1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1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1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1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1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1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1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1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1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1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1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1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1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1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1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1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1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1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1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1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1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1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1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1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1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1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1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1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1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1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1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1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1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1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1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1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1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1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1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1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1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1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1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1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1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1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1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1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1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1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1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1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1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1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1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1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1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1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1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1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1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1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1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1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1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1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1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1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1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1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1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1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1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1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1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1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1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1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1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1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1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1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1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1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1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1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1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1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1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1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1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1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1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1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1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1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1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1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1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1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1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1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1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1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1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1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1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1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1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1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1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1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1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1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1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1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1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1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1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1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1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1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1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1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1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1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1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1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1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1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1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1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1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1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1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1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1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1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1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1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1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1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1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1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1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1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1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1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1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1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1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1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1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1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1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1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1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1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1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1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1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1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1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1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1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1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1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1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1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1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1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1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1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1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1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1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1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1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1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1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1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1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1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1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1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1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1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1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1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1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1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1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1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1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1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1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1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1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1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1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1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1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1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1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1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1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1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1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1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1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1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1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1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1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1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1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1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1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1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1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1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1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1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1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1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1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1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1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1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1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1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1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1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1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1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1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1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1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1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1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1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1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1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1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1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1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1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1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1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1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1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1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1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1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1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1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1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1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1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1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1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1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1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1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1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1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1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1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1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1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1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1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1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1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1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1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1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1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1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1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1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1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1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1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1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1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1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1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1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1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1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1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1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1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1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1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1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1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1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1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1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1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1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1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1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1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1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1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1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1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1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1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1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1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1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1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1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1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1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1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1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1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1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1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1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1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1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1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1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1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1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1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1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1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1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1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1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1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1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1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1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1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1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1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1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1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1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1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1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1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1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1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1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1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1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1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1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1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1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1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1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1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1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1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1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1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1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1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1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1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1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1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1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1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1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1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1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1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1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1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1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1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1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1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1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1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1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1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1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1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1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1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1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1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1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1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1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1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1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1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1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1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1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1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1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1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1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1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1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1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1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1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1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1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1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1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1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1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1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1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1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1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1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1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1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1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1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1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1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1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1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1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1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1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1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1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1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1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1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1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1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1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1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1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1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1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1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1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1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1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1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1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1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1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1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1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1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1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1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1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1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1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1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1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1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1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1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1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1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1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1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1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1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1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1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1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1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1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1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1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1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1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1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1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1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1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1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1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1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1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1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1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1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1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1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1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1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1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1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1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1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1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1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1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1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1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1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1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1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1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1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1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1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1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1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1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1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1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1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1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1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1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1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1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1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1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1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1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1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1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1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1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1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1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1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1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1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1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1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1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1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1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1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1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1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1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1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1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1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1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1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1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1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1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1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1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1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1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1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1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1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1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1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1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1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1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1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1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1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1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1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1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1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1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1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1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1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1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1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1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1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1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1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1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1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1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1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1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1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1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1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1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1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1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1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1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1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1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1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1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1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1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1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1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1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1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1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1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1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1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1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1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1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1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1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1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1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1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1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1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1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1">
        <f t="shared" ref="P3075:P3138" si="241">IFERROR(ROUND(E3075/L3075,2),0)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1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1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1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1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1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1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1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1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1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1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1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1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1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1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1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1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1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1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1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1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1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1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1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1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1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1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1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1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1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1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1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1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1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1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1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1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1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1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1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1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1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1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1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1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1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1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1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1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1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1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1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1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1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1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1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1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1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1">
        <f t="shared" ref="P3139:P3202" si="246">IFERROR(ROUND(E3139/L3139,2),0)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1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1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1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1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1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1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1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1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1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1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1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1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1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1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1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1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1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1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1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1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1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1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1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1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1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1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1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1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1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1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1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1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1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1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1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1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1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1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1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1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1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1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1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1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1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1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1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1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1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1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1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1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1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1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1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1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1">
        <f t="shared" ref="P3203:P3266" si="251">IFERROR(ROUND(E3203/L3203,2),0)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1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1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1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1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1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1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1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1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1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1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1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1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1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1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1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1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1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1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1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1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1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1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1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1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1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1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1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1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1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1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1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1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1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1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1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1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1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1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1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1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1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1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1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1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1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1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1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1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1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1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1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1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1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1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1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1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1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1">
        <f t="shared" ref="P3267:P3330" si="256">IFERROR(ROUND(E3267/L3267,2),0)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1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1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1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1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1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1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1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1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1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1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1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1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1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1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1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1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1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1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1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1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1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1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1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1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1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1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1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1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1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1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1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1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1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1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1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1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1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1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1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1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1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1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1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1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1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1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1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1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1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1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1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1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1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1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1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1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1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1">
        <f t="shared" ref="P3331:P3394" si="261">IFERROR(ROUND(E3331/L3331,2),0)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1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1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1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1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1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1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1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1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1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1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1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1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1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1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1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1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1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1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1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1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1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1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1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1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1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1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1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1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1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1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1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1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1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1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1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1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1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1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1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1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1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1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1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1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1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1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1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1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1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1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1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1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1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1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1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1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1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1">
        <f t="shared" ref="P3395:P3458" si="266">IFERROR(ROUND(E3395/L3395,2),0)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1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1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1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1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1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1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1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1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1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1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1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1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1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1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1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1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1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1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1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1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1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1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1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1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1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1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1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1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1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1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1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1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1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1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1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1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1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1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1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1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1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1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1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1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1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1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1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1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1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1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1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1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1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1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1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1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1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1">
        <f t="shared" ref="P3459:P3522" si="271">IFERROR(ROUND(E3459/L3459,2),0)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1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1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1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1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1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1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1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1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1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1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1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1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1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1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1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1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1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1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1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1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1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1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1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1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1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1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1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1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1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1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1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1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1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1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1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1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1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1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1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1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1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1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1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1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1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1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1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1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1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1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1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1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1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1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1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1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1">
        <f t="shared" ref="P3523:P3586" si="276">IFERROR(ROUND(E3523/L3523,2),0)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1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1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1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1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1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1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1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1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1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1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1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1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1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1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1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1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1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1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1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1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1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1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1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1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1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1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1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1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1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1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1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1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1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1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1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1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1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1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1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1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1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1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1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1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1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1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1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1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1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1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1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1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1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1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1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1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1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1">
        <f t="shared" ref="P3587:P3650" si="281">IFERROR(ROUND(E3587/L3587,2),0)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1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1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1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1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1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1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1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1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1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1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1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1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1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1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1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1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1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1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1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1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1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1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1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1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1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1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1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1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1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1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1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1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1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1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1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1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1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1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1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1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1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1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1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1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1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1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1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1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1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1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1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1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1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1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1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1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1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1">
        <f t="shared" ref="P3651:P3714" si="286">IFERROR(ROUND(E3651/L3651,2),0)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1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1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1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1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1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1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1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1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1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1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1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1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1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1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1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1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1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1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1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1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1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1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1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1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1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1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1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1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1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1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1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1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1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1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1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1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1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1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1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1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1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1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1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1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1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1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1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1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1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1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1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1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1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1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1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1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1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1">
        <f t="shared" ref="P3715:P3778" si="291">IFERROR(ROUND(E3715/L3715,2),0)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1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1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1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1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1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1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1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1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1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1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1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1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1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1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1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1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1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1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1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1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1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1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1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1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1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1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1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1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1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1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1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1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1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1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1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1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1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1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1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1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1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1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1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1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1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1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1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1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1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1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1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1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1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1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1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1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1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1">
        <f t="shared" ref="P3779:P3842" si="296">IFERROR(ROUND(E3779/L3779,2),0)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1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1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1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1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1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1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1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1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1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1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1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1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1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1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1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1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1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1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1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1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1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1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1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1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1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1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1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1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1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1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1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1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1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1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1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1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1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1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1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1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1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1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1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1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1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1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1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1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1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1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1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1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1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1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1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1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1">
        <f t="shared" ref="P3843:P3906" si="301">IFERROR(ROUND(E3843/L3843,2),0)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1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1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1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1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1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1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1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1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1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1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1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1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1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1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1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1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1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1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1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1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1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1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1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1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1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1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1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1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1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1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1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1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1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1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1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1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1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1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1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1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1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1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1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1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1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1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1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1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1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1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1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1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1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1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1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1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1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1">
        <f t="shared" ref="P3907:P3970" si="306">IFERROR(ROUND(E3907/L3907,2),0)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1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1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1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1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1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1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1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1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1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1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1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1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1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1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1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1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1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1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1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1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1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1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1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1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1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1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1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1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1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1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1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1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1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1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1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1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1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1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1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1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1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1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1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1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1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1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1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1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1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1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1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1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1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1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1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1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1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1">
        <f t="shared" ref="P3971:P4034" si="311">IFERROR(ROUND(E3971/L3971,2),0)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1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1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1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1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1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1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1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1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1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1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1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1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1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1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1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1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1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1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1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1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1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1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1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1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1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1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1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1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1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1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1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1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1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1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1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1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1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1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1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1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1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1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1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1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1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1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1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1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1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1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1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1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1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1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1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1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1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1">
        <f t="shared" ref="P4035:P4098" si="316">IFERROR(ROUND(E4035/L4035,2),0)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1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1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1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1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1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1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1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1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1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1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1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1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1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1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1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1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1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1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1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1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1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1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1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1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1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1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1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1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1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1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1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1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1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1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1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1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1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1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1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1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1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1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1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1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1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1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1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1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1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1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1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1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1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1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1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1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1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1">
        <f t="shared" ref="P4099:P4115" si="321">IFERROR(ROUND(E4099/L4099,2),0)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1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1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1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1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1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1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1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1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1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1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1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1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1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1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B2BF3-DF29-401D-9636-4DA33A5F0869}">
  <dimension ref="A1:E18"/>
  <sheetViews>
    <sheetView workbookViewId="0">
      <selection activeCell="S27" sqref="S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4" t="s">
        <v>8380</v>
      </c>
      <c r="B1" t="s">
        <v>8315</v>
      </c>
    </row>
    <row r="2" spans="1:5" x14ac:dyDescent="0.35">
      <c r="A2" s="14" t="s">
        <v>8378</v>
      </c>
      <c r="B2" t="s">
        <v>8362</v>
      </c>
    </row>
    <row r="4" spans="1:5" x14ac:dyDescent="0.35">
      <c r="A4" s="14" t="s">
        <v>8363</v>
      </c>
      <c r="B4" s="14" t="s">
        <v>8359</v>
      </c>
    </row>
    <row r="5" spans="1:5" x14ac:dyDescent="0.35">
      <c r="A5" s="14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5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5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5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5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5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5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5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5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5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5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5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5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5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E40D7-4906-4FA4-8E6B-2B583B2DD13E}">
  <dimension ref="A1:H13"/>
  <sheetViews>
    <sheetView zoomScale="130" zoomScaleNormal="130" workbookViewId="0"/>
  </sheetViews>
  <sheetFormatPr defaultRowHeight="14.5" x14ac:dyDescent="0.35"/>
  <cols>
    <col min="1" max="1" width="15.7265625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s="19" t="s">
        <v>8379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35">
      <c r="A2" s="19" t="s">
        <v>8388</v>
      </c>
      <c r="B2" s="19">
        <f>COUNTIFS(Kickstarter!$D:$D,"&lt;"&amp;RIGHT($A2,4),Kickstarter!$F:$F,"successful",Kickstarter!$R:$R,"plays")</f>
        <v>141</v>
      </c>
      <c r="C2" s="19">
        <f>COUNTIFS(Kickstarter!$D:$D,"&lt;"&amp;RIGHT($A2,4),Kickstarter!$F:$F,"failed",Kickstarter!$R:$R,"plays")</f>
        <v>45</v>
      </c>
      <c r="D2" s="19">
        <f>COUNTIFS(Kickstarter!$D:$D,"&lt;"&amp;RIGHT($A2,4),Kickstarter!$F:$F,"canceled",Kickstarter!$R:$R,"plays")</f>
        <v>0</v>
      </c>
      <c r="E2" s="19">
        <f t="shared" ref="E2:E13" si="0">SUM(B2:D2)</f>
        <v>186</v>
      </c>
      <c r="F2" s="20">
        <f>B2/$E2</f>
        <v>0.75806451612903225</v>
      </c>
      <c r="G2" s="20">
        <f t="shared" ref="G2:H13" si="1">C2/$E2</f>
        <v>0.24193548387096775</v>
      </c>
      <c r="H2" s="20">
        <f t="shared" si="1"/>
        <v>0</v>
      </c>
    </row>
    <row r="3" spans="1:8" x14ac:dyDescent="0.35">
      <c r="A3" s="19" t="s">
        <v>8389</v>
      </c>
      <c r="B3" s="19">
        <f>COUNTIFS(Kickstarter!$D:$D,"&gt;="&amp;LEFT($A3,4),Kickstarter!$D:$D,"&lt;="&amp;RIGHT($A3,4),Kickstarter!$F:$F,"successful",Kickstarter!$R:$R,"plays")</f>
        <v>388</v>
      </c>
      <c r="C3" s="19">
        <f>COUNTIFS(Kickstarter!$D:$D,"&gt;="&amp;LEFT($A3,4),Kickstarter!$D:$D,"&lt;="&amp;RIGHT($A3,4),Kickstarter!$F:$F,"failed",Kickstarter!$R:$R,"plays")</f>
        <v>146</v>
      </c>
      <c r="D3" s="19">
        <f>COUNTIFS(Kickstarter!$D:$D,"&gt;="&amp;LEFT($A3,4),Kickstarter!$D:$D,"&lt;="&amp;RIGHT($A3,4),Kickstarter!$F:$F,"canceled",Kickstarter!$R:$R,"plays")</f>
        <v>0</v>
      </c>
      <c r="E3" s="19">
        <f t="shared" si="0"/>
        <v>534</v>
      </c>
      <c r="F3" s="20">
        <f t="shared" ref="F3:F13" si="2">B3/$E3</f>
        <v>0.72659176029962547</v>
      </c>
      <c r="G3" s="20">
        <f t="shared" si="1"/>
        <v>0.27340823970037453</v>
      </c>
      <c r="H3" s="20">
        <f t="shared" si="1"/>
        <v>0</v>
      </c>
    </row>
    <row r="4" spans="1:8" x14ac:dyDescent="0.35">
      <c r="A4" s="19" t="s">
        <v>8390</v>
      </c>
      <c r="B4" s="19">
        <f>COUNTIFS(Kickstarter!$D:$D,"&gt;="&amp;LEFT($A4,4),Kickstarter!$D:$D,"&lt;="&amp;RIGHT($A4,4),Kickstarter!$F:$F,"successful",Kickstarter!$R:$R,"plays")</f>
        <v>93</v>
      </c>
      <c r="C4" s="19">
        <f>COUNTIFS(Kickstarter!$D:$D,"&gt;="&amp;LEFT($A4,4),Kickstarter!$D:$D,"&lt;="&amp;RIGHT($A4,4),Kickstarter!$F:$F,"failed",Kickstarter!$R:$R,"plays")</f>
        <v>76</v>
      </c>
      <c r="D4" s="19">
        <f>COUNTIFS(Kickstarter!$D:$D,"&gt;="&amp;LEFT($A4,4),Kickstarter!$D:$D,"&lt;="&amp;RIGHT($A4,4),Kickstarter!$F:$F,"canceled",Kickstarter!$R:$R,"plays")</f>
        <v>0</v>
      </c>
      <c r="E4" s="19">
        <f t="shared" si="0"/>
        <v>169</v>
      </c>
      <c r="F4" s="20">
        <f t="shared" si="2"/>
        <v>0.55029585798816572</v>
      </c>
      <c r="G4" s="20">
        <f t="shared" si="1"/>
        <v>0.44970414201183434</v>
      </c>
      <c r="H4" s="20">
        <f t="shared" si="1"/>
        <v>0</v>
      </c>
    </row>
    <row r="5" spans="1:8" x14ac:dyDescent="0.35">
      <c r="A5" s="19" t="s">
        <v>8391</v>
      </c>
      <c r="B5" s="19">
        <f>COUNTIFS(Kickstarter!$D:$D,"&gt;="&amp;LEFT($A5,5),Kickstarter!$D:$D,"&lt;="&amp;RIGHT($A5,5),Kickstarter!$F:$F,"successful",Kickstarter!$R:$R,"plays")</f>
        <v>39</v>
      </c>
      <c r="C5" s="19">
        <f>COUNTIFS(Kickstarter!$D:$D,"&gt;="&amp;LEFT($A5,5),Kickstarter!$D:$D,"&lt;="&amp;RIGHT($A5,5),Kickstarter!$F:$F,"failed",Kickstarter!$R:$R,"plays")</f>
        <v>33</v>
      </c>
      <c r="D5" s="19">
        <f>COUNTIFS(Kickstarter!$D:$D,"&gt;="&amp;LEFT($A5,5),Kickstarter!$D:$D,"&lt;="&amp;RIGHT($A5,5),Kickstarter!$F:$F,"canceled",Kickstarter!$R:$R,"plays")</f>
        <v>0</v>
      </c>
      <c r="E5" s="19">
        <f t="shared" si="0"/>
        <v>72</v>
      </c>
      <c r="F5" s="20">
        <f t="shared" si="2"/>
        <v>0.54166666666666663</v>
      </c>
      <c r="G5" s="20">
        <f t="shared" si="1"/>
        <v>0.45833333333333331</v>
      </c>
      <c r="H5" s="20">
        <f t="shared" si="1"/>
        <v>0</v>
      </c>
    </row>
    <row r="6" spans="1:8" x14ac:dyDescent="0.35">
      <c r="A6" s="19" t="s">
        <v>8396</v>
      </c>
      <c r="B6" s="19">
        <f>COUNTIFS(Kickstarter!$D:$D,"&gt;="&amp;LEFT($A6,5),Kickstarter!$D:$D,"&lt;="&amp;RIGHT($A6,5),Kickstarter!$F:$F,"successful",Kickstarter!$R:$R,"plays")</f>
        <v>12</v>
      </c>
      <c r="C6" s="19">
        <f>COUNTIFS(Kickstarter!$D:$D,"&gt;="&amp;LEFT($A6,5),Kickstarter!$D:$D,"&lt;="&amp;RIGHT($A6,5),Kickstarter!$F:$F,"failed",Kickstarter!$R:$R,"plays")</f>
        <v>12</v>
      </c>
      <c r="D6" s="19">
        <f>COUNTIFS(Kickstarter!$D:$D,"&gt;="&amp;LEFT($A6,5),Kickstarter!$D:$D,"&lt;="&amp;RIGHT($A6,5),Kickstarter!$F:$F,"canceled",Kickstarter!$R:$R,"plays")</f>
        <v>0</v>
      </c>
      <c r="E6" s="19">
        <f t="shared" si="0"/>
        <v>24</v>
      </c>
      <c r="F6" s="20">
        <f t="shared" si="2"/>
        <v>0.5</v>
      </c>
      <c r="G6" s="20">
        <f t="shared" si="1"/>
        <v>0.5</v>
      </c>
      <c r="H6" s="20">
        <f t="shared" si="1"/>
        <v>0</v>
      </c>
    </row>
    <row r="7" spans="1:8" x14ac:dyDescent="0.35">
      <c r="A7" s="19" t="s">
        <v>8392</v>
      </c>
      <c r="B7" s="19">
        <f>COUNTIFS(Kickstarter!$D:$D,"&gt;="&amp;LEFT($A7,5),Kickstarter!$D:$D,"&lt;="&amp;RIGHT($A7,5),Kickstarter!$F:$F,"successful",Kickstarter!$R:$R,"plays")</f>
        <v>9</v>
      </c>
      <c r="C7" s="19">
        <f>COUNTIFS(Kickstarter!$D:$D,"&gt;="&amp;LEFT($A7,5),Kickstarter!$D:$D,"&lt;="&amp;RIGHT($A7,5),Kickstarter!$F:$F,"failed",Kickstarter!$R:$R,"plays")</f>
        <v>11</v>
      </c>
      <c r="D7" s="19">
        <f>COUNTIFS(Kickstarter!$D:$D,"&gt;="&amp;LEFT($A7,5),Kickstarter!$D:$D,"&lt;="&amp;RIGHT($A7,5),Kickstarter!$F:$F,"canceled",Kickstarter!$R:$R,"plays")</f>
        <v>0</v>
      </c>
      <c r="E7" s="19">
        <f t="shared" si="0"/>
        <v>20</v>
      </c>
      <c r="F7" s="20">
        <f t="shared" si="2"/>
        <v>0.45</v>
      </c>
      <c r="G7" s="20">
        <f t="shared" si="1"/>
        <v>0.55000000000000004</v>
      </c>
      <c r="H7" s="20">
        <f t="shared" si="1"/>
        <v>0</v>
      </c>
    </row>
    <row r="8" spans="1:8" x14ac:dyDescent="0.35">
      <c r="A8" s="19" t="s">
        <v>8394</v>
      </c>
      <c r="B8" s="19">
        <f>COUNTIFS(Kickstarter!$D:$D,"&gt;="&amp;LEFT($A8,5),Kickstarter!$D:$D,"&lt;="&amp;RIGHT($A8,5),Kickstarter!$F:$F,"successful",Kickstarter!$R:$R,"plays")</f>
        <v>1</v>
      </c>
      <c r="C8" s="19">
        <f>COUNTIFS(Kickstarter!$D:$D,"&gt;="&amp;LEFT($A8,5),Kickstarter!$D:$D,"&lt;="&amp;RIGHT($A8,5),Kickstarter!$F:$F,"failed",Kickstarter!$R:$R,"plays")</f>
        <v>4</v>
      </c>
      <c r="D8" s="19">
        <f>COUNTIFS(Kickstarter!$D:$D,"&gt;="&amp;LEFT($A8,5),Kickstarter!$D:$D,"&lt;="&amp;RIGHT($A8,5),Kickstarter!$F:$F,"canceled",Kickstarter!$R:$R,"plays")</f>
        <v>0</v>
      </c>
      <c r="E8" s="19">
        <f t="shared" si="0"/>
        <v>5</v>
      </c>
      <c r="F8" s="20">
        <f t="shared" si="2"/>
        <v>0.2</v>
      </c>
      <c r="G8" s="20">
        <f t="shared" si="1"/>
        <v>0.8</v>
      </c>
      <c r="H8" s="20">
        <f t="shared" si="1"/>
        <v>0</v>
      </c>
    </row>
    <row r="9" spans="1:8" x14ac:dyDescent="0.35">
      <c r="A9" s="19" t="s">
        <v>8393</v>
      </c>
      <c r="B9" s="19">
        <f>COUNTIFS(Kickstarter!$D:$D,"&gt;="&amp;LEFT($A9,5),Kickstarter!$D:$D,"&lt;="&amp;RIGHT($A9,5),Kickstarter!$F:$F,"successful",Kickstarter!$R:$R,"plays")</f>
        <v>3</v>
      </c>
      <c r="C9" s="19">
        <f>COUNTIFS(Kickstarter!$D:$D,"&gt;="&amp;LEFT($A9,5),Kickstarter!$D:$D,"&lt;="&amp;RIGHT($A9,5),Kickstarter!$F:$F,"failed",Kickstarter!$R:$R,"plays")</f>
        <v>8</v>
      </c>
      <c r="D9" s="19">
        <f>COUNTIFS(Kickstarter!$D:$D,"&gt;="&amp;LEFT($A9,5),Kickstarter!$D:$D,"&lt;="&amp;RIGHT($A9,5),Kickstarter!$F:$F,"canceled",Kickstarter!$R:$R,"plays")</f>
        <v>0</v>
      </c>
      <c r="E9" s="19">
        <f t="shared" si="0"/>
        <v>11</v>
      </c>
      <c r="F9" s="20">
        <f t="shared" si="2"/>
        <v>0.27272727272727271</v>
      </c>
      <c r="G9" s="20">
        <f t="shared" si="1"/>
        <v>0.72727272727272729</v>
      </c>
      <c r="H9" s="20">
        <f t="shared" si="1"/>
        <v>0</v>
      </c>
    </row>
    <row r="10" spans="1:8" x14ac:dyDescent="0.35">
      <c r="A10" s="19" t="s">
        <v>8395</v>
      </c>
      <c r="B10" s="19">
        <f>COUNTIFS(Kickstarter!$D:$D,"&gt;="&amp;LEFT($A10,5),Kickstarter!$D:$D,"&lt;="&amp;RIGHT($A10,5),Kickstarter!$F:$F,"successful",Kickstarter!$R:$R,"plays")</f>
        <v>4</v>
      </c>
      <c r="C10" s="19">
        <f>COUNTIFS(Kickstarter!$D:$D,"&gt;="&amp;LEFT($A10,5),Kickstarter!$D:$D,"&lt;="&amp;RIGHT($A10,5),Kickstarter!$F:$F,"failed",Kickstarter!$R:$R,"plays")</f>
        <v>2</v>
      </c>
      <c r="D10" s="19">
        <f>COUNTIFS(Kickstarter!$D:$D,"&gt;="&amp;LEFT($A10,5),Kickstarter!$D:$D,"&lt;="&amp;RIGHT($A10,5),Kickstarter!$F:$F,"canceled",Kickstarter!$R:$R,"plays")</f>
        <v>0</v>
      </c>
      <c r="E10" s="19">
        <f t="shared" si="0"/>
        <v>6</v>
      </c>
      <c r="F10" s="20">
        <f t="shared" si="2"/>
        <v>0.66666666666666663</v>
      </c>
      <c r="G10" s="20">
        <f t="shared" si="1"/>
        <v>0.33333333333333331</v>
      </c>
      <c r="H10" s="20">
        <f t="shared" si="1"/>
        <v>0</v>
      </c>
    </row>
    <row r="11" spans="1:8" x14ac:dyDescent="0.35">
      <c r="A11" s="19" t="s">
        <v>8397</v>
      </c>
      <c r="B11" s="19">
        <f>COUNTIFS(Kickstarter!$D:$D,"&gt;="&amp;LEFT($A11,5),Kickstarter!$D:$D,"&lt;="&amp;RIGHT($A11,5),Kickstarter!$F:$F,"successful",Kickstarter!$R:$R,"plays")</f>
        <v>2</v>
      </c>
      <c r="C11" s="19">
        <f>COUNTIFS(Kickstarter!$D:$D,"&gt;="&amp;LEFT($A11,5),Kickstarter!$D:$D,"&lt;="&amp;RIGHT($A11,5),Kickstarter!$F:$F,"failed",Kickstarter!$R:$R,"plays")</f>
        <v>1</v>
      </c>
      <c r="D11" s="19">
        <f>COUNTIFS(Kickstarter!$D:$D,"&gt;="&amp;LEFT($A11,5),Kickstarter!$D:$D,"&lt;="&amp;RIGHT($A11,5),Kickstarter!$F:$F,"canceled",Kickstarter!$R:$R,"plays")</f>
        <v>0</v>
      </c>
      <c r="E11" s="19">
        <f t="shared" si="0"/>
        <v>3</v>
      </c>
      <c r="F11" s="20">
        <f t="shared" si="2"/>
        <v>0.66666666666666663</v>
      </c>
      <c r="G11" s="20">
        <f t="shared" si="1"/>
        <v>0.33333333333333331</v>
      </c>
      <c r="H11" s="20">
        <f t="shared" si="1"/>
        <v>0</v>
      </c>
    </row>
    <row r="12" spans="1:8" x14ac:dyDescent="0.35">
      <c r="A12" s="19" t="s">
        <v>8398</v>
      </c>
      <c r="B12" s="19">
        <f>COUNTIFS(Kickstarter!$D:$D,"&gt;="&amp;LEFT($A12,5),Kickstarter!$D:$D,"&lt;="&amp;RIGHT($A12,5),Kickstarter!$F:$F,"successful",Kickstarter!$R:$R,"plays")</f>
        <v>0</v>
      </c>
      <c r="C12" s="19">
        <f>COUNTIFS(Kickstarter!$D:$D,"&gt;="&amp;LEFT($A12,5),Kickstarter!$D:$D,"&lt;="&amp;RIGHT($A12,5),Kickstarter!$F:$F,"failed",Kickstarter!$R:$R,"plays")</f>
        <v>1</v>
      </c>
      <c r="D12" s="19">
        <f>COUNTIFS(Kickstarter!$D:$D,"&gt;="&amp;LEFT($A12,5),Kickstarter!$D:$D,"&lt;="&amp;RIGHT($A12,5),Kickstarter!$F:$F,"canceled",Kickstarter!$R:$R,"plays")</f>
        <v>0</v>
      </c>
      <c r="E12" s="19">
        <f t="shared" si="0"/>
        <v>1</v>
      </c>
      <c r="F12" s="20">
        <f t="shared" si="2"/>
        <v>0</v>
      </c>
      <c r="G12" s="20">
        <f t="shared" si="1"/>
        <v>1</v>
      </c>
      <c r="H12" s="20">
        <f t="shared" si="1"/>
        <v>0</v>
      </c>
    </row>
    <row r="13" spans="1:8" x14ac:dyDescent="0.35">
      <c r="A13" s="19" t="s">
        <v>8399</v>
      </c>
      <c r="B13" s="19">
        <f>COUNTIFS(Kickstarter!$D:$D,"&gt;"&amp;LEFT($A13,5),Kickstarter!$F:$F,"successful",Kickstarter!$R:$R,"plays")</f>
        <v>2</v>
      </c>
      <c r="C13" s="19">
        <f>COUNTIFS(Kickstarter!$D:$D,"&gt;"&amp;LEFT($A13,5),Kickstarter!$F:$F,"failed",Kickstarter!$R:$R,"plays")</f>
        <v>10</v>
      </c>
      <c r="D13" s="19">
        <f>COUNTIFS(Kickstarter!$D:$D,"&gt;"&amp;LEFT($A13,5),Kickstarter!$F:$F,"canceled",Kickstarter!$R:$R,"plays")</f>
        <v>0</v>
      </c>
      <c r="E13" s="19">
        <f t="shared" si="0"/>
        <v>12</v>
      </c>
      <c r="F13" s="20">
        <f t="shared" si="2"/>
        <v>0.16666666666666666</v>
      </c>
      <c r="G13" s="20">
        <f t="shared" si="1"/>
        <v>0.83333333333333337</v>
      </c>
      <c r="H13" s="20">
        <f t="shared" si="1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CB9B3-6C98-410C-B7BE-3F7F9D3D57D9}">
  <dimension ref="A1:F6"/>
  <sheetViews>
    <sheetView workbookViewId="0">
      <selection activeCell="B4" sqref="B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8363</v>
      </c>
      <c r="B3" s="14" t="s">
        <v>8359</v>
      </c>
    </row>
    <row r="4" spans="1:6" x14ac:dyDescent="0.3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5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6ED2D-8AF4-4CE5-A634-09F000C4264B}">
  <dimension ref="A2:E7"/>
  <sheetViews>
    <sheetView workbookViewId="0">
      <selection activeCell="D6" sqref="D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2" spans="1:5" x14ac:dyDescent="0.35">
      <c r="A2" s="14" t="s">
        <v>8222</v>
      </c>
      <c r="B2" t="s">
        <v>8224</v>
      </c>
    </row>
    <row r="4" spans="1:5" x14ac:dyDescent="0.35">
      <c r="A4" s="14" t="s">
        <v>8363</v>
      </c>
      <c r="B4" s="14" t="s">
        <v>8359</v>
      </c>
    </row>
    <row r="5" spans="1:5" x14ac:dyDescent="0.35">
      <c r="A5" s="14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5">
      <c r="A7" s="15" t="s">
        <v>8360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AE4CF-BAE4-4563-A9DE-11134249BE74}">
  <dimension ref="A1:F18"/>
  <sheetViews>
    <sheetView workbookViewId="0">
      <selection activeCell="S7" sqref="S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8380</v>
      </c>
      <c r="B1" t="s">
        <v>8362</v>
      </c>
    </row>
    <row r="2" spans="1:6" x14ac:dyDescent="0.35">
      <c r="A2" s="14" t="s">
        <v>8378</v>
      </c>
      <c r="B2" t="s">
        <v>8362</v>
      </c>
    </row>
    <row r="4" spans="1:6" x14ac:dyDescent="0.35">
      <c r="A4" s="14" t="s">
        <v>8363</v>
      </c>
      <c r="B4" s="14" t="s">
        <v>8359</v>
      </c>
    </row>
    <row r="5" spans="1:6" x14ac:dyDescent="0.3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8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8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8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8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8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8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8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8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8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8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8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8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8" t="s">
        <v>8360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Lowry, Sarah</cp:lastModifiedBy>
  <dcterms:created xsi:type="dcterms:W3CDTF">2017-04-20T15:17:24Z</dcterms:created>
  <dcterms:modified xsi:type="dcterms:W3CDTF">2022-06-16T00:36:54Z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d111c4b-49e3-4225-99d5-171502db0107_Enabled">
    <vt:lpwstr>true</vt:lpwstr>
  </property>
  <property fmtid="{D5CDD505-2E9C-101B-9397-08002B2CF9AE}" pid="3" name="MSIP_Label_0d111c4b-49e3-4225-99d5-171502db0107_SetDate">
    <vt:lpwstr>2022-06-05T15:25:17Z</vt:lpwstr>
  </property>
  <property fmtid="{D5CDD505-2E9C-101B-9397-08002B2CF9AE}" pid="4" name="MSIP_Label_0d111c4b-49e3-4225-99d5-171502db0107_Method">
    <vt:lpwstr>Standard</vt:lpwstr>
  </property>
  <property fmtid="{D5CDD505-2E9C-101B-9397-08002B2CF9AE}" pid="5" name="MSIP_Label_0d111c4b-49e3-4225-99d5-171502db0107_Name">
    <vt:lpwstr>Authorized Use</vt:lpwstr>
  </property>
  <property fmtid="{D5CDD505-2E9C-101B-9397-08002B2CF9AE}" pid="6" name="MSIP_Label_0d111c4b-49e3-4225-99d5-171502db0107_SiteId">
    <vt:lpwstr>bcfa3e87-841e-48c7-983b-584159dd1a69</vt:lpwstr>
  </property>
  <property fmtid="{D5CDD505-2E9C-101B-9397-08002B2CF9AE}" pid="7" name="MSIP_Label_0d111c4b-49e3-4225-99d5-171502db0107_ActionId">
    <vt:lpwstr>66eec239-f771-41e9-9913-915153896783</vt:lpwstr>
  </property>
  <property fmtid="{D5CDD505-2E9C-101B-9397-08002B2CF9AE}" pid="8" name="MSIP_Label_0d111c4b-49e3-4225-99d5-171502db0107_ContentBits">
    <vt:lpwstr>0</vt:lpwstr>
  </property>
</Properties>
</file>