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GitHub/PyIRoGlass/EPSILONINVERSION_FINAL/"/>
    </mc:Choice>
  </mc:AlternateContent>
  <xr:revisionPtr revIDLastSave="0" documentId="13_ncr:1_{B378BD30-ACC6-6040-ADFB-3B1A05A8138A}" xr6:coauthVersionLast="47" xr6:coauthVersionMax="47" xr10:uidLastSave="{00000000-0000-0000-0000-000000000000}"/>
  <bookViews>
    <workbookView xWindow="11360" yWindow="500" windowWidth="23760" windowHeight="20800" activeTab="3" xr2:uid="{FEE6C955-F107-534A-8F98-4BC8B7F4190E}"/>
  </bookViews>
  <sheets>
    <sheet name="NIRRegress" sheetId="4" r:id="rId1"/>
    <sheet name="3550Regress" sheetId="2" r:id="rId2"/>
    <sheet name="1635Regress" sheetId="1" r:id="rId3"/>
    <sheet name="CarbonateRegr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4" i="3" l="1"/>
  <c r="BU4" i="3"/>
  <c r="BT4" i="3"/>
  <c r="BS4" i="3"/>
  <c r="BN4" i="3"/>
  <c r="BM4" i="3"/>
  <c r="BO4" i="3"/>
  <c r="BP4" i="3"/>
  <c r="BQ4" i="3"/>
  <c r="BR4" i="3"/>
  <c r="BL4" i="3"/>
  <c r="AV4" i="3"/>
  <c r="BI4" i="3"/>
  <c r="BH4" i="3"/>
  <c r="BG4" i="3"/>
  <c r="BF4" i="3"/>
  <c r="BE4" i="3"/>
  <c r="BD4" i="3"/>
  <c r="BC4" i="3"/>
  <c r="BB4" i="3"/>
  <c r="BA4" i="3"/>
  <c r="AZ4" i="3"/>
  <c r="AY4" i="3"/>
  <c r="AT4" i="3"/>
</calcChain>
</file>

<file path=xl/sharedStrings.xml><?xml version="1.0" encoding="utf-8"?>
<sst xmlns="http://schemas.openxmlformats.org/spreadsheetml/2006/main" count="953" uniqueCount="214">
  <si>
    <t>Compilation</t>
  </si>
  <si>
    <t>Paper</t>
  </si>
  <si>
    <t>Glass Composition</t>
  </si>
  <si>
    <t>Baseline</t>
  </si>
  <si>
    <t>Tau</t>
  </si>
  <si>
    <t>Na/Na+Ca</t>
  </si>
  <si>
    <t>Epsilon_5200</t>
  </si>
  <si>
    <t>Uncertainty_5200</t>
  </si>
  <si>
    <t>PeakPosition_5200</t>
  </si>
  <si>
    <t>Epsilon_4500</t>
  </si>
  <si>
    <t>Uncertainty_4500</t>
  </si>
  <si>
    <t>PeakPosition_4500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</si>
  <si>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</si>
  <si>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</si>
  <si>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</si>
  <si>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</si>
  <si>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</si>
  <si>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</si>
  <si>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</si>
  <si>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</si>
  <si>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</si>
  <si>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</si>
  <si>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</si>
  <si>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</si>
  <si>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</si>
  <si>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</si>
  <si>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</si>
  <si>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</si>
  <si>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</si>
  <si>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</si>
  <si>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</si>
  <si>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</si>
  <si>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</si>
  <si>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Si+Al/tot</t>
  </si>
  <si>
    <t>Mole Numbers</t>
  </si>
  <si>
    <t>Total Moles</t>
  </si>
  <si>
    <t>Cation #</t>
  </si>
  <si>
    <t>Mandeville; Dixon</t>
  </si>
  <si>
    <t>Dixon et al., 1995</t>
  </si>
  <si>
    <t>MORB</t>
  </si>
  <si>
    <t>5 Gaussians</t>
  </si>
  <si>
    <t>Recalculated Tau</t>
  </si>
  <si>
    <t>Mandeville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</si>
  <si>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</si>
  <si>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</si>
  <si>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</si>
  <si>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</si>
  <si>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von Aulock</t>
  </si>
  <si>
    <t>King et al., 2002</t>
  </si>
  <si>
    <t>Andesite</t>
  </si>
  <si>
    <t>GG</t>
  </si>
  <si>
    <t>Use Dixon and Pan carbonate values. Went with Mt. Hood composition since that is ultimately what is measured and goes into calibration.</t>
  </si>
  <si>
    <t>Mandeville, 2002</t>
  </si>
  <si>
    <t>Fe-Bearing Andesite</t>
  </si>
  <si>
    <t>Fe-Free Andesite</t>
  </si>
  <si>
    <t>Silver et al., 1990; Silver and Stolper, 1989</t>
  </si>
  <si>
    <t>Albite</t>
  </si>
  <si>
    <t>French curve, following Newman et al., 1986</t>
  </si>
  <si>
    <t>Dixon uses ideal albite composition to calculate Tau</t>
  </si>
  <si>
    <t>Hauri et al., 2002</t>
  </si>
  <si>
    <t>Rhyolite</t>
  </si>
  <si>
    <t>TT</t>
  </si>
  <si>
    <t>Assume same composition as Newman, 1986, same glass</t>
  </si>
  <si>
    <t>Newman et al., 1986</t>
  </si>
  <si>
    <t>TT (3550), French curve (NIR)</t>
  </si>
  <si>
    <t>Didn’t see compositional info, take Mandeville's values</t>
  </si>
  <si>
    <t>Dixon; von Aulock</t>
  </si>
  <si>
    <t>Ihinger et al., 1994</t>
  </si>
  <si>
    <t>Pers. Comm. Cited in Dixon 1995</t>
  </si>
  <si>
    <t>Went with Mandeville Tau, not sure which compositional values were used, Run 9</t>
  </si>
  <si>
    <t>Went with Mandeville Tau, not sure which compositional values were used, Run 58a</t>
  </si>
  <si>
    <t>Epsilon_1635</t>
  </si>
  <si>
    <t>Uncertainty_1630</t>
  </si>
  <si>
    <t>Peak Position_1630</t>
  </si>
  <si>
    <t>Manometry</t>
  </si>
  <si>
    <t>SIMS</t>
  </si>
  <si>
    <t>Elemental Analysis</t>
  </si>
  <si>
    <t>Manometry, SIMS</t>
  </si>
  <si>
    <t>Dacite</t>
  </si>
  <si>
    <t>Yamashita et al., 1997</t>
  </si>
  <si>
    <t>High Al Basalt</t>
  </si>
  <si>
    <t>Tholeiite</t>
  </si>
  <si>
    <t>Synthetic Albite A78-56</t>
  </si>
  <si>
    <t>Stolper, 1982</t>
  </si>
  <si>
    <t>Stolper</t>
  </si>
  <si>
    <t>Hydrated Obsidian OBS E</t>
  </si>
  <si>
    <t>Hydrated Obsidian OBS I</t>
  </si>
  <si>
    <t>Hydrated Obsidian OBS G</t>
  </si>
  <si>
    <t>Basalt Tasaday</t>
  </si>
  <si>
    <t>Basalt Marianas 46D-I-1</t>
  </si>
  <si>
    <t>Basalt Bouvet CHN</t>
  </si>
  <si>
    <t>Basalt SLNT</t>
  </si>
  <si>
    <t>LINEAR BASELINE FOR CARBONATE</t>
  </si>
  <si>
    <t>Karl Fischer Titration, IR Spectroscopy</t>
  </si>
  <si>
    <t>Alkali basalt, B2507</t>
  </si>
  <si>
    <t>Shishkina et al., 2014</t>
  </si>
  <si>
    <t>Shishkina</t>
  </si>
  <si>
    <t>Alkali basalt, B2518</t>
  </si>
  <si>
    <t>Basanite, A2549</t>
  </si>
  <si>
    <t>Nephelinite, E2624</t>
  </si>
  <si>
    <t>Recalculated Tau. LINEAR BASELINE FOR CARBONATES. 1515 value pulled from Shishkina, 2014</t>
  </si>
  <si>
    <t>Basalt</t>
  </si>
  <si>
    <t>Shishkina et al., 2010</t>
  </si>
  <si>
    <t>Many compositional values, took Mandeville's Tau. Took constant TT par values (straight line, constant epsilon H2O/epsilon OH -- preferred by Ohlhorst and Mandeville)</t>
  </si>
  <si>
    <t>High temperature mass spectrometry</t>
  </si>
  <si>
    <t>Pandya et al., 1992</t>
  </si>
  <si>
    <t>Averaged rhyolite compositions for tau</t>
  </si>
  <si>
    <t>Karl Fischer Titration</t>
  </si>
  <si>
    <t>Okumura et al., 2003</t>
  </si>
  <si>
    <t xml:space="preserve">Averaged 6 compositions of basalt, Tau small stdev, Na/Na+Ca more variable values. </t>
  </si>
  <si>
    <t>Mercier et al., 2010</t>
  </si>
  <si>
    <t>Mercier</t>
  </si>
  <si>
    <t xml:space="preserve">Averaged 6 compositions of basinite, Tau small stdev, Na/Na+Ca more variable values. </t>
  </si>
  <si>
    <t>Basanite</t>
  </si>
  <si>
    <t>Absorption coefficient for 3570 band decreases with increased concentrations of H2O. EDF and EDFs composition used.</t>
  </si>
  <si>
    <t>Leschik et al., 2004</t>
  </si>
  <si>
    <t>H2O 3550 from von Aulock, can't find paper. Averaged all ALV-892 compositions.</t>
  </si>
  <si>
    <t>?</t>
  </si>
  <si>
    <t>Devolatilized baseline</t>
  </si>
  <si>
    <t>Jendrzejewski et al., 1997</t>
  </si>
  <si>
    <t>Jendrzejewski</t>
  </si>
  <si>
    <t>SIMS, Raman</t>
  </si>
  <si>
    <t>Dobson et al., 1989</t>
  </si>
  <si>
    <t>French curve (3550)</t>
  </si>
  <si>
    <t>Latite</t>
  </si>
  <si>
    <t>Di Matteo et al., 2006</t>
  </si>
  <si>
    <t>Shoshonite</t>
  </si>
  <si>
    <t>Behrens says in paper that Mandeville calibration not applicable to this composition</t>
  </si>
  <si>
    <t>Ultrapotassic melt (K-rich)</t>
  </si>
  <si>
    <t>Behrens et al., 2009</t>
  </si>
  <si>
    <t>Behrens</t>
  </si>
  <si>
    <t>Averaged two compmositions, Na/Na+Ca variable</t>
  </si>
  <si>
    <t>ERDA</t>
  </si>
  <si>
    <t>Aubaud et al., 2009</t>
  </si>
  <si>
    <t>McIntosh</t>
  </si>
  <si>
    <t>High</t>
  </si>
  <si>
    <t>Leucitite</t>
  </si>
  <si>
    <t>Thibault and Holloway, 1994</t>
  </si>
  <si>
    <t>MORB, 169oxi</t>
  </si>
  <si>
    <t>Alkali basalt, OB93</t>
  </si>
  <si>
    <t>Alkali basalt, Etna</t>
  </si>
  <si>
    <t>Ferro-basalt, SC1</t>
  </si>
  <si>
    <t>Only carbonate</t>
  </si>
  <si>
    <t>Experimental CO2 loading</t>
  </si>
  <si>
    <t>Fine and Stolper, 1986</t>
  </si>
  <si>
    <t>Duncan and Dasgupta, 2015</t>
  </si>
  <si>
    <t>Duncan</t>
  </si>
  <si>
    <t>Carbon Analyzer</t>
  </si>
  <si>
    <t>Dixon and Pan, 1995</t>
  </si>
  <si>
    <t>Dixon and Pan</t>
  </si>
  <si>
    <t>Low</t>
  </si>
  <si>
    <t>Vetere et al., 2014</t>
  </si>
  <si>
    <t>Phonotephrite AH1</t>
  </si>
  <si>
    <t>Phonotephrite AH2</t>
  </si>
  <si>
    <t>Phonotephrite AH3</t>
  </si>
  <si>
    <t>Vetere et al., 2011</t>
  </si>
  <si>
    <t>Vetere</t>
  </si>
  <si>
    <t>Epsilon_Location</t>
  </si>
  <si>
    <t>Epsilon_Carbonate</t>
  </si>
  <si>
    <t>TT / GG Average</t>
  </si>
  <si>
    <t>Withers and Behrens, 1999</t>
  </si>
  <si>
    <t>Withers and Behrens</t>
  </si>
  <si>
    <t>Albite, 300 K</t>
  </si>
  <si>
    <t>Vetere et al., 2006</t>
  </si>
  <si>
    <t>Pantellerite</t>
  </si>
  <si>
    <t>Stabile et al., 2020</t>
  </si>
  <si>
    <t>Stabile</t>
  </si>
  <si>
    <t>Mandeville does not include, I've added</t>
  </si>
  <si>
    <t>Silver et al., 1990</t>
  </si>
  <si>
    <t>Silver</t>
  </si>
  <si>
    <t>from Silver et al., 1990</t>
  </si>
  <si>
    <t>Orthoclase, KAS</t>
  </si>
  <si>
    <t>Dixon</t>
  </si>
  <si>
    <t xml:space="preserve">Mandeville marks at CAS-7, but the glass measured is actually CAS-E2. Dixon uses E2 as well. E7 different comp. </t>
  </si>
  <si>
    <t>CAS-E2</t>
  </si>
  <si>
    <t>Jadeite Glass</t>
  </si>
  <si>
    <t>Averaged compositions given for the glasses</t>
  </si>
  <si>
    <t>Okumura and Nakashima, 2005</t>
  </si>
  <si>
    <t>Ohlhorst et al., 2001</t>
  </si>
  <si>
    <t>Haplogranite</t>
  </si>
  <si>
    <t>5201 absorbance coefficients are great</t>
  </si>
  <si>
    <t>Basalt (Etna)</t>
  </si>
  <si>
    <t>Lesne et al., 2011</t>
  </si>
  <si>
    <t>Lesne</t>
  </si>
  <si>
    <t>5202 absorbance coefficients are great</t>
  </si>
  <si>
    <t>Basalt (Stromboli)</t>
  </si>
  <si>
    <t>5200 absorbance coefficients are great</t>
  </si>
  <si>
    <t>Basalt (Vesuvius)</t>
  </si>
  <si>
    <t>Mg-poor basalt</t>
  </si>
  <si>
    <t>Fiege et al., 2015</t>
  </si>
  <si>
    <t>Fiege</t>
  </si>
  <si>
    <t>Averaged 3 compositions of starting materials for Tau, Na/Na+Ca more variable</t>
  </si>
  <si>
    <t>Trachyte</t>
  </si>
  <si>
    <t>Di Matteo et al., 2004</t>
  </si>
  <si>
    <t>Recalculated tau, discrepancy with expected values from Mandeville -- say there is more to explain variability in coefficient</t>
  </si>
  <si>
    <t>Phonolite</t>
  </si>
  <si>
    <t>Carroll and Blank, 1997</t>
  </si>
  <si>
    <t>Carroll</t>
  </si>
  <si>
    <t>Recalculated tau with starting albite AN00CG comp</t>
  </si>
  <si>
    <t>Albite, Ab (I)</t>
  </si>
  <si>
    <t>Behrens, 1995</t>
  </si>
  <si>
    <t>Averaged compositions of K100</t>
  </si>
  <si>
    <t>Orthoclase, K100</t>
  </si>
  <si>
    <t>Behrens et al., 1996</t>
  </si>
  <si>
    <t>FPA</t>
  </si>
  <si>
    <t>Peralkaline rhyolite</t>
  </si>
  <si>
    <t>Allabar and Nowak, 2020</t>
  </si>
  <si>
    <t>Allabar</t>
  </si>
  <si>
    <t>Old study, included in Dixon but not Mandeville</t>
  </si>
  <si>
    <r>
      <t>Experimental H</t>
    </r>
    <r>
      <rPr>
        <vertAlign val="subscript"/>
        <sz val="12"/>
        <color theme="1"/>
        <rFont val="Avenir Book"/>
        <family val="2"/>
      </rPr>
      <t>2</t>
    </r>
    <r>
      <rPr>
        <sz val="12"/>
        <color theme="1"/>
        <rFont val="Avenir Book"/>
        <family val="2"/>
      </rPr>
      <t>O Loading</t>
    </r>
  </si>
  <si>
    <t>NA2O*3SiO2</t>
  </si>
  <si>
    <t>Acocella et al., 1984</t>
  </si>
  <si>
    <t>Nowak and Behrens, 1995</t>
  </si>
  <si>
    <t>Analytical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</si>
</sst>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  <font>
      <sz val="12"/>
      <name val="Avenir Book"/>
      <family val="2"/>
    </font>
    <font>
      <vertAlign val="subscript"/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0" fontId="0" fillId="0" borderId="5" xfId="0" applyBorder="1"/>
    <xf numFmtId="0" fontId="6" fillId="0" borderId="9" xfId="0" applyFont="1" applyBorder="1" applyAlignment="1">
      <alignment horizontal="center"/>
    </xf>
    <xf numFmtId="2" fontId="6" fillId="0" borderId="10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Font="1"/>
    <xf numFmtId="2" fontId="6" fillId="3" borderId="5" xfId="0" applyNumberFormat="1" applyFont="1" applyFill="1" applyBorder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6" fillId="3" borderId="7" xfId="0" applyNumberFormat="1" applyFont="1" applyFill="1" applyBorder="1" applyAlignment="1">
      <alignment horizontal="center" vertical="center"/>
    </xf>
    <xf numFmtId="2" fontId="6" fillId="0" borderId="0" xfId="0" applyNumberFormat="1" applyFont="1"/>
    <xf numFmtId="2" fontId="6" fillId="0" borderId="5" xfId="0" applyNumberFormat="1" applyFont="1" applyBorder="1" applyAlignment="1">
      <alignment horizontal="center"/>
    </xf>
    <xf numFmtId="2" fontId="0" fillId="0" borderId="0" xfId="0" applyNumberFormat="1" applyFont="1"/>
    <xf numFmtId="164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2467-0788-484D-845B-3810F985C6E7}">
  <dimension ref="A1:BS38"/>
  <sheetViews>
    <sheetView zoomScaleNormal="120" workbookViewId="0">
      <selection activeCell="B33" sqref="B33"/>
    </sheetView>
  </sheetViews>
  <sheetFormatPr baseColWidth="10" defaultRowHeight="16" x14ac:dyDescent="0.2"/>
  <cols>
    <col min="1" max="5" width="25.83203125" customWidth="1"/>
  </cols>
  <sheetData>
    <row r="1" spans="1:71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 t="s">
        <v>26</v>
      </c>
      <c r="AM1" s="26" t="s">
        <v>27</v>
      </c>
      <c r="AN1" s="26" t="s">
        <v>28</v>
      </c>
      <c r="AO1" s="26" t="s">
        <v>29</v>
      </c>
      <c r="AP1" s="26" t="s">
        <v>30</v>
      </c>
      <c r="AQ1" s="26" t="s">
        <v>31</v>
      </c>
      <c r="AR1" s="26" t="s">
        <v>32</v>
      </c>
      <c r="AS1" s="26"/>
      <c r="AT1" s="27" t="s">
        <v>33</v>
      </c>
      <c r="AU1" s="28" t="s">
        <v>5</v>
      </c>
      <c r="AV1" s="6" t="s">
        <v>34</v>
      </c>
      <c r="AW1" s="26" t="s">
        <v>22</v>
      </c>
      <c r="AX1" s="26" t="s">
        <v>23</v>
      </c>
      <c r="AY1" s="26" t="s">
        <v>24</v>
      </c>
      <c r="AZ1" s="26" t="s">
        <v>25</v>
      </c>
      <c r="BA1" s="26" t="s">
        <v>26</v>
      </c>
      <c r="BB1" s="26" t="s">
        <v>27</v>
      </c>
      <c r="BC1" s="26" t="s">
        <v>28</v>
      </c>
      <c r="BD1" s="26" t="s">
        <v>29</v>
      </c>
      <c r="BE1" s="26" t="s">
        <v>30</v>
      </c>
      <c r="BF1" s="26" t="s">
        <v>31</v>
      </c>
      <c r="BG1" s="29" t="s">
        <v>35</v>
      </c>
      <c r="BH1" s="1"/>
      <c r="BI1" s="1" t="s">
        <v>36</v>
      </c>
      <c r="BJ1" s="30" t="s">
        <v>22</v>
      </c>
      <c r="BK1" s="30" t="s">
        <v>23</v>
      </c>
      <c r="BL1" s="30" t="s">
        <v>24</v>
      </c>
      <c r="BM1" s="30" t="s">
        <v>25</v>
      </c>
      <c r="BN1" s="30" t="s">
        <v>26</v>
      </c>
      <c r="BO1" s="30" t="s">
        <v>27</v>
      </c>
      <c r="BP1" s="30" t="s">
        <v>28</v>
      </c>
      <c r="BQ1" s="30" t="s">
        <v>29</v>
      </c>
      <c r="BR1" s="30" t="s">
        <v>30</v>
      </c>
      <c r="BS1" s="31" t="s">
        <v>31</v>
      </c>
    </row>
    <row r="2" spans="1:71" s="20" customFormat="1" ht="19" x14ac:dyDescent="0.25">
      <c r="A2" s="8" t="s">
        <v>172</v>
      </c>
      <c r="B2" s="9" t="s">
        <v>211</v>
      </c>
      <c r="C2" s="58" t="s">
        <v>210</v>
      </c>
      <c r="D2" s="58" t="s">
        <v>117</v>
      </c>
      <c r="E2" s="33" t="s">
        <v>209</v>
      </c>
      <c r="F2" s="67">
        <v>0.6</v>
      </c>
      <c r="G2" s="67"/>
      <c r="H2" s="15">
        <v>0.63400000000000001</v>
      </c>
      <c r="I2" s="16"/>
      <c r="J2" s="13"/>
      <c r="K2" s="17"/>
      <c r="L2" s="16">
        <v>0.26700000000000002</v>
      </c>
      <c r="M2" s="16"/>
      <c r="N2" s="16"/>
      <c r="O2" s="16"/>
      <c r="P2" s="15"/>
      <c r="Q2" s="16"/>
      <c r="R2" s="18"/>
      <c r="S2" s="16"/>
      <c r="T2" s="16"/>
      <c r="U2" s="21"/>
      <c r="V2" s="16"/>
      <c r="W2" s="21"/>
      <c r="X2" s="21"/>
      <c r="Y2" s="21"/>
      <c r="Z2" s="15"/>
      <c r="AA2" s="16"/>
      <c r="AB2" s="18"/>
      <c r="AC2" s="16"/>
      <c r="AD2" s="16"/>
      <c r="AE2" s="18"/>
      <c r="AF2" s="19" t="s">
        <v>208</v>
      </c>
      <c r="AG2" s="57"/>
      <c r="AH2" s="62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0"/>
    </row>
    <row r="3" spans="1:71" s="20" customFormat="1" ht="17" x14ac:dyDescent="0.25">
      <c r="A3" s="22" t="s">
        <v>207</v>
      </c>
      <c r="B3" s="23" t="s">
        <v>206</v>
      </c>
      <c r="C3" s="36" t="s">
        <v>205</v>
      </c>
      <c r="D3" s="36" t="s">
        <v>61</v>
      </c>
      <c r="E3" s="37" t="s">
        <v>204</v>
      </c>
      <c r="F3" s="67">
        <v>0.79066531733796352</v>
      </c>
      <c r="G3" s="67"/>
      <c r="H3" s="11">
        <v>1.2</v>
      </c>
      <c r="I3" s="12">
        <v>0.02</v>
      </c>
      <c r="J3" s="13"/>
      <c r="K3" s="17">
        <v>1.6666666666666666E-2</v>
      </c>
      <c r="L3" s="16">
        <v>1.5</v>
      </c>
      <c r="M3" s="16">
        <v>0.04</v>
      </c>
      <c r="N3" s="16"/>
      <c r="O3" s="14">
        <v>2.6666666666666668E-2</v>
      </c>
      <c r="P3" s="15"/>
      <c r="Q3" s="16"/>
      <c r="R3" s="18"/>
      <c r="S3" s="16"/>
      <c r="T3" s="16"/>
      <c r="U3" s="21"/>
      <c r="V3" s="16"/>
      <c r="W3" s="21"/>
      <c r="X3" s="21"/>
      <c r="Y3" s="21"/>
      <c r="Z3" s="15"/>
      <c r="AA3" s="16"/>
      <c r="AB3" s="18"/>
      <c r="AC3" s="16"/>
      <c r="AD3" s="16"/>
      <c r="AE3" s="18"/>
      <c r="AF3" s="19"/>
      <c r="AG3" s="57"/>
      <c r="AH3" s="11">
        <v>73.09</v>
      </c>
      <c r="AI3" s="12"/>
      <c r="AJ3" s="12">
        <v>12.99</v>
      </c>
      <c r="AK3" s="12"/>
      <c r="AL3" s="12"/>
      <c r="AM3" s="12"/>
      <c r="AN3" s="12"/>
      <c r="AO3" s="12">
        <v>8.4600000000000009</v>
      </c>
      <c r="AP3" s="12">
        <v>5.45</v>
      </c>
      <c r="AQ3" s="12"/>
      <c r="AR3" s="12">
        <v>99.99</v>
      </c>
      <c r="AS3" s="12"/>
      <c r="AT3" s="12">
        <v>0.79066531733796352</v>
      </c>
      <c r="AU3" s="12">
        <v>1</v>
      </c>
      <c r="AV3" s="12"/>
      <c r="AW3" s="12">
        <v>1.216342153436512</v>
      </c>
      <c r="AX3" s="12">
        <v>0</v>
      </c>
      <c r="AY3" s="12">
        <v>0.12740290309925462</v>
      </c>
      <c r="AZ3" s="12">
        <v>0</v>
      </c>
      <c r="BA3" s="12">
        <v>0</v>
      </c>
      <c r="BB3" s="12">
        <v>0</v>
      </c>
      <c r="BC3" s="12">
        <v>0</v>
      </c>
      <c r="BD3" s="12">
        <v>0.13689320388349516</v>
      </c>
      <c r="BE3" s="12">
        <v>5.7855626326963908E-2</v>
      </c>
      <c r="BF3" s="12">
        <v>0</v>
      </c>
      <c r="BG3" s="12">
        <v>1.5384938867462254</v>
      </c>
      <c r="BH3" s="12"/>
      <c r="BI3" s="12"/>
      <c r="BJ3" s="12">
        <v>1.216342153436512</v>
      </c>
      <c r="BK3" s="12">
        <v>0</v>
      </c>
      <c r="BL3" s="12">
        <v>0.25480580619850923</v>
      </c>
      <c r="BM3" s="12">
        <v>0</v>
      </c>
      <c r="BN3" s="12">
        <v>0</v>
      </c>
      <c r="BO3" s="12">
        <v>0</v>
      </c>
      <c r="BP3" s="12">
        <v>0</v>
      </c>
      <c r="BQ3" s="12">
        <v>0.27378640776699031</v>
      </c>
      <c r="BR3" s="12">
        <v>0.11571125265392782</v>
      </c>
      <c r="BS3" s="35">
        <v>0</v>
      </c>
    </row>
    <row r="4" spans="1:71" s="20" customFormat="1" ht="17" x14ac:dyDescent="0.25">
      <c r="A4" s="8" t="s">
        <v>42</v>
      </c>
      <c r="B4" s="9" t="s">
        <v>203</v>
      </c>
      <c r="C4" s="32" t="s">
        <v>202</v>
      </c>
      <c r="D4" s="32" t="s">
        <v>61</v>
      </c>
      <c r="E4" s="33" t="s">
        <v>107</v>
      </c>
      <c r="F4" s="67">
        <v>0.80559810481683924</v>
      </c>
      <c r="G4" s="67"/>
      <c r="H4" s="11">
        <v>1.65</v>
      </c>
      <c r="I4" s="12">
        <v>0.05</v>
      </c>
      <c r="J4" s="13"/>
      <c r="K4" s="17">
        <v>3.0303030303030307E-2</v>
      </c>
      <c r="L4" s="16">
        <v>1.58</v>
      </c>
      <c r="M4" s="16">
        <v>0.1</v>
      </c>
      <c r="N4" s="16"/>
      <c r="O4" s="14">
        <v>6.3291139240506333E-2</v>
      </c>
      <c r="P4" s="15"/>
      <c r="Q4" s="16"/>
      <c r="R4" s="18"/>
      <c r="S4" s="16"/>
      <c r="T4" s="16"/>
      <c r="U4" s="21"/>
      <c r="V4" s="16"/>
      <c r="W4" s="21"/>
      <c r="X4" s="21"/>
      <c r="Y4" s="21"/>
      <c r="Z4" s="15"/>
      <c r="AA4" s="16"/>
      <c r="AB4" s="18"/>
      <c r="AC4" s="16"/>
      <c r="AD4" s="16"/>
      <c r="AE4" s="18"/>
      <c r="AF4" s="19" t="s">
        <v>201</v>
      </c>
      <c r="AG4" s="57"/>
      <c r="AH4" s="11">
        <v>65.14</v>
      </c>
      <c r="AI4" s="12"/>
      <c r="AJ4" s="12">
        <v>18.43</v>
      </c>
      <c r="AK4" s="12"/>
      <c r="AL4" s="12"/>
      <c r="AM4" s="12"/>
      <c r="AN4" s="12"/>
      <c r="AO4" s="12"/>
      <c r="AP4" s="12">
        <v>16.43</v>
      </c>
      <c r="AQ4" s="12"/>
      <c r="AR4" s="12">
        <v>100</v>
      </c>
      <c r="AS4" s="12"/>
      <c r="AT4" s="12">
        <v>0.80559810481683924</v>
      </c>
      <c r="AU4" s="12" t="e">
        <v>#DIV/0!</v>
      </c>
      <c r="AV4" s="12"/>
      <c r="AW4" s="12">
        <v>1.0840406057580296</v>
      </c>
      <c r="AX4" s="12">
        <v>0</v>
      </c>
      <c r="AY4" s="12">
        <v>0.18075715967045902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0.17441613588110402</v>
      </c>
      <c r="BF4" s="12">
        <v>0</v>
      </c>
      <c r="BG4" s="12"/>
      <c r="BH4" s="12">
        <v>1.4392139013095928</v>
      </c>
      <c r="BI4" s="12"/>
      <c r="BJ4" s="12">
        <v>1.0840406057580296</v>
      </c>
      <c r="BK4" s="12">
        <v>0</v>
      </c>
      <c r="BL4" s="12">
        <v>0.36151431934091804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0.34883227176220805</v>
      </c>
      <c r="BS4" s="35">
        <v>0</v>
      </c>
    </row>
    <row r="5" spans="1:71" s="20" customFormat="1" ht="17" x14ac:dyDescent="0.25">
      <c r="A5" s="8" t="s">
        <v>42</v>
      </c>
      <c r="B5" s="9" t="s">
        <v>200</v>
      </c>
      <c r="C5" s="32" t="s">
        <v>199</v>
      </c>
      <c r="D5" s="32" t="s">
        <v>61</v>
      </c>
      <c r="E5" s="33" t="s">
        <v>74</v>
      </c>
      <c r="F5" s="67">
        <v>0.79926434606532504</v>
      </c>
      <c r="G5" s="67"/>
      <c r="H5" s="11">
        <v>1.49</v>
      </c>
      <c r="I5" s="12">
        <v>0.03</v>
      </c>
      <c r="J5" s="13"/>
      <c r="K5" s="17">
        <v>2.0134228187919462E-2</v>
      </c>
      <c r="L5" s="16">
        <v>1.28</v>
      </c>
      <c r="M5" s="16">
        <v>0.03</v>
      </c>
      <c r="N5" s="16"/>
      <c r="O5" s="14">
        <v>2.34375E-2</v>
      </c>
      <c r="P5" s="15"/>
      <c r="Q5" s="16"/>
      <c r="R5" s="18"/>
      <c r="S5" s="16"/>
      <c r="T5" s="16"/>
      <c r="U5" s="21"/>
      <c r="V5" s="16"/>
      <c r="W5" s="21"/>
      <c r="X5" s="21"/>
      <c r="Y5" s="21"/>
      <c r="Z5" s="15"/>
      <c r="AA5" s="16"/>
      <c r="AB5" s="18"/>
      <c r="AC5" s="16"/>
      <c r="AD5" s="16"/>
      <c r="AE5" s="18"/>
      <c r="AF5" s="19" t="s">
        <v>198</v>
      </c>
      <c r="AG5" s="57"/>
      <c r="AH5" s="11">
        <v>68.52</v>
      </c>
      <c r="AI5" s="12"/>
      <c r="AJ5" s="12">
        <v>19.600000000000001</v>
      </c>
      <c r="AK5" s="12">
        <v>0.01</v>
      </c>
      <c r="AL5" s="12"/>
      <c r="AM5" s="12"/>
      <c r="AN5" s="12">
        <v>0.01</v>
      </c>
      <c r="AO5" s="12">
        <v>11.81</v>
      </c>
      <c r="AP5" s="12">
        <v>0.02</v>
      </c>
      <c r="AQ5" s="12"/>
      <c r="AR5" s="12">
        <v>99.970000000000013</v>
      </c>
      <c r="AS5" s="12"/>
      <c r="AT5" s="12">
        <v>0.79926434606532504</v>
      </c>
      <c r="AU5" s="12">
        <v>0.99953366500969343</v>
      </c>
      <c r="AV5" s="12"/>
      <c r="AW5" s="12">
        <v>1.1402895656515226</v>
      </c>
      <c r="AX5" s="12">
        <v>0</v>
      </c>
      <c r="AY5" s="12">
        <v>0.19223224794036881</v>
      </c>
      <c r="AZ5" s="12">
        <v>1.3917884481558804E-4</v>
      </c>
      <c r="BA5" s="12">
        <v>0</v>
      </c>
      <c r="BB5" s="12">
        <v>0</v>
      </c>
      <c r="BC5" s="12">
        <v>1.783166904422254E-4</v>
      </c>
      <c r="BD5" s="12">
        <v>0.19110032362459548</v>
      </c>
      <c r="BE5" s="12">
        <v>2.1231422505307856E-4</v>
      </c>
      <c r="BF5" s="12">
        <v>0</v>
      </c>
      <c r="BG5" s="12"/>
      <c r="BH5" s="12">
        <v>1.5241519469767977</v>
      </c>
      <c r="BI5" s="12"/>
      <c r="BJ5" s="12">
        <v>1.1402895656515226</v>
      </c>
      <c r="BK5" s="12">
        <v>0</v>
      </c>
      <c r="BL5" s="12">
        <v>0.38446449588073761</v>
      </c>
      <c r="BM5" s="12">
        <v>1.3917884481558804E-4</v>
      </c>
      <c r="BN5" s="12">
        <v>0</v>
      </c>
      <c r="BO5" s="12">
        <v>0</v>
      </c>
      <c r="BP5" s="12">
        <v>1.783166904422254E-4</v>
      </c>
      <c r="BQ5" s="12">
        <v>0.38220064724919095</v>
      </c>
      <c r="BR5" s="12">
        <v>4.2462845010615713E-4</v>
      </c>
      <c r="BS5" s="35">
        <v>0</v>
      </c>
    </row>
    <row r="6" spans="1:71" s="20" customFormat="1" ht="17" x14ac:dyDescent="0.25">
      <c r="A6" s="22" t="s">
        <v>130</v>
      </c>
      <c r="B6" s="23" t="s">
        <v>129</v>
      </c>
      <c r="C6" s="36" t="s">
        <v>128</v>
      </c>
      <c r="D6" s="36" t="s">
        <v>61</v>
      </c>
      <c r="E6" s="37" t="s">
        <v>107</v>
      </c>
      <c r="F6" s="67">
        <v>0.622</v>
      </c>
      <c r="G6" s="67">
        <v>0.23157895182099122</v>
      </c>
      <c r="H6" s="66">
        <v>1.02</v>
      </c>
      <c r="I6" s="12">
        <v>0.03</v>
      </c>
      <c r="J6" s="13"/>
      <c r="K6" s="65"/>
      <c r="L6" s="16">
        <v>0.62</v>
      </c>
      <c r="M6" s="16">
        <v>0.06</v>
      </c>
      <c r="N6" s="16"/>
      <c r="O6" s="16"/>
      <c r="P6" s="15"/>
      <c r="Q6" s="16"/>
      <c r="R6" s="18"/>
      <c r="S6" s="16">
        <v>63.9</v>
      </c>
      <c r="T6" s="16"/>
      <c r="U6" s="16"/>
      <c r="V6" s="16"/>
      <c r="W6" s="16"/>
      <c r="X6" s="16">
        <v>5.4</v>
      </c>
      <c r="Y6" s="21"/>
      <c r="Z6" s="15">
        <v>308</v>
      </c>
      <c r="AA6" s="16">
        <v>110</v>
      </c>
      <c r="AB6" s="18"/>
      <c r="AC6" s="16"/>
      <c r="AD6" s="16"/>
      <c r="AE6" s="18"/>
      <c r="AF6" s="57" t="s">
        <v>127</v>
      </c>
      <c r="AG6" s="57"/>
      <c r="AH6" s="64">
        <v>47.645000000000003</v>
      </c>
      <c r="AI6" s="21">
        <v>0.85750000000000004</v>
      </c>
      <c r="AJ6" s="21">
        <v>14.969999999999999</v>
      </c>
      <c r="AK6" s="21">
        <v>7.1875</v>
      </c>
      <c r="AL6" s="21">
        <v>6.5000000000000002E-2</v>
      </c>
      <c r="AM6" s="21">
        <v>5.4974999999999996</v>
      </c>
      <c r="AN6" s="21">
        <v>10.82</v>
      </c>
      <c r="AO6" s="21">
        <v>1.7949999999999999</v>
      </c>
      <c r="AP6" s="21">
        <v>6.902499999999999</v>
      </c>
      <c r="AQ6" s="21">
        <v>0.5</v>
      </c>
      <c r="AR6" s="59">
        <v>96.24</v>
      </c>
      <c r="AS6" s="59"/>
      <c r="AT6" s="21">
        <v>0.62682687850579211</v>
      </c>
      <c r="AU6" s="21">
        <v>0.23157895182099122</v>
      </c>
      <c r="AV6" s="59"/>
      <c r="AW6" s="59">
        <v>0.79289399234481606</v>
      </c>
      <c r="AX6" s="59">
        <v>1.0732165206508135E-2</v>
      </c>
      <c r="AY6" s="21">
        <v>0.14682228324833269</v>
      </c>
      <c r="AZ6" s="59">
        <v>0.10003479471120391</v>
      </c>
      <c r="BA6" s="21">
        <v>9.1626726811389915E-4</v>
      </c>
      <c r="BB6" s="21">
        <v>0.13638055073182834</v>
      </c>
      <c r="BC6" s="21">
        <v>0.19293865905848787</v>
      </c>
      <c r="BD6" s="21">
        <v>2.9045307443365698E-2</v>
      </c>
      <c r="BE6" s="21">
        <v>7.3274946921443734E-2</v>
      </c>
      <c r="BF6" s="21">
        <v>8.8059175766114835E-4</v>
      </c>
      <c r="BG6" s="21">
        <v>1.4839195586917615</v>
      </c>
      <c r="BH6" s="59"/>
      <c r="BI6" s="59"/>
      <c r="BJ6" s="21">
        <v>0.79289399234481606</v>
      </c>
      <c r="BK6" s="21">
        <v>1.0732165206508135E-2</v>
      </c>
      <c r="BL6" s="21">
        <v>0.29364456649666537</v>
      </c>
      <c r="BM6" s="21">
        <v>0.10003479471120391</v>
      </c>
      <c r="BN6" s="21">
        <v>9.1626726811389915E-4</v>
      </c>
      <c r="BO6" s="21">
        <v>0.13638055073182834</v>
      </c>
      <c r="BP6" s="21">
        <v>0.19293865905848787</v>
      </c>
      <c r="BQ6" s="21">
        <v>5.8090614886731395E-2</v>
      </c>
      <c r="BR6" s="21">
        <v>0.14654989384288747</v>
      </c>
      <c r="BS6" s="63">
        <v>1.7611835153222967E-3</v>
      </c>
    </row>
    <row r="7" spans="1:71" s="20" customFormat="1" ht="17" x14ac:dyDescent="0.25">
      <c r="A7" s="22" t="s">
        <v>197</v>
      </c>
      <c r="B7" s="23" t="s">
        <v>196</v>
      </c>
      <c r="C7" s="36" t="s">
        <v>195</v>
      </c>
      <c r="D7" s="36" t="s">
        <v>61</v>
      </c>
      <c r="E7" s="37" t="s">
        <v>74</v>
      </c>
      <c r="F7" s="67">
        <v>0.71982465379159599</v>
      </c>
      <c r="G7" s="67">
        <v>0.9586393576105503</v>
      </c>
      <c r="H7" s="11">
        <v>1.1000000000000001</v>
      </c>
      <c r="I7" s="12">
        <v>0.12</v>
      </c>
      <c r="J7" s="13"/>
      <c r="K7" s="17">
        <v>0.10909090909090907</v>
      </c>
      <c r="L7" s="16">
        <v>1.25</v>
      </c>
      <c r="M7" s="16">
        <v>0.33</v>
      </c>
      <c r="N7" s="16"/>
      <c r="O7" s="14">
        <v>0.26400000000000001</v>
      </c>
      <c r="P7" s="15"/>
      <c r="Q7" s="16"/>
      <c r="R7" s="18"/>
      <c r="S7" s="16"/>
      <c r="T7" s="16"/>
      <c r="U7" s="21"/>
      <c r="V7" s="16"/>
      <c r="W7" s="21"/>
      <c r="X7" s="21"/>
      <c r="Y7" s="21"/>
      <c r="Z7" s="15"/>
      <c r="AA7" s="16"/>
      <c r="AB7" s="18"/>
      <c r="AC7" s="16"/>
      <c r="AD7" s="16"/>
      <c r="AE7" s="18"/>
      <c r="AF7" s="19" t="s">
        <v>194</v>
      </c>
      <c r="AG7" s="57"/>
      <c r="AH7" s="11">
        <v>59.44</v>
      </c>
      <c r="AI7" s="12">
        <v>0.64500000000000002</v>
      </c>
      <c r="AJ7" s="12">
        <v>18.82</v>
      </c>
      <c r="AK7" s="12">
        <v>3.85</v>
      </c>
      <c r="AL7" s="12">
        <v>0.2</v>
      </c>
      <c r="AM7" s="12">
        <v>0.33</v>
      </c>
      <c r="AN7" s="12">
        <v>0.78500000000000003</v>
      </c>
      <c r="AO7" s="12">
        <v>10.025</v>
      </c>
      <c r="AP7" s="12">
        <v>5.49</v>
      </c>
      <c r="AQ7" s="12">
        <v>7.5000000000000011E-2</v>
      </c>
      <c r="AR7" s="12">
        <v>99.66</v>
      </c>
      <c r="AS7" s="12"/>
      <c r="AT7" s="12">
        <v>0.71982465379159599</v>
      </c>
      <c r="AU7" s="12">
        <v>0.9586393576105503</v>
      </c>
      <c r="AV7" s="12"/>
      <c r="AW7" s="12">
        <v>0.98918289232817436</v>
      </c>
      <c r="AX7" s="12">
        <v>8.0725907384230286E-3</v>
      </c>
      <c r="AY7" s="12">
        <v>0.18458218909376228</v>
      </c>
      <c r="AZ7" s="12">
        <v>5.3583855254001396E-2</v>
      </c>
      <c r="BA7" s="12">
        <v>2.8192839018889204E-3</v>
      </c>
      <c r="BB7" s="12">
        <v>8.1865542049119333E-3</v>
      </c>
      <c r="BC7" s="12">
        <v>1.3997860199714694E-2</v>
      </c>
      <c r="BD7" s="12">
        <v>0.1622168284789644</v>
      </c>
      <c r="BE7" s="12">
        <v>5.8280254777070058E-2</v>
      </c>
      <c r="BF7" s="12">
        <v>5.2835505459668903E-4</v>
      </c>
      <c r="BG7" s="12"/>
      <c r="BH7" s="12">
        <v>1.4814506640315077</v>
      </c>
      <c r="BI7" s="12"/>
      <c r="BJ7" s="12">
        <v>0.98918289232817436</v>
      </c>
      <c r="BK7" s="12">
        <v>8.0725907384230286E-3</v>
      </c>
      <c r="BL7" s="12">
        <v>0.36916437818752457</v>
      </c>
      <c r="BM7" s="12">
        <v>5.3583855254001396E-2</v>
      </c>
      <c r="BN7" s="12">
        <v>2.8192839018889204E-3</v>
      </c>
      <c r="BO7" s="12">
        <v>8.1865542049119333E-3</v>
      </c>
      <c r="BP7" s="12">
        <v>1.3997860199714694E-2</v>
      </c>
      <c r="BQ7" s="12">
        <v>0.32443365695792881</v>
      </c>
      <c r="BR7" s="12">
        <v>0.11656050955414012</v>
      </c>
      <c r="BS7" s="35">
        <v>1.0567101091933781E-3</v>
      </c>
    </row>
    <row r="8" spans="1:71" s="20" customFormat="1" ht="17" x14ac:dyDescent="0.25">
      <c r="A8" s="22" t="s">
        <v>47</v>
      </c>
      <c r="B8" s="23" t="s">
        <v>193</v>
      </c>
      <c r="C8" s="36" t="s">
        <v>192</v>
      </c>
      <c r="D8" s="36" t="s">
        <v>57</v>
      </c>
      <c r="E8" s="37" t="s">
        <v>107</v>
      </c>
      <c r="F8" s="67">
        <v>0.75514910366136601</v>
      </c>
      <c r="G8" s="67">
        <v>0.73939245749679217</v>
      </c>
      <c r="H8" s="11">
        <v>1.36</v>
      </c>
      <c r="I8" s="12">
        <v>0.18</v>
      </c>
      <c r="J8" s="13"/>
      <c r="K8" s="17">
        <v>0.13235294117647056</v>
      </c>
      <c r="L8" s="16">
        <v>1.58</v>
      </c>
      <c r="M8" s="16">
        <v>0.28999999999999998</v>
      </c>
      <c r="N8" s="16"/>
      <c r="O8" s="14">
        <v>0.18354430379746833</v>
      </c>
      <c r="P8" s="15"/>
      <c r="Q8" s="16"/>
      <c r="R8" s="18"/>
      <c r="S8" s="16"/>
      <c r="T8" s="16"/>
      <c r="U8" s="21"/>
      <c r="V8" s="16"/>
      <c r="W8" s="21"/>
      <c r="X8" s="21"/>
      <c r="Y8" s="21"/>
      <c r="Z8" s="15"/>
      <c r="AA8" s="16"/>
      <c r="AB8" s="18"/>
      <c r="AC8" s="16"/>
      <c r="AD8" s="16"/>
      <c r="AE8" s="18"/>
      <c r="AF8" s="19" t="s">
        <v>191</v>
      </c>
      <c r="AG8" s="57"/>
      <c r="AH8" s="11">
        <v>59.986666666666672</v>
      </c>
      <c r="AI8" s="12">
        <v>0.4433333333333333</v>
      </c>
      <c r="AJ8" s="12">
        <v>18.856666666666669</v>
      </c>
      <c r="AK8" s="12">
        <v>3.3800000000000003</v>
      </c>
      <c r="AL8" s="12">
        <v>0.18333333333333335</v>
      </c>
      <c r="AM8" s="12">
        <v>1.06</v>
      </c>
      <c r="AN8" s="12">
        <v>2.4266666666666667</v>
      </c>
      <c r="AO8" s="12">
        <v>4.2133333333333338</v>
      </c>
      <c r="AP8" s="12">
        <v>8.4666666666666668</v>
      </c>
      <c r="AQ8" s="12">
        <v>0.19000000000000003</v>
      </c>
      <c r="AR8" s="12">
        <v>99.206666666666678</v>
      </c>
      <c r="AS8" s="12"/>
      <c r="AT8" s="12">
        <v>0.75514910366136601</v>
      </c>
      <c r="AU8" s="12">
        <v>0.73939245749679217</v>
      </c>
      <c r="AV8" s="12"/>
      <c r="AW8" s="12">
        <v>0.99828035724191488</v>
      </c>
      <c r="AX8" s="12">
        <v>5.5486024196912806E-3</v>
      </c>
      <c r="AY8" s="12">
        <v>0.18494180724467113</v>
      </c>
      <c r="AZ8" s="12">
        <v>4.7042449547668758E-2</v>
      </c>
      <c r="BA8" s="12">
        <v>2.5843435767315104E-3</v>
      </c>
      <c r="BB8" s="12">
        <v>2.6296204415777721E-2</v>
      </c>
      <c r="BC8" s="12">
        <v>4.3271516880646697E-2</v>
      </c>
      <c r="BD8" s="12">
        <v>6.8176914778856526E-2</v>
      </c>
      <c r="BE8" s="12">
        <v>8.9879688605803254E-2</v>
      </c>
      <c r="BF8" s="12">
        <v>1.3384994716449455E-3</v>
      </c>
      <c r="BG8" s="12"/>
      <c r="BH8" s="12">
        <v>1.4673603841834066</v>
      </c>
      <c r="BI8" s="12"/>
      <c r="BJ8" s="12">
        <v>0.99828035724191488</v>
      </c>
      <c r="BK8" s="12">
        <v>5.5486024196912806E-3</v>
      </c>
      <c r="BL8" s="12">
        <v>0.36988361448934226</v>
      </c>
      <c r="BM8" s="12">
        <v>4.7042449547668758E-2</v>
      </c>
      <c r="BN8" s="12">
        <v>2.5843435767315104E-3</v>
      </c>
      <c r="BO8" s="12">
        <v>2.6296204415777721E-2</v>
      </c>
      <c r="BP8" s="12">
        <v>4.3271516880646697E-2</v>
      </c>
      <c r="BQ8" s="12">
        <v>0.13635382955771305</v>
      </c>
      <c r="BR8" s="12">
        <v>0.17975937721160651</v>
      </c>
      <c r="BS8" s="35">
        <v>2.676998943289891E-3</v>
      </c>
    </row>
    <row r="9" spans="1:71" ht="17" x14ac:dyDescent="0.25">
      <c r="A9" s="8" t="s">
        <v>37</v>
      </c>
      <c r="B9" s="9" t="s">
        <v>38</v>
      </c>
      <c r="C9" s="32" t="s">
        <v>39</v>
      </c>
      <c r="D9" s="32" t="s">
        <v>40</v>
      </c>
      <c r="E9" s="33" t="s">
        <v>74</v>
      </c>
      <c r="F9" s="67">
        <v>0.62733751154247597</v>
      </c>
      <c r="G9" s="67">
        <v>0.29723339168791352</v>
      </c>
      <c r="H9" s="11">
        <v>0.62</v>
      </c>
      <c r="I9" s="12">
        <v>7.0000000000000007E-2</v>
      </c>
      <c r="J9" s="13">
        <v>5200</v>
      </c>
      <c r="K9" s="17">
        <v>0.11290322580645162</v>
      </c>
      <c r="L9" s="16">
        <v>0.67</v>
      </c>
      <c r="M9" s="16">
        <v>0.03</v>
      </c>
      <c r="N9" s="16">
        <v>4500</v>
      </c>
      <c r="O9" s="14">
        <v>4.4776119402985072E-2</v>
      </c>
      <c r="P9" s="15">
        <v>25</v>
      </c>
      <c r="Q9" s="16">
        <v>3</v>
      </c>
      <c r="R9" s="18">
        <v>1630</v>
      </c>
      <c r="S9" s="16">
        <v>63</v>
      </c>
      <c r="T9" s="16"/>
      <c r="U9" s="16"/>
      <c r="V9" s="16"/>
      <c r="W9" s="16"/>
      <c r="X9" s="16">
        <v>3</v>
      </c>
      <c r="Y9" s="16"/>
      <c r="Z9" s="15"/>
      <c r="AA9" s="16"/>
      <c r="AB9" s="18"/>
      <c r="AC9" s="16"/>
      <c r="AD9" s="16"/>
      <c r="AE9" s="18"/>
      <c r="AF9" s="19" t="s">
        <v>41</v>
      </c>
      <c r="AG9" s="57"/>
      <c r="AH9" s="11">
        <v>50.8</v>
      </c>
      <c r="AI9" s="12">
        <v>1.84</v>
      </c>
      <c r="AJ9" s="12">
        <v>13.7</v>
      </c>
      <c r="AK9" s="12">
        <v>12.4</v>
      </c>
      <c r="AL9" s="12">
        <v>0.22</v>
      </c>
      <c r="AM9" s="12">
        <v>6.67</v>
      </c>
      <c r="AN9" s="12">
        <v>11.5</v>
      </c>
      <c r="AO9" s="12">
        <v>2.68</v>
      </c>
      <c r="AP9" s="12">
        <v>0.15</v>
      </c>
      <c r="AQ9" s="12">
        <v>0.19</v>
      </c>
      <c r="AR9" s="12">
        <v>100.15000000000002</v>
      </c>
      <c r="AS9" s="12"/>
      <c r="AT9" s="12">
        <v>0.62733751154247608</v>
      </c>
      <c r="AU9" s="12">
        <v>0.29723339168791352</v>
      </c>
      <c r="AV9" s="12"/>
      <c r="AW9" s="12">
        <v>0.84539856881344644</v>
      </c>
      <c r="AX9" s="12">
        <v>2.3028785982478098E-2</v>
      </c>
      <c r="AY9" s="12">
        <v>0.13436641820321696</v>
      </c>
      <c r="AZ9" s="12">
        <v>0.17258176757132918</v>
      </c>
      <c r="BA9" s="12">
        <v>3.1012122920778123E-3</v>
      </c>
      <c r="BB9" s="12">
        <v>0.16546762589928057</v>
      </c>
      <c r="BC9" s="12">
        <v>0.20506419400855921</v>
      </c>
      <c r="BD9" s="12">
        <v>4.3365695792880264E-2</v>
      </c>
      <c r="BE9" s="12">
        <v>1.592356687898089E-3</v>
      </c>
      <c r="BF9" s="12">
        <v>1.3384994716449455E-3</v>
      </c>
      <c r="BG9" s="12">
        <v>1.5939666252511668</v>
      </c>
      <c r="BH9" s="12"/>
      <c r="BI9" s="12"/>
      <c r="BJ9" s="12">
        <v>0.84539856881344644</v>
      </c>
      <c r="BK9" s="12">
        <v>2.3028785982478098E-2</v>
      </c>
      <c r="BL9" s="12">
        <v>0.26873283640643392</v>
      </c>
      <c r="BM9" s="12">
        <v>0.17258176757132918</v>
      </c>
      <c r="BN9" s="12">
        <v>3.1012122920778123E-3</v>
      </c>
      <c r="BO9" s="12">
        <v>0.16546762589928057</v>
      </c>
      <c r="BP9" s="12">
        <v>0.20506419400855921</v>
      </c>
      <c r="BQ9" s="12">
        <v>8.6731391585760528E-2</v>
      </c>
      <c r="BR9" s="12">
        <v>3.1847133757961781E-3</v>
      </c>
      <c r="BS9" s="35">
        <v>2.676998943289891E-3</v>
      </c>
    </row>
    <row r="10" spans="1:71" s="20" customFormat="1" ht="17" x14ac:dyDescent="0.25">
      <c r="A10" s="22" t="s">
        <v>190</v>
      </c>
      <c r="B10" s="23" t="s">
        <v>189</v>
      </c>
      <c r="C10" s="36" t="s">
        <v>188</v>
      </c>
      <c r="D10" s="36" t="s">
        <v>61</v>
      </c>
      <c r="E10" s="37" t="s">
        <v>107</v>
      </c>
      <c r="F10" s="67">
        <v>0.68931291572330455</v>
      </c>
      <c r="G10" s="67">
        <v>0.36281785810478795</v>
      </c>
      <c r="H10" s="15">
        <v>0.84799999999999998</v>
      </c>
      <c r="I10" s="16"/>
      <c r="J10" s="13"/>
      <c r="K10" s="17">
        <v>0</v>
      </c>
      <c r="L10" s="16">
        <v>1.161</v>
      </c>
      <c r="M10" s="16"/>
      <c r="N10" s="16"/>
      <c r="O10" s="14"/>
      <c r="P10" s="15"/>
      <c r="Q10" s="16"/>
      <c r="R10" s="18"/>
      <c r="S10" s="16"/>
      <c r="T10" s="16"/>
      <c r="U10" s="21"/>
      <c r="V10" s="16"/>
      <c r="W10" s="21"/>
      <c r="X10" s="21"/>
      <c r="Y10" s="21"/>
      <c r="Z10" s="15"/>
      <c r="AA10" s="16"/>
      <c r="AB10" s="18"/>
      <c r="AC10" s="16"/>
      <c r="AD10" s="16"/>
      <c r="AE10" s="18"/>
      <c r="AF10" s="19" t="s">
        <v>41</v>
      </c>
      <c r="AG10" s="57"/>
      <c r="AH10" s="11">
        <v>52.46</v>
      </c>
      <c r="AI10" s="12">
        <v>2.8</v>
      </c>
      <c r="AJ10" s="12">
        <v>16.14</v>
      </c>
      <c r="AK10" s="12">
        <v>10.98</v>
      </c>
      <c r="AL10" s="12">
        <v>0.15</v>
      </c>
      <c r="AM10" s="12">
        <v>0.94</v>
      </c>
      <c r="AN10" s="12">
        <v>10.55</v>
      </c>
      <c r="AO10" s="12">
        <v>3.31</v>
      </c>
      <c r="AP10" s="12">
        <v>1.03</v>
      </c>
      <c r="AQ10" s="12">
        <v>0.41</v>
      </c>
      <c r="AR10" s="12">
        <v>98.77000000000001</v>
      </c>
      <c r="AS10" s="12"/>
      <c r="AT10" s="12">
        <v>0.68931291572330455</v>
      </c>
      <c r="AU10" s="12">
        <v>0.36281785810478795</v>
      </c>
      <c r="AV10" s="12"/>
      <c r="AW10" s="12">
        <v>0.87302379763687799</v>
      </c>
      <c r="AX10" s="12">
        <v>3.5043804755944929E-2</v>
      </c>
      <c r="AY10" s="12">
        <v>0.15829737151824247</v>
      </c>
      <c r="AZ10" s="12">
        <v>0.15281837160751569</v>
      </c>
      <c r="BA10" s="12">
        <v>2.11446292641669E-3</v>
      </c>
      <c r="BB10" s="12">
        <v>2.3319275613991563E-2</v>
      </c>
      <c r="BC10" s="12">
        <v>0.18812410841654781</v>
      </c>
      <c r="BD10" s="12">
        <v>5.3559870550161814E-2</v>
      </c>
      <c r="BE10" s="12">
        <v>1.0934182590233545E-2</v>
      </c>
      <c r="BF10" s="12">
        <v>2.8883409651285666E-3</v>
      </c>
      <c r="BG10" s="12">
        <v>1.4972352456159328</v>
      </c>
      <c r="BH10" s="12"/>
      <c r="BI10" s="12"/>
      <c r="BJ10" s="12">
        <v>0.87302379763687799</v>
      </c>
      <c r="BK10" s="12">
        <v>3.5043804755944929E-2</v>
      </c>
      <c r="BL10" s="12">
        <v>0.31659474303648494</v>
      </c>
      <c r="BM10" s="12">
        <v>0.15281837160751569</v>
      </c>
      <c r="BN10" s="12">
        <v>2.11446292641669E-3</v>
      </c>
      <c r="BO10" s="12">
        <v>2.3319275613991563E-2</v>
      </c>
      <c r="BP10" s="12">
        <v>0.18812410841654781</v>
      </c>
      <c r="BQ10" s="12">
        <v>0.10711974110032363</v>
      </c>
      <c r="BR10" s="12">
        <v>2.186836518046709E-2</v>
      </c>
      <c r="BS10" s="35">
        <v>5.7766819302571331E-3</v>
      </c>
    </row>
    <row r="11" spans="1:71" s="20" customFormat="1" ht="17" x14ac:dyDescent="0.25">
      <c r="A11" s="22" t="s">
        <v>66</v>
      </c>
      <c r="B11" s="23" t="s">
        <v>67</v>
      </c>
      <c r="C11" s="36" t="s">
        <v>60</v>
      </c>
      <c r="D11" s="36"/>
      <c r="E11" s="37"/>
      <c r="F11" s="67">
        <v>0.86</v>
      </c>
      <c r="G11" s="67"/>
      <c r="H11" s="11">
        <v>1.86</v>
      </c>
      <c r="I11" s="12">
        <v>0.05</v>
      </c>
      <c r="J11" s="13">
        <v>5225</v>
      </c>
      <c r="K11" s="17">
        <v>2.6881720430107527E-2</v>
      </c>
      <c r="L11" s="16">
        <v>1.5</v>
      </c>
      <c r="M11" s="16">
        <v>0.1</v>
      </c>
      <c r="N11" s="16">
        <v>4503</v>
      </c>
      <c r="O11" s="14">
        <v>6.6666666666666666E-2</v>
      </c>
      <c r="P11" s="15">
        <v>55</v>
      </c>
      <c r="Q11" s="16">
        <v>2</v>
      </c>
      <c r="R11" s="18"/>
      <c r="S11" s="16">
        <v>80</v>
      </c>
      <c r="T11" s="16"/>
      <c r="U11" s="21"/>
      <c r="V11" s="16"/>
      <c r="W11" s="21"/>
      <c r="X11" s="21">
        <v>4</v>
      </c>
      <c r="Y11" s="21"/>
      <c r="Z11" s="15"/>
      <c r="AA11" s="16"/>
      <c r="AB11" s="18"/>
      <c r="AC11" s="16"/>
      <c r="AD11" s="16"/>
      <c r="AE11" s="18"/>
      <c r="AF11" s="19" t="s">
        <v>68</v>
      </c>
      <c r="AG11" s="57"/>
      <c r="AH11" s="1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35"/>
    </row>
    <row r="12" spans="1:71" ht="17" x14ac:dyDescent="0.25">
      <c r="A12" s="8" t="s">
        <v>42</v>
      </c>
      <c r="B12" s="9" t="s">
        <v>43</v>
      </c>
      <c r="C12" s="32" t="s">
        <v>44</v>
      </c>
      <c r="D12" s="32" t="s">
        <v>45</v>
      </c>
      <c r="E12" s="33" t="s">
        <v>76</v>
      </c>
      <c r="F12" s="67">
        <v>0.70799999999999996</v>
      </c>
      <c r="G12" s="67">
        <v>0.50738925282880565</v>
      </c>
      <c r="H12" s="11">
        <v>1.25</v>
      </c>
      <c r="I12" s="12">
        <v>0.05</v>
      </c>
      <c r="J12" s="13"/>
      <c r="K12" s="17">
        <v>0.04</v>
      </c>
      <c r="L12" s="16">
        <v>0.95</v>
      </c>
      <c r="M12" s="16">
        <v>0.1</v>
      </c>
      <c r="N12" s="16"/>
      <c r="O12" s="14">
        <v>0.10526315789473685</v>
      </c>
      <c r="P12" s="15">
        <v>42</v>
      </c>
      <c r="Q12" s="16">
        <v>2</v>
      </c>
      <c r="R12" s="18"/>
      <c r="S12" s="16"/>
      <c r="T12" s="16"/>
      <c r="U12" s="21"/>
      <c r="V12" s="16"/>
      <c r="W12" s="21"/>
      <c r="X12" s="21"/>
      <c r="Y12" s="21"/>
      <c r="Z12" s="15">
        <v>180</v>
      </c>
      <c r="AA12" s="16">
        <v>15</v>
      </c>
      <c r="AB12" s="18"/>
      <c r="AC12" s="16">
        <v>190</v>
      </c>
      <c r="AD12" s="16">
        <v>15</v>
      </c>
      <c r="AE12" s="18"/>
      <c r="AF12" s="19" t="s">
        <v>46</v>
      </c>
      <c r="AG12" s="57"/>
      <c r="AH12" s="11">
        <v>54.55</v>
      </c>
      <c r="AI12" s="12">
        <v>2.02</v>
      </c>
      <c r="AJ12" s="12">
        <v>14.5</v>
      </c>
      <c r="AK12" s="12">
        <v>12.17</v>
      </c>
      <c r="AL12" s="12">
        <v>0.27</v>
      </c>
      <c r="AM12" s="12">
        <v>2.95</v>
      </c>
      <c r="AN12" s="12">
        <v>6.96</v>
      </c>
      <c r="AO12" s="12">
        <v>3.95</v>
      </c>
      <c r="AP12" s="12">
        <v>1.28</v>
      </c>
      <c r="AQ12" s="12">
        <v>1.02</v>
      </c>
      <c r="AR12" s="12">
        <v>99.669999999999987</v>
      </c>
      <c r="AS12" s="12"/>
      <c r="AT12" s="12">
        <v>0.67841771052078004</v>
      </c>
      <c r="AU12" s="12">
        <v>0.50738925282880565</v>
      </c>
      <c r="AV12" s="12"/>
      <c r="AW12" s="12">
        <v>0.90780495922782478</v>
      </c>
      <c r="AX12" s="12">
        <v>2.5281602002503126E-2</v>
      </c>
      <c r="AY12" s="12">
        <v>0.14221263240486468</v>
      </c>
      <c r="AZ12" s="12">
        <v>0.16938065414057066</v>
      </c>
      <c r="BA12" s="12">
        <v>3.8060332675500428E-3</v>
      </c>
      <c r="BB12" s="12">
        <v>7.3182833043909698E-2</v>
      </c>
      <c r="BC12" s="12">
        <v>0.12410841654778888</v>
      </c>
      <c r="BD12" s="12">
        <v>6.3915857605177998E-2</v>
      </c>
      <c r="BE12" s="12">
        <v>1.3588110403397028E-2</v>
      </c>
      <c r="BF12" s="12">
        <v>7.1856287425149708E-3</v>
      </c>
      <c r="BG12" s="12"/>
      <c r="BH12" s="12">
        <v>1.5232810986435867</v>
      </c>
      <c r="BI12" s="12"/>
      <c r="BJ12" s="12">
        <v>0.90780495922782478</v>
      </c>
      <c r="BK12" s="12">
        <v>2.5281602002503126E-2</v>
      </c>
      <c r="BL12" s="12">
        <v>0.28442526480972935</v>
      </c>
      <c r="BM12" s="12">
        <v>0.16938065414057066</v>
      </c>
      <c r="BN12" s="12">
        <v>3.8060332675500428E-3</v>
      </c>
      <c r="BO12" s="12">
        <v>7.3182833043909698E-2</v>
      </c>
      <c r="BP12" s="12">
        <v>0.12410841654778888</v>
      </c>
      <c r="BQ12" s="12">
        <v>0.127831715210356</v>
      </c>
      <c r="BR12" s="12">
        <v>2.7176220806794056E-2</v>
      </c>
      <c r="BS12" s="35">
        <v>1.4371257485029942E-2</v>
      </c>
    </row>
    <row r="13" spans="1:71" ht="17" x14ac:dyDescent="0.25">
      <c r="A13" s="22" t="s">
        <v>47</v>
      </c>
      <c r="B13" s="23" t="s">
        <v>48</v>
      </c>
      <c r="C13" s="36" t="s">
        <v>49</v>
      </c>
      <c r="D13" s="36" t="s">
        <v>50</v>
      </c>
      <c r="E13" s="37" t="s">
        <v>77</v>
      </c>
      <c r="F13" s="67">
        <v>0.74332445973082573</v>
      </c>
      <c r="G13" s="67">
        <v>0.53080798161757692</v>
      </c>
      <c r="H13" s="11">
        <v>1.08</v>
      </c>
      <c r="I13" s="12">
        <v>0.11</v>
      </c>
      <c r="J13" s="13">
        <v>5209</v>
      </c>
      <c r="K13" s="17">
        <v>0.10185185185185185</v>
      </c>
      <c r="L13" s="16">
        <v>1.1499999999999999</v>
      </c>
      <c r="M13" s="16">
        <v>0.17</v>
      </c>
      <c r="N13" s="16">
        <v>4503</v>
      </c>
      <c r="O13" s="14">
        <v>0.14782608695652177</v>
      </c>
      <c r="P13" s="15">
        <v>40.799999999999997</v>
      </c>
      <c r="Q13" s="16">
        <v>4.0999999999999996</v>
      </c>
      <c r="R13" s="18">
        <v>1633</v>
      </c>
      <c r="S13" s="16">
        <v>70.3</v>
      </c>
      <c r="T13" s="16"/>
      <c r="U13" s="21"/>
      <c r="V13" s="16"/>
      <c r="W13" s="21"/>
      <c r="X13" s="21">
        <v>6.9</v>
      </c>
      <c r="Y13" s="21">
        <v>3534</v>
      </c>
      <c r="Z13" s="15"/>
      <c r="AA13" s="16"/>
      <c r="AB13" s="18"/>
      <c r="AC13" s="16"/>
      <c r="AD13" s="16"/>
      <c r="AE13" s="18"/>
      <c r="AF13" s="19" t="s">
        <v>51</v>
      </c>
      <c r="AG13" s="57"/>
      <c r="AH13" s="11">
        <v>59.1</v>
      </c>
      <c r="AI13" s="12">
        <v>0.94</v>
      </c>
      <c r="AJ13" s="12">
        <v>17.8</v>
      </c>
      <c r="AK13" s="12">
        <v>6.43</v>
      </c>
      <c r="AL13" s="12"/>
      <c r="AM13" s="12">
        <v>3.05</v>
      </c>
      <c r="AN13" s="12">
        <v>6.85</v>
      </c>
      <c r="AO13" s="12">
        <v>4.2699999999999996</v>
      </c>
      <c r="AP13" s="12">
        <v>1.08</v>
      </c>
      <c r="AQ13" s="12"/>
      <c r="AR13" s="12">
        <v>99.52</v>
      </c>
      <c r="AS13" s="12"/>
      <c r="AT13" s="12">
        <v>0.74332445973082573</v>
      </c>
      <c r="AU13" s="12">
        <v>0.53080798161757692</v>
      </c>
      <c r="AV13" s="12"/>
      <c r="AW13" s="12">
        <v>0.98352471293060406</v>
      </c>
      <c r="AX13" s="12">
        <v>1.1764705882352939E-2</v>
      </c>
      <c r="AY13" s="12">
        <v>0.17457826598666146</v>
      </c>
      <c r="AZ13" s="12">
        <v>8.9491997216423105E-2</v>
      </c>
      <c r="BA13" s="12">
        <v>0</v>
      </c>
      <c r="BB13" s="12">
        <v>7.5663607045398151E-2</v>
      </c>
      <c r="BC13" s="12">
        <v>0.12214693295292439</v>
      </c>
      <c r="BD13" s="12">
        <v>6.9093851132686082E-2</v>
      </c>
      <c r="BE13" s="12">
        <v>1.1464968152866243E-2</v>
      </c>
      <c r="BF13" s="12">
        <v>0</v>
      </c>
      <c r="BG13" s="12"/>
      <c r="BH13" s="12">
        <v>1.5377290412999165</v>
      </c>
      <c r="BI13" s="12"/>
      <c r="BJ13" s="12">
        <v>0.98352471293060406</v>
      </c>
      <c r="BK13" s="12">
        <v>1.1764705882352939E-2</v>
      </c>
      <c r="BL13" s="12">
        <v>0.34915653197332291</v>
      </c>
      <c r="BM13" s="12">
        <v>8.9491997216423105E-2</v>
      </c>
      <c r="BN13" s="12">
        <v>0</v>
      </c>
      <c r="BO13" s="12">
        <v>7.5663607045398151E-2</v>
      </c>
      <c r="BP13" s="12">
        <v>0.12214693295292439</v>
      </c>
      <c r="BQ13" s="12">
        <v>0.13818770226537216</v>
      </c>
      <c r="BR13" s="12">
        <v>2.2929936305732486E-2</v>
      </c>
      <c r="BS13" s="35">
        <v>0</v>
      </c>
    </row>
    <row r="14" spans="1:71" ht="17" x14ac:dyDescent="0.25">
      <c r="A14" s="22" t="s">
        <v>183</v>
      </c>
      <c r="B14" s="23" t="s">
        <v>182</v>
      </c>
      <c r="C14" s="36" t="s">
        <v>187</v>
      </c>
      <c r="D14" s="36" t="s">
        <v>61</v>
      </c>
      <c r="E14" s="37" t="s">
        <v>107</v>
      </c>
      <c r="F14" s="67">
        <v>0.60738945304887382</v>
      </c>
      <c r="G14" s="67">
        <v>0.2037062822755919</v>
      </c>
      <c r="H14" s="11">
        <v>0.56999999999999995</v>
      </c>
      <c r="I14" s="12">
        <v>0.04</v>
      </c>
      <c r="J14" s="13">
        <v>5211</v>
      </c>
      <c r="K14" s="17">
        <v>7.0175438596491238E-2</v>
      </c>
      <c r="L14" s="16">
        <v>0.7</v>
      </c>
      <c r="M14" s="16">
        <v>0.06</v>
      </c>
      <c r="N14" s="16">
        <v>4465</v>
      </c>
      <c r="O14" s="14">
        <v>8.5714285714285715E-2</v>
      </c>
      <c r="P14" s="15"/>
      <c r="Q14" s="16"/>
      <c r="R14" s="18"/>
      <c r="S14" s="16"/>
      <c r="T14" s="16"/>
      <c r="U14" s="21"/>
      <c r="V14" s="16"/>
      <c r="W14" s="21"/>
      <c r="X14" s="21"/>
      <c r="Y14" s="21"/>
      <c r="Z14" s="15"/>
      <c r="AA14" s="16"/>
      <c r="AB14" s="18"/>
      <c r="AC14" s="16"/>
      <c r="AD14" s="16"/>
      <c r="AE14" s="18"/>
      <c r="AF14" s="19" t="s">
        <v>186</v>
      </c>
      <c r="AG14" s="57"/>
      <c r="AH14" s="11">
        <v>48.02</v>
      </c>
      <c r="AI14" s="12">
        <v>0.96</v>
      </c>
      <c r="AJ14" s="12">
        <v>14.52</v>
      </c>
      <c r="AK14" s="12">
        <v>7.51</v>
      </c>
      <c r="AL14" s="12">
        <v>0.14000000000000001</v>
      </c>
      <c r="AM14" s="12">
        <v>6.82</v>
      </c>
      <c r="AN14" s="12">
        <v>12.77</v>
      </c>
      <c r="AO14" s="12">
        <v>1.8</v>
      </c>
      <c r="AP14" s="12">
        <v>5.55</v>
      </c>
      <c r="AQ14" s="12">
        <v>0.65</v>
      </c>
      <c r="AR14" s="12">
        <v>98.74</v>
      </c>
      <c r="AS14" s="12"/>
      <c r="AT14" s="12">
        <v>0.60738945304887382</v>
      </c>
      <c r="AU14" s="12">
        <v>0.2037062822755919</v>
      </c>
      <c r="AV14" s="12"/>
      <c r="AW14" s="12">
        <v>0.79913463138625396</v>
      </c>
      <c r="AX14" s="12">
        <v>1.2015018773466833E-2</v>
      </c>
      <c r="AY14" s="12">
        <v>0.14240878775990584</v>
      </c>
      <c r="AZ14" s="12">
        <v>0.10452331245650662</v>
      </c>
      <c r="BA14" s="12">
        <v>1.9734987313222443E-3</v>
      </c>
      <c r="BB14" s="12">
        <v>0.16918878690151326</v>
      </c>
      <c r="BC14" s="12">
        <v>0.22771041369472184</v>
      </c>
      <c r="BD14" s="12">
        <v>2.9126213592233011E-2</v>
      </c>
      <c r="BE14" s="12">
        <v>5.8917197452229293E-2</v>
      </c>
      <c r="BF14" s="12">
        <v>4.5790771398379719E-3</v>
      </c>
      <c r="BG14" s="12"/>
      <c r="BH14" s="12">
        <v>1.5449978607481529</v>
      </c>
      <c r="BI14" s="12"/>
      <c r="BJ14" s="12">
        <v>0.79913463138625396</v>
      </c>
      <c r="BK14" s="12">
        <v>1.2015018773466833E-2</v>
      </c>
      <c r="BL14" s="12">
        <v>0.28481757551981168</v>
      </c>
      <c r="BM14" s="12">
        <v>0.10452331245650662</v>
      </c>
      <c r="BN14" s="12">
        <v>1.9734987313222443E-3</v>
      </c>
      <c r="BO14" s="12">
        <v>0.16918878690151326</v>
      </c>
      <c r="BP14" s="12">
        <v>0.22771041369472184</v>
      </c>
      <c r="BQ14" s="12">
        <v>5.8252427184466021E-2</v>
      </c>
      <c r="BR14" s="12">
        <v>0.11783439490445859</v>
      </c>
      <c r="BS14" s="35">
        <v>9.1581542796759438E-3</v>
      </c>
    </row>
    <row r="15" spans="1:71" ht="17" x14ac:dyDescent="0.25">
      <c r="A15" s="22" t="s">
        <v>183</v>
      </c>
      <c r="B15" s="23" t="s">
        <v>182</v>
      </c>
      <c r="C15" s="36" t="s">
        <v>185</v>
      </c>
      <c r="D15" s="36" t="s">
        <v>61</v>
      </c>
      <c r="E15" s="37" t="s">
        <v>107</v>
      </c>
      <c r="F15" s="67">
        <v>0.63012019699128441</v>
      </c>
      <c r="G15" s="67">
        <v>0.24737348824542493</v>
      </c>
      <c r="H15" s="11">
        <v>0.62</v>
      </c>
      <c r="I15" s="12">
        <v>0.1</v>
      </c>
      <c r="J15" s="13">
        <v>5216</v>
      </c>
      <c r="K15" s="17">
        <v>0.16129032258064518</v>
      </c>
      <c r="L15" s="16">
        <v>0.97</v>
      </c>
      <c r="M15" s="16">
        <v>7.0000000000000007E-2</v>
      </c>
      <c r="N15" s="16">
        <v>4483</v>
      </c>
      <c r="O15" s="14">
        <v>7.2164948453608255E-2</v>
      </c>
      <c r="P15" s="15"/>
      <c r="Q15" s="16"/>
      <c r="R15" s="18"/>
      <c r="S15" s="16"/>
      <c r="T15" s="16"/>
      <c r="U15" s="21"/>
      <c r="V15" s="16"/>
      <c r="W15" s="21"/>
      <c r="X15" s="21"/>
      <c r="Y15" s="21"/>
      <c r="Z15" s="15"/>
      <c r="AA15" s="16"/>
      <c r="AB15" s="18"/>
      <c r="AC15" s="16"/>
      <c r="AD15" s="16"/>
      <c r="AE15" s="18"/>
      <c r="AF15" s="19" t="s">
        <v>184</v>
      </c>
      <c r="AG15" s="57"/>
      <c r="AH15" s="11">
        <v>49.4</v>
      </c>
      <c r="AI15" s="12">
        <v>0.8</v>
      </c>
      <c r="AJ15" s="12">
        <v>15.8</v>
      </c>
      <c r="AK15" s="12">
        <v>7.64</v>
      </c>
      <c r="AL15" s="12">
        <v>0.2</v>
      </c>
      <c r="AM15" s="12">
        <v>8</v>
      </c>
      <c r="AN15" s="12">
        <v>12.7</v>
      </c>
      <c r="AO15" s="12">
        <v>2.2999999999999998</v>
      </c>
      <c r="AP15" s="12">
        <v>1.9</v>
      </c>
      <c r="AQ15" s="12">
        <v>0.4</v>
      </c>
      <c r="AR15" s="12">
        <v>99.140000000000015</v>
      </c>
      <c r="AS15" s="12"/>
      <c r="AT15" s="12">
        <v>0.63012019699128441</v>
      </c>
      <c r="AU15" s="12">
        <v>0.24737348824542493</v>
      </c>
      <c r="AV15" s="12"/>
      <c r="AW15" s="12">
        <v>0.8221001830587451</v>
      </c>
      <c r="AX15" s="12">
        <v>1.0012515644555695E-2</v>
      </c>
      <c r="AY15" s="12">
        <v>0.15496273048254219</v>
      </c>
      <c r="AZ15" s="12">
        <v>0.10633263743910926</v>
      </c>
      <c r="BA15" s="12">
        <v>2.8192839018889204E-3</v>
      </c>
      <c r="BB15" s="12">
        <v>0.19846192011907715</v>
      </c>
      <c r="BC15" s="12">
        <v>0.22646219686162625</v>
      </c>
      <c r="BD15" s="12">
        <v>3.7216828478964403E-2</v>
      </c>
      <c r="BE15" s="12">
        <v>2.0169851380042462E-2</v>
      </c>
      <c r="BF15" s="12">
        <v>2.817893624515675E-3</v>
      </c>
      <c r="BG15" s="12"/>
      <c r="BH15" s="12">
        <v>1.5785381473665518</v>
      </c>
      <c r="BI15" s="12"/>
      <c r="BJ15" s="12">
        <v>0.8221001830587451</v>
      </c>
      <c r="BK15" s="12">
        <v>1.0012515644555695E-2</v>
      </c>
      <c r="BL15" s="12">
        <v>0.30992546096508439</v>
      </c>
      <c r="BM15" s="12">
        <v>0.10633263743910926</v>
      </c>
      <c r="BN15" s="12">
        <v>2.8192839018889204E-3</v>
      </c>
      <c r="BO15" s="12">
        <v>0.19846192011907715</v>
      </c>
      <c r="BP15" s="12">
        <v>0.22646219686162625</v>
      </c>
      <c r="BQ15" s="12">
        <v>7.4433656957928807E-2</v>
      </c>
      <c r="BR15" s="12">
        <v>4.0339702760084924E-2</v>
      </c>
      <c r="BS15" s="35">
        <v>5.63578724903135E-3</v>
      </c>
    </row>
    <row r="16" spans="1:71" ht="17" x14ac:dyDescent="0.25">
      <c r="A16" s="22" t="s">
        <v>183</v>
      </c>
      <c r="B16" s="23" t="s">
        <v>182</v>
      </c>
      <c r="C16" s="36" t="s">
        <v>181</v>
      </c>
      <c r="D16" s="36" t="s">
        <v>61</v>
      </c>
      <c r="E16" s="37" t="s">
        <v>107</v>
      </c>
      <c r="F16" s="67">
        <v>0.63121393174566021</v>
      </c>
      <c r="G16" s="67">
        <v>0.36389426147301268</v>
      </c>
      <c r="H16" s="11">
        <v>0.56000000000000005</v>
      </c>
      <c r="I16" s="12">
        <v>0.08</v>
      </c>
      <c r="J16" s="13">
        <v>5220</v>
      </c>
      <c r="K16" s="17">
        <v>0.14285714285714285</v>
      </c>
      <c r="L16" s="16">
        <v>0.75</v>
      </c>
      <c r="M16" s="16">
        <v>7.0000000000000007E-2</v>
      </c>
      <c r="N16" s="16">
        <v>4483</v>
      </c>
      <c r="O16" s="14">
        <v>9.3333333333333338E-2</v>
      </c>
      <c r="P16" s="15"/>
      <c r="Q16" s="16"/>
      <c r="R16" s="18"/>
      <c r="S16" s="16"/>
      <c r="T16" s="16"/>
      <c r="U16" s="21"/>
      <c r="V16" s="16"/>
      <c r="W16" s="21"/>
      <c r="X16" s="21"/>
      <c r="Y16" s="21"/>
      <c r="Z16" s="15"/>
      <c r="AA16" s="16"/>
      <c r="AB16" s="18"/>
      <c r="AC16" s="16"/>
      <c r="AD16" s="16"/>
      <c r="AE16" s="18"/>
      <c r="AF16" s="19" t="s">
        <v>180</v>
      </c>
      <c r="AG16" s="57"/>
      <c r="AH16" s="11">
        <v>47.59</v>
      </c>
      <c r="AI16" s="12">
        <v>1.66</v>
      </c>
      <c r="AJ16" s="12">
        <v>17.190000000000001</v>
      </c>
      <c r="AK16" s="12">
        <v>10.15</v>
      </c>
      <c r="AL16" s="12">
        <v>0.17</v>
      </c>
      <c r="AM16" s="12">
        <v>5.72</v>
      </c>
      <c r="AN16" s="12">
        <v>10.85</v>
      </c>
      <c r="AO16" s="12">
        <v>3.42</v>
      </c>
      <c r="AP16" s="12">
        <v>1.98</v>
      </c>
      <c r="AQ16" s="12">
        <v>0.51</v>
      </c>
      <c r="AR16" s="12">
        <v>99.240000000000009</v>
      </c>
      <c r="AS16" s="12"/>
      <c r="AT16" s="12">
        <v>0.63121393174566021</v>
      </c>
      <c r="AU16" s="12">
        <v>0.36389426147301268</v>
      </c>
      <c r="AV16" s="12"/>
      <c r="AW16" s="12">
        <v>0.7919786986187386</v>
      </c>
      <c r="AX16" s="12">
        <v>2.0775969962453063E-2</v>
      </c>
      <c r="AY16" s="12">
        <v>0.16859552765790509</v>
      </c>
      <c r="AZ16" s="12">
        <v>0.14126652748782187</v>
      </c>
      <c r="BA16" s="12">
        <v>2.3963913166055823E-3</v>
      </c>
      <c r="BB16" s="12">
        <v>0.14190027288514015</v>
      </c>
      <c r="BC16" s="12">
        <v>0.19347360912981454</v>
      </c>
      <c r="BD16" s="12">
        <v>5.533980582524272E-2</v>
      </c>
      <c r="BE16" s="12">
        <v>2.1019108280254776E-2</v>
      </c>
      <c r="BF16" s="12">
        <v>3.5928143712574854E-3</v>
      </c>
      <c r="BG16" s="12"/>
      <c r="BH16" s="12">
        <v>1.5367459111639767</v>
      </c>
      <c r="BI16" s="12"/>
      <c r="BJ16" s="12">
        <v>0.7919786986187386</v>
      </c>
      <c r="BK16" s="12">
        <v>2.0775969962453063E-2</v>
      </c>
      <c r="BL16" s="12">
        <v>0.33719105531581017</v>
      </c>
      <c r="BM16" s="12">
        <v>0.14126652748782187</v>
      </c>
      <c r="BN16" s="12">
        <v>2.3963913166055823E-3</v>
      </c>
      <c r="BO16" s="12">
        <v>0.14190027288514015</v>
      </c>
      <c r="BP16" s="12">
        <v>0.19347360912981454</v>
      </c>
      <c r="BQ16" s="12">
        <v>0.11067961165048544</v>
      </c>
      <c r="BR16" s="12">
        <v>4.2038216560509552E-2</v>
      </c>
      <c r="BS16" s="35">
        <v>7.1856287425149708E-3</v>
      </c>
    </row>
    <row r="17" spans="1:71" ht="17" x14ac:dyDescent="0.25">
      <c r="A17" s="8" t="s">
        <v>42</v>
      </c>
      <c r="B17" s="9" t="s">
        <v>52</v>
      </c>
      <c r="C17" s="32" t="s">
        <v>53</v>
      </c>
      <c r="D17" s="32" t="s">
        <v>50</v>
      </c>
      <c r="E17" s="33" t="s">
        <v>74</v>
      </c>
      <c r="F17" s="67">
        <v>0.746</v>
      </c>
      <c r="G17" s="67">
        <v>0.50891778880721517</v>
      </c>
      <c r="H17" s="11">
        <v>1.07</v>
      </c>
      <c r="I17" s="12">
        <v>7.0000000000000007E-2</v>
      </c>
      <c r="J17" s="13"/>
      <c r="K17" s="17">
        <v>6.5420560747663559E-2</v>
      </c>
      <c r="L17" s="16">
        <v>0.79</v>
      </c>
      <c r="M17" s="16">
        <v>7.0000000000000007E-2</v>
      </c>
      <c r="N17" s="16"/>
      <c r="O17" s="14">
        <v>8.8607594936708861E-2</v>
      </c>
      <c r="P17" s="15">
        <v>42.34</v>
      </c>
      <c r="Q17" s="16">
        <v>2.77</v>
      </c>
      <c r="R17" s="18"/>
      <c r="S17" s="16">
        <v>62.32</v>
      </c>
      <c r="T17" s="16"/>
      <c r="U17" s="16"/>
      <c r="V17" s="16"/>
      <c r="W17" s="16"/>
      <c r="X17" s="16">
        <v>0.42</v>
      </c>
      <c r="Y17" s="16"/>
      <c r="Z17" s="15"/>
      <c r="AA17" s="16"/>
      <c r="AB17" s="18"/>
      <c r="AC17" s="16"/>
      <c r="AD17" s="16"/>
      <c r="AE17" s="18"/>
      <c r="AF17" s="19" t="s">
        <v>69</v>
      </c>
      <c r="AG17" s="57"/>
      <c r="AH17" s="11">
        <v>57.41</v>
      </c>
      <c r="AI17" s="12">
        <v>0.97</v>
      </c>
      <c r="AJ17" s="12">
        <v>16.79</v>
      </c>
      <c r="AK17" s="12">
        <v>4.79</v>
      </c>
      <c r="AL17" s="12">
        <v>0.14000000000000001</v>
      </c>
      <c r="AM17" s="12">
        <v>3.12</v>
      </c>
      <c r="AN17" s="12">
        <v>6.83</v>
      </c>
      <c r="AO17" s="12">
        <v>3.9</v>
      </c>
      <c r="AP17" s="12">
        <v>1.25</v>
      </c>
      <c r="AQ17" s="12">
        <v>0.3</v>
      </c>
      <c r="AR17" s="12">
        <v>95.5</v>
      </c>
      <c r="AS17" s="38"/>
      <c r="AT17" s="12">
        <v>0.74620919839024646</v>
      </c>
      <c r="AU17" s="12">
        <v>0.50891778880721517</v>
      </c>
      <c r="AV17" s="12"/>
      <c r="AW17" s="12">
        <v>0.95540023298385746</v>
      </c>
      <c r="AX17" s="12">
        <v>1.2140175219023778E-2</v>
      </c>
      <c r="AY17" s="12">
        <v>0.1646724205570812</v>
      </c>
      <c r="AZ17" s="12">
        <v>6.6666666666666666E-2</v>
      </c>
      <c r="BA17" s="12">
        <v>1.9734987313222443E-3</v>
      </c>
      <c r="BB17" s="12">
        <v>7.7400148846440087E-2</v>
      </c>
      <c r="BC17" s="12">
        <v>0.12179029957203995</v>
      </c>
      <c r="BD17" s="12">
        <v>6.3106796116504854E-2</v>
      </c>
      <c r="BE17" s="12">
        <v>1.3269639065817409E-2</v>
      </c>
      <c r="BF17" s="12">
        <v>2.1134202183867561E-3</v>
      </c>
      <c r="BG17" s="12">
        <v>1.4764198777587534</v>
      </c>
      <c r="BH17" s="12"/>
      <c r="BI17" s="12"/>
      <c r="BJ17" s="12">
        <v>0.95540023298385746</v>
      </c>
      <c r="BK17" s="12">
        <v>1.2140175219023778E-2</v>
      </c>
      <c r="BL17" s="12">
        <v>0.3293448411141624</v>
      </c>
      <c r="BM17" s="12">
        <v>6.6666666666666666E-2</v>
      </c>
      <c r="BN17" s="12">
        <v>1.9734987313222443E-3</v>
      </c>
      <c r="BO17" s="12">
        <v>7.7400148846440087E-2</v>
      </c>
      <c r="BP17" s="12">
        <v>0.12179029957203995</v>
      </c>
      <c r="BQ17" s="12">
        <v>0.12621359223300971</v>
      </c>
      <c r="BR17" s="12">
        <v>2.6539278131634817E-2</v>
      </c>
      <c r="BS17" s="35">
        <v>4.2268404367735123E-3</v>
      </c>
    </row>
    <row r="18" spans="1:71" ht="17" x14ac:dyDescent="0.25">
      <c r="A18" s="8" t="s">
        <v>42</v>
      </c>
      <c r="B18" s="9" t="s">
        <v>52</v>
      </c>
      <c r="C18" s="32" t="s">
        <v>54</v>
      </c>
      <c r="D18" s="32" t="s">
        <v>50</v>
      </c>
      <c r="E18" s="33" t="s">
        <v>74</v>
      </c>
      <c r="F18" s="67">
        <v>0.79500000000000004</v>
      </c>
      <c r="G18" s="67">
        <v>0.42511813048383329</v>
      </c>
      <c r="H18" s="11">
        <v>1.46</v>
      </c>
      <c r="I18" s="12">
        <v>7.0000000000000007E-2</v>
      </c>
      <c r="J18" s="13"/>
      <c r="K18" s="17">
        <v>4.7945205479452059E-2</v>
      </c>
      <c r="L18" s="16">
        <v>0.89</v>
      </c>
      <c r="M18" s="16">
        <v>7.0000000000000007E-2</v>
      </c>
      <c r="N18" s="16"/>
      <c r="O18" s="14">
        <v>7.8651685393258439E-2</v>
      </c>
      <c r="P18" s="15">
        <v>52.05</v>
      </c>
      <c r="Q18" s="16">
        <v>2.85</v>
      </c>
      <c r="R18" s="18"/>
      <c r="S18" s="16">
        <v>69.209999999999994</v>
      </c>
      <c r="T18" s="16"/>
      <c r="U18" s="16"/>
      <c r="V18" s="16"/>
      <c r="W18" s="16"/>
      <c r="X18" s="16">
        <v>0.52</v>
      </c>
      <c r="Y18" s="16"/>
      <c r="Z18" s="15"/>
      <c r="AA18" s="16"/>
      <c r="AB18" s="18"/>
      <c r="AC18" s="16"/>
      <c r="AD18" s="16"/>
      <c r="AE18" s="18"/>
      <c r="AF18" s="19" t="s">
        <v>70</v>
      </c>
      <c r="AG18" s="57"/>
      <c r="AH18" s="11">
        <v>61.58</v>
      </c>
      <c r="AI18" s="12">
        <v>1.07</v>
      </c>
      <c r="AJ18" s="12">
        <v>16.7</v>
      </c>
      <c r="AK18" s="12">
        <v>0</v>
      </c>
      <c r="AL18" s="12">
        <v>0</v>
      </c>
      <c r="AM18" s="12">
        <v>2.94</v>
      </c>
      <c r="AN18" s="12">
        <v>7.51</v>
      </c>
      <c r="AO18" s="12">
        <v>3.06</v>
      </c>
      <c r="AP18" s="12">
        <v>1.39</v>
      </c>
      <c r="AQ18" s="12">
        <v>0</v>
      </c>
      <c r="AR18" s="12">
        <v>94.25</v>
      </c>
      <c r="AS18" s="38"/>
      <c r="AT18" s="12">
        <v>0.79497319669049726</v>
      </c>
      <c r="AU18" s="12">
        <v>0.42511813048383329</v>
      </c>
      <c r="AV18" s="12"/>
      <c r="AW18" s="12">
        <v>1.0247961391246463</v>
      </c>
      <c r="AX18" s="12">
        <v>1.3391739674593242E-2</v>
      </c>
      <c r="AY18" s="12">
        <v>0.16378972145939585</v>
      </c>
      <c r="AZ18" s="12">
        <v>0</v>
      </c>
      <c r="BA18" s="12">
        <v>0</v>
      </c>
      <c r="BB18" s="12">
        <v>7.2934755643760854E-2</v>
      </c>
      <c r="BC18" s="12">
        <v>0.13391583452211128</v>
      </c>
      <c r="BD18" s="12">
        <v>4.9514563106796118E-2</v>
      </c>
      <c r="BE18" s="12">
        <v>1.4755838641188958E-2</v>
      </c>
      <c r="BF18" s="12">
        <v>0</v>
      </c>
      <c r="BG18" s="12">
        <v>1.4730985921724928</v>
      </c>
      <c r="BH18" s="12"/>
      <c r="BI18" s="12"/>
      <c r="BJ18" s="12">
        <v>1.0247961391246463</v>
      </c>
      <c r="BK18" s="12">
        <v>1.3391739674593242E-2</v>
      </c>
      <c r="BL18" s="12">
        <v>0.32757944291879171</v>
      </c>
      <c r="BM18" s="12">
        <v>0</v>
      </c>
      <c r="BN18" s="12">
        <v>0</v>
      </c>
      <c r="BO18" s="12">
        <v>7.2934755643760854E-2</v>
      </c>
      <c r="BP18" s="12">
        <v>0.13391583452211128</v>
      </c>
      <c r="BQ18" s="12">
        <v>9.9029126213592236E-2</v>
      </c>
      <c r="BR18" s="12">
        <v>2.9511677282377916E-2</v>
      </c>
      <c r="BS18" s="35">
        <v>0</v>
      </c>
    </row>
    <row r="19" spans="1:71" ht="17" x14ac:dyDescent="0.25">
      <c r="A19" s="8" t="s">
        <v>42</v>
      </c>
      <c r="B19" s="9" t="s">
        <v>63</v>
      </c>
      <c r="C19" s="32" t="s">
        <v>60</v>
      </c>
      <c r="D19" s="32" t="s">
        <v>64</v>
      </c>
      <c r="E19" s="33" t="s">
        <v>74</v>
      </c>
      <c r="F19" s="67">
        <v>0.85899999999999999</v>
      </c>
      <c r="G19" s="67"/>
      <c r="H19" s="11">
        <v>1.61</v>
      </c>
      <c r="I19" s="12">
        <v>0.05</v>
      </c>
      <c r="J19" s="13"/>
      <c r="K19" s="17">
        <v>3.1055900621118012E-2</v>
      </c>
      <c r="L19" s="16">
        <v>1.73</v>
      </c>
      <c r="M19" s="16">
        <v>0.02</v>
      </c>
      <c r="N19" s="16"/>
      <c r="O19" s="14">
        <v>1.1560693641618498E-2</v>
      </c>
      <c r="P19" s="15">
        <v>55</v>
      </c>
      <c r="Q19" s="16">
        <v>2</v>
      </c>
      <c r="R19" s="18"/>
      <c r="S19" s="16"/>
      <c r="T19" s="16">
        <v>100</v>
      </c>
      <c r="U19" s="21">
        <v>2</v>
      </c>
      <c r="V19" s="16">
        <v>56</v>
      </c>
      <c r="W19" s="21">
        <v>4</v>
      </c>
      <c r="X19" s="21"/>
      <c r="Y19" s="21"/>
      <c r="Z19" s="15"/>
      <c r="AA19" s="16"/>
      <c r="AB19" s="18"/>
      <c r="AC19" s="16"/>
      <c r="AD19" s="16"/>
      <c r="AE19" s="18"/>
      <c r="AF19" s="19" t="s">
        <v>65</v>
      </c>
      <c r="AG19" s="57"/>
      <c r="AH19" s="11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35"/>
    </row>
    <row r="20" spans="1:71" ht="17" x14ac:dyDescent="0.25">
      <c r="A20" s="8" t="s">
        <v>42</v>
      </c>
      <c r="B20" s="9" t="s">
        <v>212</v>
      </c>
      <c r="C20" s="32" t="s">
        <v>179</v>
      </c>
      <c r="D20" s="32" t="s">
        <v>61</v>
      </c>
      <c r="E20" s="33" t="s">
        <v>107</v>
      </c>
      <c r="F20" s="67">
        <v>0.84969876688174817</v>
      </c>
      <c r="G20" s="67"/>
      <c r="H20" s="11">
        <v>1.79</v>
      </c>
      <c r="I20" s="12">
        <v>0.02</v>
      </c>
      <c r="J20" s="13"/>
      <c r="K20" s="17">
        <v>1.11731843575419E-2</v>
      </c>
      <c r="L20" s="16">
        <v>1.56</v>
      </c>
      <c r="M20" s="16">
        <v>0.02</v>
      </c>
      <c r="N20" s="16"/>
      <c r="O20" s="14">
        <v>1.282051282051282E-2</v>
      </c>
      <c r="P20" s="15"/>
      <c r="Q20" s="16"/>
      <c r="R20" s="18"/>
      <c r="S20" s="16"/>
      <c r="T20" s="16"/>
      <c r="U20" s="21"/>
      <c r="V20" s="16"/>
      <c r="W20" s="21"/>
      <c r="X20" s="21"/>
      <c r="Y20" s="21"/>
      <c r="Z20" s="15"/>
      <c r="AA20" s="16"/>
      <c r="AB20" s="18"/>
      <c r="AC20" s="16"/>
      <c r="AD20" s="16"/>
      <c r="AE20" s="18"/>
      <c r="AF20" s="19" t="s">
        <v>41</v>
      </c>
      <c r="AG20" s="57"/>
      <c r="AH20" s="11">
        <v>76.14</v>
      </c>
      <c r="AI20" s="12"/>
      <c r="AJ20" s="12">
        <v>13.53</v>
      </c>
      <c r="AK20" s="12"/>
      <c r="AL20" s="12"/>
      <c r="AM20" s="12"/>
      <c r="AN20" s="12"/>
      <c r="AO20" s="12">
        <v>4.6500000000000004</v>
      </c>
      <c r="AP20" s="12">
        <v>5.68</v>
      </c>
      <c r="AQ20" s="12"/>
      <c r="AR20" s="12">
        <v>100</v>
      </c>
      <c r="AS20" s="12"/>
      <c r="AT20" s="12">
        <v>0.84969876688174817</v>
      </c>
      <c r="AU20" s="12">
        <v>1</v>
      </c>
      <c r="AV20" s="12"/>
      <c r="AW20" s="12">
        <v>1.2670993509735395</v>
      </c>
      <c r="AX20" s="12">
        <v>0</v>
      </c>
      <c r="AY20" s="12">
        <v>0.13269909768536681</v>
      </c>
      <c r="AZ20" s="12">
        <v>0</v>
      </c>
      <c r="BA20" s="12">
        <v>0</v>
      </c>
      <c r="BB20" s="12">
        <v>0</v>
      </c>
      <c r="BC20" s="12">
        <v>0</v>
      </c>
      <c r="BD20" s="12">
        <v>7.524271844660195E-2</v>
      </c>
      <c r="BE20" s="12">
        <v>6.0297239915074304E-2</v>
      </c>
      <c r="BF20" s="12">
        <v>0</v>
      </c>
      <c r="BG20" s="12"/>
      <c r="BH20" s="12">
        <v>1.5353384070205827</v>
      </c>
      <c r="BI20" s="12"/>
      <c r="BJ20" s="12">
        <v>1.2670993509735395</v>
      </c>
      <c r="BK20" s="12">
        <v>0</v>
      </c>
      <c r="BL20" s="12">
        <v>0.26539819537073361</v>
      </c>
      <c r="BM20" s="12">
        <v>0</v>
      </c>
      <c r="BN20" s="12">
        <v>0</v>
      </c>
      <c r="BO20" s="12">
        <v>0</v>
      </c>
      <c r="BP20" s="12">
        <v>0</v>
      </c>
      <c r="BQ20" s="12">
        <v>0.1504854368932039</v>
      </c>
      <c r="BR20" s="12">
        <v>0.12059447983014861</v>
      </c>
      <c r="BS20" s="35">
        <v>0</v>
      </c>
    </row>
    <row r="21" spans="1:71" s="20" customFormat="1" ht="17" x14ac:dyDescent="0.25">
      <c r="A21" s="94" t="s">
        <v>42</v>
      </c>
      <c r="B21" s="93" t="s">
        <v>178</v>
      </c>
      <c r="C21" s="58" t="s">
        <v>101</v>
      </c>
      <c r="D21" s="58" t="s">
        <v>159</v>
      </c>
      <c r="E21" s="92" t="s">
        <v>107</v>
      </c>
      <c r="F21" s="67">
        <v>0.62913169855519047</v>
      </c>
      <c r="G21" s="67">
        <v>0.24960527733659421</v>
      </c>
      <c r="H21" s="66">
        <v>0.65999999999999992</v>
      </c>
      <c r="I21" s="78">
        <v>0.08</v>
      </c>
      <c r="J21" s="85"/>
      <c r="K21" s="86">
        <v>0.12191179866081736</v>
      </c>
      <c r="L21" s="78">
        <v>0.57000000000000006</v>
      </c>
      <c r="M21" s="78">
        <v>0.06</v>
      </c>
      <c r="N21" s="85"/>
      <c r="O21" s="84">
        <v>0.10607940446650124</v>
      </c>
      <c r="P21" s="83"/>
      <c r="Q21" s="82"/>
      <c r="R21" s="81"/>
      <c r="S21" s="82"/>
      <c r="T21" s="82"/>
      <c r="U21" s="59"/>
      <c r="V21" s="82"/>
      <c r="W21" s="59"/>
      <c r="X21" s="59"/>
      <c r="Y21" s="59"/>
      <c r="Z21" s="83"/>
      <c r="AA21" s="82"/>
      <c r="AB21" s="81"/>
      <c r="AC21" s="82"/>
      <c r="AD21" s="82"/>
      <c r="AE21" s="81"/>
      <c r="AF21" s="80"/>
      <c r="AG21" s="79"/>
      <c r="AH21" s="66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7"/>
    </row>
    <row r="22" spans="1:71" s="20" customFormat="1" ht="17" x14ac:dyDescent="0.25">
      <c r="A22" s="94" t="s">
        <v>42</v>
      </c>
      <c r="B22" s="93" t="s">
        <v>178</v>
      </c>
      <c r="C22" s="58" t="s">
        <v>49</v>
      </c>
      <c r="D22" s="58" t="s">
        <v>159</v>
      </c>
      <c r="E22" s="92" t="s">
        <v>107</v>
      </c>
      <c r="F22" s="67">
        <v>0.72153474597146128</v>
      </c>
      <c r="G22" s="67">
        <v>0.44170443723641156</v>
      </c>
      <c r="H22" s="66">
        <v>0.89500000000000002</v>
      </c>
      <c r="I22" s="78">
        <v>8.5000000000000006E-2</v>
      </c>
      <c r="J22" s="85"/>
      <c r="K22" s="86">
        <v>9.425200803212852E-2</v>
      </c>
      <c r="L22" s="78">
        <v>0.77499999999999991</v>
      </c>
      <c r="M22" s="78">
        <v>0.06</v>
      </c>
      <c r="N22" s="85"/>
      <c r="O22" s="84">
        <v>7.5630252100840345E-2</v>
      </c>
      <c r="P22" s="83"/>
      <c r="Q22" s="82"/>
      <c r="R22" s="81"/>
      <c r="S22" s="82"/>
      <c r="T22" s="82"/>
      <c r="U22" s="59"/>
      <c r="V22" s="82"/>
      <c r="W22" s="59"/>
      <c r="X22" s="59"/>
      <c r="Y22" s="59"/>
      <c r="Z22" s="83"/>
      <c r="AA22" s="82"/>
      <c r="AB22" s="81"/>
      <c r="AC22" s="82"/>
      <c r="AD22" s="82"/>
      <c r="AE22" s="81"/>
      <c r="AF22" s="80"/>
      <c r="AG22" s="79"/>
      <c r="AH22" s="66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7"/>
    </row>
    <row r="23" spans="1:71" s="20" customFormat="1" ht="17" x14ac:dyDescent="0.25">
      <c r="A23" s="94" t="s">
        <v>42</v>
      </c>
      <c r="B23" s="93" t="s">
        <v>178</v>
      </c>
      <c r="C23" s="58" t="s">
        <v>78</v>
      </c>
      <c r="D23" s="58" t="s">
        <v>159</v>
      </c>
      <c r="E23" s="92" t="s">
        <v>107</v>
      </c>
      <c r="F23" s="67">
        <v>0.78266693776043683</v>
      </c>
      <c r="G23" s="67">
        <v>0.57782118741672506</v>
      </c>
      <c r="H23" s="66">
        <v>1.17</v>
      </c>
      <c r="I23" s="78">
        <v>9.5000000000000001E-2</v>
      </c>
      <c r="J23" s="85"/>
      <c r="K23" s="86">
        <v>8.1145322899144307E-2</v>
      </c>
      <c r="L23" s="78">
        <v>1.0150000000000001</v>
      </c>
      <c r="M23" s="78">
        <v>6.5000000000000002E-2</v>
      </c>
      <c r="N23" s="85"/>
      <c r="O23" s="84">
        <v>6.3960280373831779E-2</v>
      </c>
      <c r="P23" s="83"/>
      <c r="Q23" s="82"/>
      <c r="R23" s="81"/>
      <c r="S23" s="82"/>
      <c r="T23" s="82"/>
      <c r="U23" s="59"/>
      <c r="V23" s="82"/>
      <c r="W23" s="59"/>
      <c r="X23" s="59"/>
      <c r="Y23" s="59"/>
      <c r="Z23" s="83"/>
      <c r="AA23" s="82"/>
      <c r="AB23" s="81"/>
      <c r="AC23" s="82"/>
      <c r="AD23" s="82"/>
      <c r="AE23" s="81"/>
      <c r="AF23" s="80"/>
      <c r="AG23" s="79"/>
      <c r="AH23" s="66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7"/>
    </row>
    <row r="24" spans="1:71" ht="17" x14ac:dyDescent="0.25">
      <c r="A24" s="22" t="s">
        <v>47</v>
      </c>
      <c r="B24" s="23" t="s">
        <v>177</v>
      </c>
      <c r="C24" s="36" t="s">
        <v>60</v>
      </c>
      <c r="D24" s="36" t="s">
        <v>61</v>
      </c>
      <c r="E24" s="37" t="s">
        <v>107</v>
      </c>
      <c r="F24" s="67">
        <v>0.85962365913442407</v>
      </c>
      <c r="G24" s="67">
        <v>0.93070070779471259</v>
      </c>
      <c r="H24" s="11">
        <v>1.75</v>
      </c>
      <c r="I24" s="12">
        <v>0.08</v>
      </c>
      <c r="J24" s="13"/>
      <c r="K24" s="17">
        <v>4.5714285714285714E-2</v>
      </c>
      <c r="L24" s="16">
        <v>1.42</v>
      </c>
      <c r="M24" s="16">
        <v>0.12</v>
      </c>
      <c r="N24" s="16"/>
      <c r="O24" s="14">
        <v>8.4507042253521125E-2</v>
      </c>
      <c r="P24" s="15"/>
      <c r="Q24" s="16"/>
      <c r="R24" s="18"/>
      <c r="S24" s="16"/>
      <c r="T24" s="16"/>
      <c r="U24" s="16"/>
      <c r="V24" s="16"/>
      <c r="W24" s="16"/>
      <c r="X24" s="16"/>
      <c r="Y24" s="21"/>
      <c r="Z24" s="15"/>
      <c r="AA24" s="16"/>
      <c r="AB24" s="18"/>
      <c r="AC24" s="16"/>
      <c r="AD24" s="16"/>
      <c r="AE24" s="18"/>
      <c r="AF24" s="19" t="s">
        <v>176</v>
      </c>
      <c r="AG24" s="57"/>
      <c r="AH24" s="11">
        <v>77.3</v>
      </c>
      <c r="AI24" s="12">
        <v>0.1</v>
      </c>
      <c r="AJ24" s="12">
        <v>12.6</v>
      </c>
      <c r="AK24" s="12">
        <v>0.6</v>
      </c>
      <c r="AL24" s="12">
        <v>0.1</v>
      </c>
      <c r="AM24" s="12">
        <v>0.1</v>
      </c>
      <c r="AN24" s="12">
        <v>0.5</v>
      </c>
      <c r="AO24" s="12">
        <v>3.7</v>
      </c>
      <c r="AP24" s="12">
        <v>5.0999999999999996</v>
      </c>
      <c r="AQ24" s="12"/>
      <c r="AR24" s="12">
        <v>100.09999999999997</v>
      </c>
      <c r="AS24" s="12"/>
      <c r="AT24" s="12">
        <v>0.85962365913442407</v>
      </c>
      <c r="AU24" s="12">
        <v>0.93070070779471259</v>
      </c>
      <c r="AV24" s="12"/>
      <c r="AW24" s="12">
        <v>1.2864037277417206</v>
      </c>
      <c r="AX24" s="12">
        <v>1.2515644555694619E-3</v>
      </c>
      <c r="AY24" s="12">
        <v>0.12357787367595136</v>
      </c>
      <c r="AZ24" s="12">
        <v>8.3507306889352827E-3</v>
      </c>
      <c r="BA24" s="12">
        <v>1.4096419509444602E-3</v>
      </c>
      <c r="BB24" s="12">
        <v>2.4807740014884646E-3</v>
      </c>
      <c r="BC24" s="12">
        <v>8.9158345221112701E-3</v>
      </c>
      <c r="BD24" s="12">
        <v>5.9870550161812301E-2</v>
      </c>
      <c r="BE24" s="12">
        <v>5.4140127388535027E-2</v>
      </c>
      <c r="BF24" s="12">
        <v>0</v>
      </c>
      <c r="BG24" s="12"/>
      <c r="BH24" s="12">
        <v>1.5464008245870682</v>
      </c>
      <c r="BI24" s="12"/>
      <c r="BJ24" s="12">
        <v>1.2864037277417206</v>
      </c>
      <c r="BK24" s="12">
        <v>1.2515644555694619E-3</v>
      </c>
      <c r="BL24" s="12">
        <v>0.24715574735190271</v>
      </c>
      <c r="BM24" s="12">
        <v>8.3507306889352827E-3</v>
      </c>
      <c r="BN24" s="12">
        <v>1.4096419509444602E-3</v>
      </c>
      <c r="BO24" s="12">
        <v>2.4807740014884646E-3</v>
      </c>
      <c r="BP24" s="12">
        <v>8.9158345221112701E-3</v>
      </c>
      <c r="BQ24" s="12">
        <v>0.1197411003236246</v>
      </c>
      <c r="BR24" s="12">
        <v>0.10828025477707005</v>
      </c>
      <c r="BS24" s="35">
        <v>0</v>
      </c>
    </row>
    <row r="25" spans="1:71" ht="17" x14ac:dyDescent="0.25">
      <c r="A25" s="22" t="s">
        <v>96</v>
      </c>
      <c r="B25" s="23" t="s">
        <v>102</v>
      </c>
      <c r="C25" s="36" t="s">
        <v>101</v>
      </c>
      <c r="D25" s="36" t="s">
        <v>50</v>
      </c>
      <c r="E25" s="37" t="s">
        <v>107</v>
      </c>
      <c r="F25" s="67">
        <v>0.66378339566542666</v>
      </c>
      <c r="G25" s="67">
        <v>0.27655660483015931</v>
      </c>
      <c r="H25" s="15">
        <v>0.65</v>
      </c>
      <c r="I25" s="16">
        <v>0.08</v>
      </c>
      <c r="J25" s="13"/>
      <c r="K25" s="17">
        <v>0.12307692307692307</v>
      </c>
      <c r="L25" s="16">
        <v>0.69</v>
      </c>
      <c r="M25" s="16">
        <v>0.08</v>
      </c>
      <c r="N25" s="16"/>
      <c r="O25" s="14">
        <v>0.11594202898550726</v>
      </c>
      <c r="P25" s="15"/>
      <c r="Q25" s="16"/>
      <c r="R25" s="18"/>
      <c r="S25" s="16">
        <v>65</v>
      </c>
      <c r="T25" s="16"/>
      <c r="U25" s="21"/>
      <c r="V25" s="16"/>
      <c r="W25" s="21"/>
      <c r="X25" s="21">
        <v>2</v>
      </c>
      <c r="Y25" s="21"/>
      <c r="Z25" s="15">
        <v>361</v>
      </c>
      <c r="AA25" s="16">
        <v>43</v>
      </c>
      <c r="AB25" s="18"/>
      <c r="AC25" s="16">
        <v>317</v>
      </c>
      <c r="AD25" s="16">
        <v>23</v>
      </c>
      <c r="AE25" s="18"/>
      <c r="AF25" s="19" t="s">
        <v>100</v>
      </c>
      <c r="AG25" s="57"/>
      <c r="AH25" s="11">
        <v>50.120000000000005</v>
      </c>
      <c r="AI25" s="12">
        <v>0.91</v>
      </c>
      <c r="AJ25" s="12">
        <v>18.32</v>
      </c>
      <c r="AK25" s="12">
        <v>9.36</v>
      </c>
      <c r="AL25" s="12">
        <v>0.17</v>
      </c>
      <c r="AM25" s="12">
        <v>7.01</v>
      </c>
      <c r="AN25" s="12">
        <v>11.344999999999999</v>
      </c>
      <c r="AO25" s="12">
        <v>2.39</v>
      </c>
      <c r="AP25" s="12">
        <v>0.22500000000000001</v>
      </c>
      <c r="AQ25" s="12">
        <v>0.15</v>
      </c>
      <c r="AR25" s="12">
        <v>100</v>
      </c>
      <c r="AS25" s="12"/>
      <c r="AT25" s="12">
        <v>0.66378339566542666</v>
      </c>
      <c r="AU25" s="12">
        <v>0.27655660483015931</v>
      </c>
      <c r="AV25" s="12"/>
      <c r="AW25" s="12">
        <v>0.83408221001830585</v>
      </c>
      <c r="AX25" s="12">
        <v>1.1389236545682102E-2</v>
      </c>
      <c r="AY25" s="12">
        <v>0.17967830521773248</v>
      </c>
      <c r="AZ25" s="12">
        <v>0.13027139874739041</v>
      </c>
      <c r="BA25" s="12">
        <v>2.3963913166055823E-3</v>
      </c>
      <c r="BB25" s="12">
        <v>0.17390225750434135</v>
      </c>
      <c r="BC25" s="12">
        <v>0.20230028530670469</v>
      </c>
      <c r="BD25" s="12">
        <v>3.8673139158576057E-2</v>
      </c>
      <c r="BE25" s="12">
        <v>2.3885350318471337E-3</v>
      </c>
      <c r="BF25" s="12">
        <v>1.0567101091933781E-3</v>
      </c>
      <c r="BG25" s="12">
        <v>1.5761384689563791</v>
      </c>
      <c r="BH25" s="12"/>
      <c r="BI25" s="12"/>
      <c r="BJ25" s="12">
        <v>0.83408221001830585</v>
      </c>
      <c r="BK25" s="12">
        <v>1.1389236545682102E-2</v>
      </c>
      <c r="BL25" s="12">
        <v>0.35935661043546496</v>
      </c>
      <c r="BM25" s="12">
        <v>0.13027139874739041</v>
      </c>
      <c r="BN25" s="12">
        <v>2.3963913166055823E-3</v>
      </c>
      <c r="BO25" s="12">
        <v>0.17390225750434135</v>
      </c>
      <c r="BP25" s="12">
        <v>0.20230028530670469</v>
      </c>
      <c r="BQ25" s="12">
        <v>7.7346278317152115E-2</v>
      </c>
      <c r="BR25" s="12">
        <v>4.7770700636942673E-3</v>
      </c>
      <c r="BS25" s="35">
        <v>2.1134202183867561E-3</v>
      </c>
    </row>
    <row r="26" spans="1:71" ht="17" x14ac:dyDescent="0.25">
      <c r="A26" s="94" t="s">
        <v>37</v>
      </c>
      <c r="B26" s="93" t="s">
        <v>168</v>
      </c>
      <c r="C26" s="58" t="s">
        <v>175</v>
      </c>
      <c r="D26" s="58" t="s">
        <v>57</v>
      </c>
      <c r="E26" s="92" t="s">
        <v>74</v>
      </c>
      <c r="F26" s="91">
        <v>0.75562491924014596</v>
      </c>
      <c r="G26" s="91">
        <v>0.97693054276684177</v>
      </c>
      <c r="H26" s="66">
        <v>1.1299999999999999</v>
      </c>
      <c r="I26" s="78"/>
      <c r="J26" s="85">
        <v>5207</v>
      </c>
      <c r="K26" s="86">
        <v>0</v>
      </c>
      <c r="L26" s="82">
        <v>1.1200000000000001</v>
      </c>
      <c r="M26" s="82"/>
      <c r="N26" s="82">
        <v>4476</v>
      </c>
      <c r="O26" s="84">
        <v>0</v>
      </c>
      <c r="P26" s="83"/>
      <c r="Q26" s="82"/>
      <c r="R26" s="81"/>
      <c r="S26" s="82"/>
      <c r="T26" s="82"/>
      <c r="U26" s="59"/>
      <c r="V26" s="82"/>
      <c r="W26" s="59"/>
      <c r="X26" s="59"/>
      <c r="Y26" s="59"/>
      <c r="Z26" s="83"/>
      <c r="AA26" s="82"/>
      <c r="AB26" s="81"/>
      <c r="AC26" s="82"/>
      <c r="AD26" s="82"/>
      <c r="AE26" s="81"/>
      <c r="AF26" s="80" t="s">
        <v>41</v>
      </c>
      <c r="AG26" s="79"/>
      <c r="AH26" s="66">
        <v>57.8</v>
      </c>
      <c r="AI26" s="78"/>
      <c r="AJ26" s="78">
        <v>25.3</v>
      </c>
      <c r="AK26" s="78">
        <v>0.5</v>
      </c>
      <c r="AL26" s="78"/>
      <c r="AM26" s="78"/>
      <c r="AN26" s="78">
        <v>0.6</v>
      </c>
      <c r="AO26" s="78">
        <v>14</v>
      </c>
      <c r="AP26" s="78">
        <v>0.04</v>
      </c>
      <c r="AQ26" s="78"/>
      <c r="AR26" s="78">
        <v>98.24</v>
      </c>
      <c r="AS26" s="78"/>
      <c r="AT26" s="78">
        <v>0.75562491924014596</v>
      </c>
      <c r="AU26" s="78">
        <v>0.97693054276684177</v>
      </c>
      <c r="AV26" s="78"/>
      <c r="AW26" s="78">
        <v>0.96189049758695278</v>
      </c>
      <c r="AX26" s="78">
        <v>0</v>
      </c>
      <c r="AY26" s="78">
        <v>0.24813652412710868</v>
      </c>
      <c r="AZ26" s="78">
        <v>6.9589422407794017E-3</v>
      </c>
      <c r="BA26" s="78">
        <v>0</v>
      </c>
      <c r="BB26" s="78">
        <v>0</v>
      </c>
      <c r="BC26" s="78">
        <v>1.0699001426533523E-2</v>
      </c>
      <c r="BD26" s="78">
        <v>0.22653721682847897</v>
      </c>
      <c r="BE26" s="78">
        <v>4.2462845010615713E-4</v>
      </c>
      <c r="BF26" s="78">
        <v>0</v>
      </c>
      <c r="BG26" s="78">
        <v>1.4546468106599595</v>
      </c>
      <c r="BH26" s="78"/>
      <c r="BI26" s="78"/>
      <c r="BJ26" s="78">
        <v>0.96189049758695278</v>
      </c>
      <c r="BK26" s="78">
        <v>0</v>
      </c>
      <c r="BL26" s="78">
        <v>0.49627304825421736</v>
      </c>
      <c r="BM26" s="78">
        <v>6.9589422407794017E-3</v>
      </c>
      <c r="BN26" s="78">
        <v>0</v>
      </c>
      <c r="BO26" s="78">
        <v>0</v>
      </c>
      <c r="BP26" s="78">
        <v>1.0699001426533523E-2</v>
      </c>
      <c r="BQ26" s="78">
        <v>0.45307443365695793</v>
      </c>
      <c r="BR26" s="78">
        <v>8.4925690021231425E-4</v>
      </c>
      <c r="BS26" s="77">
        <v>0</v>
      </c>
    </row>
    <row r="27" spans="1:71" ht="17" x14ac:dyDescent="0.25">
      <c r="A27" s="8" t="s">
        <v>37</v>
      </c>
      <c r="B27" s="9" t="s">
        <v>168</v>
      </c>
      <c r="C27" s="32" t="s">
        <v>174</v>
      </c>
      <c r="D27" s="32" t="s">
        <v>57</v>
      </c>
      <c r="E27" s="33" t="s">
        <v>74</v>
      </c>
      <c r="F27" s="67">
        <v>0.77361516441618383</v>
      </c>
      <c r="G27" s="67"/>
      <c r="H27" s="11">
        <v>1.07</v>
      </c>
      <c r="I27" s="12">
        <v>0.04</v>
      </c>
      <c r="J27" s="13">
        <v>5204</v>
      </c>
      <c r="K27" s="17"/>
      <c r="L27" s="16">
        <v>0.85</v>
      </c>
      <c r="M27" s="16">
        <v>0.03</v>
      </c>
      <c r="N27" s="16">
        <v>4485</v>
      </c>
      <c r="O27" s="14">
        <v>3.5294117647058823E-2</v>
      </c>
      <c r="P27" s="15"/>
      <c r="Q27" s="16"/>
      <c r="R27" s="18"/>
      <c r="S27" s="16"/>
      <c r="T27" s="16"/>
      <c r="U27" s="21"/>
      <c r="V27" s="16"/>
      <c r="W27" s="21"/>
      <c r="X27" s="21"/>
      <c r="Y27" s="21"/>
      <c r="Z27" s="15"/>
      <c r="AA27" s="16"/>
      <c r="AB27" s="18"/>
      <c r="AC27" s="16"/>
      <c r="AD27" s="16"/>
      <c r="AE27" s="18"/>
      <c r="AF27" s="19" t="s">
        <v>173</v>
      </c>
      <c r="AG27" s="57"/>
      <c r="AH27" s="11">
        <v>63.7</v>
      </c>
      <c r="AI27" s="12"/>
      <c r="AJ27" s="12">
        <v>14.3</v>
      </c>
      <c r="AK27" s="12"/>
      <c r="AL27" s="12"/>
      <c r="AM27" s="12"/>
      <c r="AN27" s="12">
        <v>22</v>
      </c>
      <c r="AO27" s="12"/>
      <c r="AP27" s="12"/>
      <c r="AQ27" s="12"/>
      <c r="AR27" s="12">
        <v>100</v>
      </c>
      <c r="AS27" s="12"/>
      <c r="AT27" s="12">
        <v>0.77361516441618383</v>
      </c>
      <c r="AU27" s="12">
        <v>0</v>
      </c>
      <c r="AV27" s="12"/>
      <c r="AW27" s="12">
        <v>1.0600765518389084</v>
      </c>
      <c r="AX27" s="12">
        <v>0</v>
      </c>
      <c r="AY27" s="12">
        <v>0.14025107885445273</v>
      </c>
      <c r="AZ27" s="12">
        <v>0</v>
      </c>
      <c r="BA27" s="12">
        <v>0</v>
      </c>
      <c r="BB27" s="12">
        <v>0</v>
      </c>
      <c r="BC27" s="12">
        <v>0.39229671897289586</v>
      </c>
      <c r="BD27" s="12">
        <v>0</v>
      </c>
      <c r="BE27" s="12">
        <v>0</v>
      </c>
      <c r="BF27" s="12">
        <v>0</v>
      </c>
      <c r="BG27" s="12">
        <v>1.5926243496662569</v>
      </c>
      <c r="BH27" s="12"/>
      <c r="BI27" s="12"/>
      <c r="BJ27" s="12">
        <v>1.0600765518389084</v>
      </c>
      <c r="BK27" s="12">
        <v>0</v>
      </c>
      <c r="BL27" s="12">
        <v>0.28050215770890546</v>
      </c>
      <c r="BM27" s="12">
        <v>0</v>
      </c>
      <c r="BN27" s="12">
        <v>0</v>
      </c>
      <c r="BO27" s="12">
        <v>0</v>
      </c>
      <c r="BP27" s="12">
        <v>0.39229671897289586</v>
      </c>
      <c r="BQ27" s="12">
        <v>0</v>
      </c>
      <c r="BR27" s="12">
        <v>0</v>
      </c>
      <c r="BS27" s="35">
        <v>0</v>
      </c>
    </row>
    <row r="28" spans="1:71" ht="17" x14ac:dyDescent="0.25">
      <c r="A28" s="8" t="s">
        <v>172</v>
      </c>
      <c r="B28" s="9" t="s">
        <v>168</v>
      </c>
      <c r="C28" s="32" t="s">
        <v>171</v>
      </c>
      <c r="D28" s="32" t="s">
        <v>57</v>
      </c>
      <c r="E28" s="33" t="s">
        <v>74</v>
      </c>
      <c r="F28" s="67">
        <v>0.79893700274342261</v>
      </c>
      <c r="G28" s="67"/>
      <c r="H28" s="66">
        <v>1.87</v>
      </c>
      <c r="I28" s="12">
        <v>7.0000000000000007E-2</v>
      </c>
      <c r="J28" s="13">
        <v>5222</v>
      </c>
      <c r="K28" s="17">
        <v>3.7433155080213908E-2</v>
      </c>
      <c r="L28" s="16">
        <v>1.43</v>
      </c>
      <c r="M28" s="16">
        <v>0.05</v>
      </c>
      <c r="N28" s="16">
        <v>4472</v>
      </c>
      <c r="O28" s="14">
        <v>3.4965034965034968E-2</v>
      </c>
      <c r="P28" s="15"/>
      <c r="Q28" s="16"/>
      <c r="R28" s="18"/>
      <c r="S28" s="16"/>
      <c r="T28" s="16"/>
      <c r="U28" s="21"/>
      <c r="V28" s="16"/>
      <c r="W28" s="21"/>
      <c r="X28" s="21"/>
      <c r="Y28" s="21"/>
      <c r="Z28" s="15"/>
      <c r="AA28" s="16"/>
      <c r="AB28" s="18"/>
      <c r="AC28" s="16"/>
      <c r="AD28" s="16"/>
      <c r="AE28" s="18"/>
      <c r="AF28" s="19" t="s">
        <v>170</v>
      </c>
      <c r="AG28" s="57"/>
      <c r="AH28" s="11">
        <v>65.2</v>
      </c>
      <c r="AI28" s="12"/>
      <c r="AJ28" s="12">
        <v>17.8</v>
      </c>
      <c r="AK28" s="12"/>
      <c r="AL28" s="12"/>
      <c r="AM28" s="12"/>
      <c r="AN28" s="12"/>
      <c r="AO28" s="12"/>
      <c r="AP28" s="12">
        <v>17</v>
      </c>
      <c r="AQ28" s="12"/>
      <c r="AR28" s="12">
        <v>100</v>
      </c>
      <c r="AS28" s="12"/>
      <c r="AT28" s="12">
        <v>0.79893700274342261</v>
      </c>
      <c r="AU28" s="12" t="e">
        <v>#DIV/0!</v>
      </c>
      <c r="AV28" s="12"/>
      <c r="AW28" s="12">
        <v>1.0850391080046597</v>
      </c>
      <c r="AX28" s="12">
        <v>0</v>
      </c>
      <c r="AY28" s="12">
        <v>0.17457826598666146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0.18046709129511676</v>
      </c>
      <c r="BF28" s="12">
        <v>0</v>
      </c>
      <c r="BG28" s="12">
        <v>1.440084465286438</v>
      </c>
      <c r="BH28" s="12"/>
      <c r="BI28" s="12"/>
      <c r="BJ28" s="12">
        <v>1.0850391080046597</v>
      </c>
      <c r="BK28" s="12">
        <v>0</v>
      </c>
      <c r="BL28" s="12">
        <v>0.34915653197332291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0.36093418259023352</v>
      </c>
      <c r="BS28" s="35">
        <v>0</v>
      </c>
    </row>
    <row r="29" spans="1:71" ht="17" x14ac:dyDescent="0.25">
      <c r="A29" s="8" t="s">
        <v>169</v>
      </c>
      <c r="B29" s="9" t="s">
        <v>168</v>
      </c>
      <c r="C29" s="32" t="s">
        <v>60</v>
      </c>
      <c r="D29" s="32" t="s">
        <v>57</v>
      </c>
      <c r="E29" s="33" t="s">
        <v>74</v>
      </c>
      <c r="F29" s="67">
        <v>0.86417480752612252</v>
      </c>
      <c r="G29" s="67">
        <v>0.9289125693620075</v>
      </c>
      <c r="H29" s="11">
        <v>1.61</v>
      </c>
      <c r="I29" s="12">
        <v>0.05</v>
      </c>
      <c r="J29" s="13">
        <v>5225</v>
      </c>
      <c r="K29" s="17">
        <v>3.1055900621118012E-2</v>
      </c>
      <c r="L29" s="16">
        <v>1.73</v>
      </c>
      <c r="M29" s="16">
        <v>0.02</v>
      </c>
      <c r="N29" s="16">
        <v>4503</v>
      </c>
      <c r="O29" s="14">
        <v>1.1560693641618498E-2</v>
      </c>
      <c r="P29" s="15"/>
      <c r="Q29" s="16"/>
      <c r="R29" s="18"/>
      <c r="S29" s="16"/>
      <c r="T29" s="16"/>
      <c r="U29" s="21"/>
      <c r="V29" s="16"/>
      <c r="W29" s="21"/>
      <c r="X29" s="21"/>
      <c r="Y29" s="21"/>
      <c r="Z29" s="15"/>
      <c r="AA29" s="16"/>
      <c r="AB29" s="18"/>
      <c r="AC29" s="16"/>
      <c r="AD29" s="16"/>
      <c r="AE29" s="18"/>
      <c r="AF29" s="19" t="s">
        <v>167</v>
      </c>
      <c r="AG29" s="57"/>
      <c r="AH29" s="11">
        <v>77.5</v>
      </c>
      <c r="AI29" s="12"/>
      <c r="AJ29" s="12">
        <v>12.5</v>
      </c>
      <c r="AK29" s="12">
        <v>1</v>
      </c>
      <c r="AL29" s="12"/>
      <c r="AM29" s="12"/>
      <c r="AN29" s="12">
        <v>0.5</v>
      </c>
      <c r="AO29" s="12">
        <v>3.6</v>
      </c>
      <c r="AP29" s="12">
        <v>4.8</v>
      </c>
      <c r="AQ29" s="12"/>
      <c r="AR29" s="12">
        <v>99.899999999999991</v>
      </c>
      <c r="AS29" s="12"/>
      <c r="AT29" s="12">
        <v>0.86417480752612252</v>
      </c>
      <c r="AU29" s="12">
        <v>0.9289125693620075</v>
      </c>
      <c r="AV29" s="12"/>
      <c r="AW29" s="12">
        <v>1.2897320685638209</v>
      </c>
      <c r="AX29" s="12">
        <v>0</v>
      </c>
      <c r="AY29" s="12">
        <v>0.1225970969007454</v>
      </c>
      <c r="AZ29" s="12">
        <v>1.3917884481558803E-2</v>
      </c>
      <c r="BA29" s="12">
        <v>0</v>
      </c>
      <c r="BB29" s="12">
        <v>0</v>
      </c>
      <c r="BC29" s="12">
        <v>8.9158345221112701E-3</v>
      </c>
      <c r="BD29" s="12">
        <v>5.8252427184466021E-2</v>
      </c>
      <c r="BE29" s="12">
        <v>5.0955414012738849E-2</v>
      </c>
      <c r="BF29" s="12">
        <v>0</v>
      </c>
      <c r="BG29" s="12">
        <v>1.5443707256654413</v>
      </c>
      <c r="BH29" s="12"/>
      <c r="BI29" s="12"/>
      <c r="BJ29" s="12">
        <v>1.2897320685638209</v>
      </c>
      <c r="BK29" s="12">
        <v>0</v>
      </c>
      <c r="BL29" s="12">
        <v>0.2451941938014908</v>
      </c>
      <c r="BM29" s="12">
        <v>1.3917884481558803E-2</v>
      </c>
      <c r="BN29" s="12">
        <v>0</v>
      </c>
      <c r="BO29" s="12">
        <v>0</v>
      </c>
      <c r="BP29" s="12">
        <v>8.9158345221112701E-3</v>
      </c>
      <c r="BQ29" s="12">
        <v>0.11650485436893204</v>
      </c>
      <c r="BR29" s="12">
        <v>0.1019108280254777</v>
      </c>
      <c r="BS29" s="35">
        <v>0</v>
      </c>
    </row>
    <row r="30" spans="1:71" ht="17" x14ac:dyDescent="0.25">
      <c r="A30" s="8" t="s">
        <v>37</v>
      </c>
      <c r="B30" s="9" t="s">
        <v>55</v>
      </c>
      <c r="C30" s="32" t="s">
        <v>56</v>
      </c>
      <c r="D30" s="32" t="s">
        <v>57</v>
      </c>
      <c r="E30" s="33" t="s">
        <v>74</v>
      </c>
      <c r="F30" s="67">
        <v>0.79949467092578042</v>
      </c>
      <c r="G30" s="67"/>
      <c r="H30" s="11">
        <v>1.67</v>
      </c>
      <c r="I30" s="12">
        <v>0.06</v>
      </c>
      <c r="J30" s="13">
        <v>5218</v>
      </c>
      <c r="K30" s="17">
        <v>3.5928143712574849E-2</v>
      </c>
      <c r="L30" s="16">
        <v>1.1299999999999999</v>
      </c>
      <c r="M30" s="16">
        <v>0.04</v>
      </c>
      <c r="N30" s="16">
        <v>4485</v>
      </c>
      <c r="O30" s="14">
        <v>3.5398230088495582E-2</v>
      </c>
      <c r="P30" s="15">
        <v>49</v>
      </c>
      <c r="Q30" s="16">
        <v>2</v>
      </c>
      <c r="R30" s="18">
        <v>1636</v>
      </c>
      <c r="S30" s="16">
        <v>70</v>
      </c>
      <c r="T30" s="16"/>
      <c r="U30" s="16"/>
      <c r="V30" s="16"/>
      <c r="W30" s="16"/>
      <c r="X30" s="16">
        <v>2</v>
      </c>
      <c r="Y30" s="16">
        <v>3530</v>
      </c>
      <c r="Z30" s="15"/>
      <c r="AA30" s="16"/>
      <c r="AB30" s="18"/>
      <c r="AC30" s="16"/>
      <c r="AD30" s="16"/>
      <c r="AE30" s="18"/>
      <c r="AF30" s="19" t="s">
        <v>58</v>
      </c>
      <c r="AG30" s="57"/>
      <c r="AH30" s="11">
        <v>68.739999999999995</v>
      </c>
      <c r="AI30" s="12"/>
      <c r="AJ30" s="12">
        <v>19.440000000000001</v>
      </c>
      <c r="AK30" s="12"/>
      <c r="AL30" s="12"/>
      <c r="AM30" s="12"/>
      <c r="AN30" s="12"/>
      <c r="AO30" s="12">
        <v>11.82</v>
      </c>
      <c r="AP30" s="12"/>
      <c r="AQ30" s="12"/>
      <c r="AR30" s="12">
        <v>100</v>
      </c>
      <c r="AS30" s="12"/>
      <c r="AT30" s="12">
        <v>0.79949467092578042</v>
      </c>
      <c r="AU30" s="12">
        <v>1</v>
      </c>
      <c r="AV30" s="12"/>
      <c r="AW30" s="12">
        <v>1.1439507405558327</v>
      </c>
      <c r="AX30" s="12">
        <v>0</v>
      </c>
      <c r="AY30" s="12">
        <v>0.19066300510003925</v>
      </c>
      <c r="AZ30" s="12">
        <v>0</v>
      </c>
      <c r="BA30" s="12">
        <v>0</v>
      </c>
      <c r="BB30" s="12">
        <v>0</v>
      </c>
      <c r="BC30" s="12">
        <v>0</v>
      </c>
      <c r="BD30" s="12">
        <v>0.1912621359223301</v>
      </c>
      <c r="BE30" s="12">
        <v>0</v>
      </c>
      <c r="BF30" s="12">
        <v>0</v>
      </c>
      <c r="BG30" s="12">
        <v>1.5258758815782021</v>
      </c>
      <c r="BH30" s="12"/>
      <c r="BI30" s="12"/>
      <c r="BJ30" s="12">
        <v>1.1439507405558327</v>
      </c>
      <c r="BK30" s="12">
        <v>0</v>
      </c>
      <c r="BL30" s="12">
        <v>0.3813260102000785</v>
      </c>
      <c r="BM30" s="12">
        <v>0</v>
      </c>
      <c r="BN30" s="12">
        <v>0</v>
      </c>
      <c r="BO30" s="12">
        <v>0</v>
      </c>
      <c r="BP30" s="12">
        <v>0</v>
      </c>
      <c r="BQ30" s="12">
        <v>0.3825242718446602</v>
      </c>
      <c r="BR30" s="12">
        <v>0</v>
      </c>
      <c r="BS30" s="35">
        <v>0</v>
      </c>
    </row>
    <row r="31" spans="1:71" s="20" customFormat="1" ht="17" x14ac:dyDescent="0.25">
      <c r="A31" s="90" t="s">
        <v>166</v>
      </c>
      <c r="B31" s="89" t="s">
        <v>165</v>
      </c>
      <c r="C31" s="88" t="s">
        <v>164</v>
      </c>
      <c r="D31" s="88" t="s">
        <v>159</v>
      </c>
      <c r="E31" s="87" t="s">
        <v>107</v>
      </c>
      <c r="F31" s="67">
        <v>0.85299999999999998</v>
      </c>
      <c r="G31" s="91"/>
      <c r="H31" s="66">
        <v>1.9649999999999999</v>
      </c>
      <c r="I31" s="78">
        <v>0.02</v>
      </c>
      <c r="J31" s="85"/>
      <c r="K31" s="86">
        <v>1.0183457711442787E-2</v>
      </c>
      <c r="L31" s="78">
        <v>0.99</v>
      </c>
      <c r="M31" s="78">
        <v>0.04</v>
      </c>
      <c r="N31" s="85"/>
      <c r="O31" s="84">
        <v>4.0408163265306121E-2</v>
      </c>
      <c r="P31" s="83"/>
      <c r="Q31" s="82"/>
      <c r="R31" s="81"/>
      <c r="S31" s="82"/>
      <c r="T31" s="82"/>
      <c r="U31" s="82"/>
      <c r="V31" s="82"/>
      <c r="W31" s="82"/>
      <c r="X31" s="82"/>
      <c r="Y31" s="59"/>
      <c r="Z31" s="83"/>
      <c r="AA31" s="82"/>
      <c r="AB31" s="81"/>
      <c r="AC31" s="82"/>
      <c r="AD31" s="82"/>
      <c r="AE31" s="81"/>
      <c r="AF31" s="80"/>
      <c r="AG31" s="79"/>
      <c r="AH31" s="66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7"/>
    </row>
    <row r="32" spans="1:71" ht="17" x14ac:dyDescent="0.25">
      <c r="A32" s="22" t="s">
        <v>134</v>
      </c>
      <c r="B32" s="23" t="s">
        <v>163</v>
      </c>
      <c r="C32" s="36" t="s">
        <v>54</v>
      </c>
      <c r="D32" s="36" t="s">
        <v>61</v>
      </c>
      <c r="E32" s="37" t="s">
        <v>107</v>
      </c>
      <c r="F32" s="67">
        <v>0.75553060013446416</v>
      </c>
      <c r="G32" s="67">
        <v>0.39402123935500799</v>
      </c>
      <c r="H32" s="11">
        <v>1.04</v>
      </c>
      <c r="I32" s="12">
        <v>0.04</v>
      </c>
      <c r="J32" s="13"/>
      <c r="K32" s="17">
        <v>3.8461538461538464E-2</v>
      </c>
      <c r="L32" s="16">
        <v>0.92</v>
      </c>
      <c r="M32" s="16">
        <v>0.03</v>
      </c>
      <c r="N32" s="16"/>
      <c r="O32" s="14">
        <v>3.2608695652173912E-2</v>
      </c>
      <c r="P32" s="15"/>
      <c r="Q32" s="16"/>
      <c r="R32" s="18"/>
      <c r="S32" s="16"/>
      <c r="T32" s="16"/>
      <c r="U32" s="21"/>
      <c r="V32" s="16"/>
      <c r="W32" s="21"/>
      <c r="X32" s="21"/>
      <c r="Y32" s="21"/>
      <c r="Z32" s="15"/>
      <c r="AA32" s="16"/>
      <c r="AB32" s="18"/>
      <c r="AC32" s="16"/>
      <c r="AD32" s="16"/>
      <c r="AE32" s="18"/>
      <c r="AF32" s="19"/>
      <c r="AG32" s="57"/>
      <c r="AH32" s="11">
        <v>59.19</v>
      </c>
      <c r="AI32" s="12">
        <v>0.02</v>
      </c>
      <c r="AJ32" s="12">
        <v>21.57</v>
      </c>
      <c r="AK32" s="12">
        <v>0.06</v>
      </c>
      <c r="AL32" s="12">
        <v>0.06</v>
      </c>
      <c r="AM32" s="12">
        <v>5.5</v>
      </c>
      <c r="AN32" s="12">
        <v>9.49</v>
      </c>
      <c r="AO32" s="12">
        <v>3.4</v>
      </c>
      <c r="AP32" s="12">
        <v>1.79</v>
      </c>
      <c r="AQ32" s="12"/>
      <c r="AR32" s="12">
        <v>101.08000000000001</v>
      </c>
      <c r="AS32" s="12"/>
      <c r="AT32" s="12">
        <v>0.75553060013446416</v>
      </c>
      <c r="AU32" s="12">
        <v>0.39402123935500799</v>
      </c>
      <c r="AV32" s="12"/>
      <c r="AW32" s="12">
        <v>0.98502246630054913</v>
      </c>
      <c r="AX32" s="12">
        <v>2.5031289111389235E-4</v>
      </c>
      <c r="AY32" s="12">
        <v>0.21155355041192625</v>
      </c>
      <c r="AZ32" s="12">
        <v>8.3507306889352823E-4</v>
      </c>
      <c r="BA32" s="12">
        <v>8.4578517056667607E-4</v>
      </c>
      <c r="BB32" s="12">
        <v>0.13644257008186553</v>
      </c>
      <c r="BC32" s="12">
        <v>0.1692225392296719</v>
      </c>
      <c r="BD32" s="12">
        <v>5.5016181229773461E-2</v>
      </c>
      <c r="BE32" s="12">
        <v>1.900212314225053E-2</v>
      </c>
      <c r="BF32" s="12">
        <v>0</v>
      </c>
      <c r="BG32" s="12">
        <v>1.5781906015266107</v>
      </c>
      <c r="BH32" s="12"/>
      <c r="BI32" s="12"/>
      <c r="BJ32" s="12">
        <v>0.98502246630054913</v>
      </c>
      <c r="BK32" s="12">
        <v>2.5031289111389235E-4</v>
      </c>
      <c r="BL32" s="12">
        <v>0.4231071008238525</v>
      </c>
      <c r="BM32" s="12">
        <v>8.3507306889352823E-4</v>
      </c>
      <c r="BN32" s="12">
        <v>8.4578517056667607E-4</v>
      </c>
      <c r="BO32" s="12">
        <v>0.13644257008186553</v>
      </c>
      <c r="BP32" s="12">
        <v>0.1692225392296719</v>
      </c>
      <c r="BQ32" s="12">
        <v>0.11003236245954692</v>
      </c>
      <c r="BR32" s="12">
        <v>3.800424628450106E-2</v>
      </c>
      <c r="BS32" s="35">
        <v>0</v>
      </c>
    </row>
    <row r="33" spans="1:71" ht="17" x14ac:dyDescent="0.25">
      <c r="A33" s="22" t="s">
        <v>156</v>
      </c>
      <c r="B33" s="23" t="s">
        <v>155</v>
      </c>
      <c r="C33" s="36" t="s">
        <v>126</v>
      </c>
      <c r="D33" s="36" t="s">
        <v>61</v>
      </c>
      <c r="E33" s="37" t="s">
        <v>107</v>
      </c>
      <c r="F33" s="67">
        <v>0.65864804931274756</v>
      </c>
      <c r="G33" s="67">
        <v>0.43837596574883414</v>
      </c>
      <c r="H33" s="11">
        <v>1.03</v>
      </c>
      <c r="I33" s="12">
        <v>0.03</v>
      </c>
      <c r="J33" s="13"/>
      <c r="K33" s="17">
        <v>2.9126213592233007E-2</v>
      </c>
      <c r="L33" s="16">
        <v>0.8</v>
      </c>
      <c r="M33" s="16">
        <v>0.06</v>
      </c>
      <c r="N33" s="16"/>
      <c r="O33" s="14">
        <v>7.4999999999999997E-2</v>
      </c>
      <c r="P33" s="15"/>
      <c r="Q33" s="16"/>
      <c r="R33" s="18"/>
      <c r="S33" s="16"/>
      <c r="T33" s="16"/>
      <c r="U33" s="21"/>
      <c r="V33" s="16"/>
      <c r="W33" s="21"/>
      <c r="X33" s="21"/>
      <c r="Y33" s="21"/>
      <c r="Z33" s="15"/>
      <c r="AA33" s="16"/>
      <c r="AB33" s="18"/>
      <c r="AC33" s="16">
        <v>356</v>
      </c>
      <c r="AD33" s="16">
        <v>18</v>
      </c>
      <c r="AE33" s="18"/>
      <c r="AF33" s="19"/>
      <c r="AG33" s="57"/>
      <c r="AH33" s="11">
        <v>53.47</v>
      </c>
      <c r="AI33" s="12">
        <v>0.71</v>
      </c>
      <c r="AJ33" s="12">
        <v>15.48</v>
      </c>
      <c r="AK33" s="12">
        <v>8.39</v>
      </c>
      <c r="AL33" s="12">
        <v>0.1</v>
      </c>
      <c r="AM33" s="12">
        <v>4.88</v>
      </c>
      <c r="AN33" s="12">
        <v>8.51</v>
      </c>
      <c r="AO33" s="12">
        <v>3.66</v>
      </c>
      <c r="AP33" s="12">
        <v>4.72</v>
      </c>
      <c r="AQ33" s="12"/>
      <c r="AR33" s="12">
        <v>99.919999999999987</v>
      </c>
      <c r="AS33" s="12"/>
      <c r="AT33" s="12">
        <v>0.65864804931274756</v>
      </c>
      <c r="AU33" s="12">
        <v>0.43837596574883414</v>
      </c>
      <c r="AV33" s="12"/>
      <c r="AW33" s="12">
        <v>0.88983191878848389</v>
      </c>
      <c r="AX33" s="12">
        <v>8.8861076345431774E-3</v>
      </c>
      <c r="AY33" s="12">
        <v>0.15182424480188311</v>
      </c>
      <c r="AZ33" s="12">
        <v>0.11677105080027837</v>
      </c>
      <c r="BA33" s="12">
        <v>1.4096419509444602E-3</v>
      </c>
      <c r="BB33" s="12">
        <v>0.12106177127263705</v>
      </c>
      <c r="BC33" s="12">
        <v>0.15174750356633382</v>
      </c>
      <c r="BD33" s="12">
        <v>5.9223300970873791E-2</v>
      </c>
      <c r="BE33" s="12">
        <v>5.0106157112526535E-2</v>
      </c>
      <c r="BF33" s="12">
        <v>0</v>
      </c>
      <c r="BG33" s="12"/>
      <c r="BH33" s="12">
        <v>1.5508616968985041</v>
      </c>
      <c r="BI33" s="12"/>
      <c r="BJ33" s="12">
        <v>0.88983191878848389</v>
      </c>
      <c r="BK33" s="12">
        <v>8.8861076345431774E-3</v>
      </c>
      <c r="BL33" s="12">
        <v>0.30364848960376623</v>
      </c>
      <c r="BM33" s="12">
        <v>0.11677105080027837</v>
      </c>
      <c r="BN33" s="12">
        <v>1.4096419509444602E-3</v>
      </c>
      <c r="BO33" s="12">
        <v>0.12106177127263705</v>
      </c>
      <c r="BP33" s="12">
        <v>0.15174750356633382</v>
      </c>
      <c r="BQ33" s="12">
        <v>0.11844660194174758</v>
      </c>
      <c r="BR33" s="12">
        <v>0.10021231422505307</v>
      </c>
      <c r="BS33" s="35">
        <v>0</v>
      </c>
    </row>
    <row r="34" spans="1:71" s="20" customFormat="1" ht="17" x14ac:dyDescent="0.25">
      <c r="A34" s="90" t="s">
        <v>161</v>
      </c>
      <c r="B34" s="89" t="s">
        <v>160</v>
      </c>
      <c r="C34" s="88" t="s">
        <v>162</v>
      </c>
      <c r="D34" s="88" t="s">
        <v>159</v>
      </c>
      <c r="E34" s="87" t="s">
        <v>107</v>
      </c>
      <c r="F34" s="67">
        <v>0.79689195637568033</v>
      </c>
      <c r="G34" s="67">
        <v>1</v>
      </c>
      <c r="H34" s="66">
        <v>1.47</v>
      </c>
      <c r="I34" s="78">
        <v>0.04</v>
      </c>
      <c r="J34" s="85"/>
      <c r="K34" s="86">
        <v>2.7212143650499815E-2</v>
      </c>
      <c r="L34" s="78">
        <v>1.27</v>
      </c>
      <c r="M34" s="78">
        <v>6.5000000000000002E-2</v>
      </c>
      <c r="N34" s="85"/>
      <c r="O34" s="84">
        <v>5.1119402985074627E-2</v>
      </c>
      <c r="P34" s="83"/>
      <c r="Q34" s="82"/>
      <c r="R34" s="81"/>
      <c r="S34" s="82"/>
      <c r="T34" s="82"/>
      <c r="U34" s="82"/>
      <c r="V34" s="82"/>
      <c r="W34" s="82"/>
      <c r="X34" s="82"/>
      <c r="Y34" s="59"/>
      <c r="Z34" s="83"/>
      <c r="AA34" s="82"/>
      <c r="AB34" s="81"/>
      <c r="AC34" s="82"/>
      <c r="AD34" s="82"/>
      <c r="AE34" s="81"/>
      <c r="AF34" s="80"/>
      <c r="AG34" s="79"/>
      <c r="AH34" s="66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7"/>
    </row>
    <row r="35" spans="1:71" s="20" customFormat="1" ht="17" x14ac:dyDescent="0.25">
      <c r="A35" s="90" t="s">
        <v>161</v>
      </c>
      <c r="B35" s="89" t="s">
        <v>160</v>
      </c>
      <c r="C35" s="88" t="s">
        <v>60</v>
      </c>
      <c r="D35" s="88" t="s">
        <v>159</v>
      </c>
      <c r="E35" s="87" t="s">
        <v>107</v>
      </c>
      <c r="F35" s="67">
        <v>0.85610220414993032</v>
      </c>
      <c r="G35" s="67">
        <v>0.92719594292668905</v>
      </c>
      <c r="H35" s="66">
        <v>1.69</v>
      </c>
      <c r="I35" s="78">
        <v>5.5E-2</v>
      </c>
      <c r="J35" s="85"/>
      <c r="K35" s="86">
        <v>3.2502101428971704E-2</v>
      </c>
      <c r="L35" s="78">
        <v>1.4649999999999999</v>
      </c>
      <c r="M35" s="78">
        <v>7.5000000000000011E-2</v>
      </c>
      <c r="N35" s="85"/>
      <c r="O35" s="84">
        <v>5.113848450914521E-2</v>
      </c>
      <c r="P35" s="83"/>
      <c r="Q35" s="82"/>
      <c r="R35" s="81"/>
      <c r="S35" s="82"/>
      <c r="T35" s="82"/>
      <c r="U35" s="82"/>
      <c r="V35" s="82"/>
      <c r="W35" s="82"/>
      <c r="X35" s="82"/>
      <c r="Y35" s="59"/>
      <c r="Z35" s="83"/>
      <c r="AA35" s="82"/>
      <c r="AB35" s="81"/>
      <c r="AC35" s="82"/>
      <c r="AD35" s="82"/>
      <c r="AE35" s="81"/>
      <c r="AF35" s="80"/>
      <c r="AG35" s="79"/>
      <c r="AH35" s="66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7"/>
    </row>
    <row r="36" spans="1:71" ht="17" x14ac:dyDescent="0.25">
      <c r="A36" s="8" t="s">
        <v>42</v>
      </c>
      <c r="B36" s="9" t="s">
        <v>79</v>
      </c>
      <c r="C36" s="58" t="s">
        <v>81</v>
      </c>
      <c r="D36" s="58" t="s">
        <v>61</v>
      </c>
      <c r="E36" s="33" t="s">
        <v>74</v>
      </c>
      <c r="F36" s="67">
        <v>0.66508104396364331</v>
      </c>
      <c r="G36" s="67">
        <v>0.26424162465249967</v>
      </c>
      <c r="H36" s="11">
        <v>0.84</v>
      </c>
      <c r="I36" s="12">
        <v>0.06</v>
      </c>
      <c r="J36" s="13"/>
      <c r="K36" s="17">
        <v>7.1428571428571425E-2</v>
      </c>
      <c r="L36" s="16">
        <v>0.85</v>
      </c>
      <c r="M36" s="16">
        <v>7.0000000000000007E-2</v>
      </c>
      <c r="N36" s="16"/>
      <c r="O36" s="14">
        <v>8.2352941176470601E-2</v>
      </c>
      <c r="P36" s="15"/>
      <c r="Q36" s="16"/>
      <c r="R36" s="18"/>
      <c r="S36" s="16">
        <v>64</v>
      </c>
      <c r="T36" s="16"/>
      <c r="U36" s="16"/>
      <c r="V36" s="16"/>
      <c r="W36" s="16"/>
      <c r="X36" s="16">
        <v>1</v>
      </c>
      <c r="Y36" s="16"/>
      <c r="Z36" s="15"/>
      <c r="AA36" s="16"/>
      <c r="AB36" s="18"/>
      <c r="AC36" s="16"/>
      <c r="AD36" s="16"/>
      <c r="AE36" s="18"/>
      <c r="AF36" s="19" t="s">
        <v>41</v>
      </c>
      <c r="AG36" s="57"/>
      <c r="AH36" s="11">
        <v>53.59</v>
      </c>
      <c r="AI36" s="12">
        <v>1.23</v>
      </c>
      <c r="AJ36" s="12">
        <v>14.05</v>
      </c>
      <c r="AK36" s="12">
        <v>12.59</v>
      </c>
      <c r="AL36" s="12">
        <v>0.22</v>
      </c>
      <c r="AM36" s="12">
        <v>5.26</v>
      </c>
      <c r="AN36" s="12">
        <v>10.41</v>
      </c>
      <c r="AO36" s="12">
        <v>2.06</v>
      </c>
      <c r="AP36" s="12">
        <v>0.43</v>
      </c>
      <c r="AQ36" s="12">
        <v>0.16</v>
      </c>
      <c r="AR36" s="12">
        <v>100.00000000000001</v>
      </c>
      <c r="AS36" s="12"/>
      <c r="AT36" s="12">
        <v>0.66508104396364331</v>
      </c>
      <c r="AU36" s="12">
        <v>0.26424162465249967</v>
      </c>
      <c r="AV36" s="12"/>
      <c r="AW36" s="12">
        <v>0.89182892328174401</v>
      </c>
      <c r="AX36" s="12">
        <v>1.5394242803504378E-2</v>
      </c>
      <c r="AY36" s="12">
        <v>0.13779913691643783</v>
      </c>
      <c r="AZ36" s="12">
        <v>0.17522616562282534</v>
      </c>
      <c r="BA36" s="12">
        <v>3.1012122920778123E-3</v>
      </c>
      <c r="BB36" s="12">
        <v>0.13048871247829322</v>
      </c>
      <c r="BC36" s="12">
        <v>0.18562767475035663</v>
      </c>
      <c r="BD36" s="12">
        <v>3.3333333333333333E-2</v>
      </c>
      <c r="BE36" s="12">
        <v>4.5647558386411888E-3</v>
      </c>
      <c r="BF36" s="12">
        <v>1.1271574498062699E-3</v>
      </c>
      <c r="BG36" s="12">
        <v>1.5773641573172139</v>
      </c>
      <c r="BH36" s="12"/>
      <c r="BI36" s="12"/>
      <c r="BJ36" s="12">
        <v>0.89182892328174401</v>
      </c>
      <c r="BK36" s="12">
        <v>1.5394242803504378E-2</v>
      </c>
      <c r="BL36" s="12">
        <v>0.27559827383287566</v>
      </c>
      <c r="BM36" s="12">
        <v>0.17522616562282534</v>
      </c>
      <c r="BN36" s="12">
        <v>3.1012122920778123E-3</v>
      </c>
      <c r="BO36" s="12">
        <v>0.13048871247829322</v>
      </c>
      <c r="BP36" s="12">
        <v>0.18562767475035663</v>
      </c>
      <c r="BQ36" s="12">
        <v>6.6666666666666666E-2</v>
      </c>
      <c r="BR36" s="12">
        <v>9.1295116772823776E-3</v>
      </c>
      <c r="BS36" s="35">
        <v>2.2543148996125397E-3</v>
      </c>
    </row>
    <row r="37" spans="1:71" ht="17" x14ac:dyDescent="0.25">
      <c r="A37" s="8" t="s">
        <v>42</v>
      </c>
      <c r="B37" s="9" t="s">
        <v>79</v>
      </c>
      <c r="C37" s="58" t="s">
        <v>80</v>
      </c>
      <c r="D37" s="58" t="s">
        <v>61</v>
      </c>
      <c r="E37" s="33" t="s">
        <v>74</v>
      </c>
      <c r="F37" s="67">
        <v>0.67129111914247375</v>
      </c>
      <c r="G37" s="67">
        <v>0.34248268324943787</v>
      </c>
      <c r="H37" s="11">
        <v>0.84</v>
      </c>
      <c r="I37" s="12">
        <v>0.06</v>
      </c>
      <c r="J37" s="13"/>
      <c r="K37" s="17">
        <v>7.1428571428571425E-2</v>
      </c>
      <c r="L37" s="16">
        <v>0.85</v>
      </c>
      <c r="M37" s="16">
        <v>7.0000000000000007E-2</v>
      </c>
      <c r="N37" s="16"/>
      <c r="O37" s="14">
        <v>8.2352941176470601E-2</v>
      </c>
      <c r="P37" s="15"/>
      <c r="Q37" s="16"/>
      <c r="R37" s="18"/>
      <c r="S37" s="16">
        <v>64</v>
      </c>
      <c r="T37" s="16"/>
      <c r="U37" s="16"/>
      <c r="V37" s="16"/>
      <c r="W37" s="16"/>
      <c r="X37" s="16">
        <v>1</v>
      </c>
      <c r="Y37" s="16"/>
      <c r="Z37" s="15"/>
      <c r="AA37" s="16"/>
      <c r="AB37" s="18"/>
      <c r="AC37" s="16"/>
      <c r="AD37" s="16"/>
      <c r="AE37" s="18"/>
      <c r="AF37" s="19" t="s">
        <v>41</v>
      </c>
      <c r="AG37" s="57"/>
      <c r="AH37" s="11">
        <v>51.84</v>
      </c>
      <c r="AI37" s="12">
        <v>1.39</v>
      </c>
      <c r="AJ37" s="12">
        <v>17.079999999999998</v>
      </c>
      <c r="AK37" s="12">
        <v>10.199999999999999</v>
      </c>
      <c r="AL37" s="12">
        <v>0.18</v>
      </c>
      <c r="AM37" s="12">
        <v>5.32</v>
      </c>
      <c r="AN37" s="12">
        <v>10</v>
      </c>
      <c r="AO37" s="12">
        <v>2.87</v>
      </c>
      <c r="AP37" s="12">
        <v>0.79</v>
      </c>
      <c r="AQ37" s="12">
        <v>0.33</v>
      </c>
      <c r="AR37" s="12">
        <v>100.00000000000003</v>
      </c>
      <c r="AS37" s="12"/>
      <c r="AT37" s="12">
        <v>0.67129111914247375</v>
      </c>
      <c r="AU37" s="12">
        <v>0.34248268324943787</v>
      </c>
      <c r="AV37" s="12"/>
      <c r="AW37" s="12">
        <v>0.86270594108836751</v>
      </c>
      <c r="AX37" s="12">
        <v>1.7396745932415518E-2</v>
      </c>
      <c r="AY37" s="12">
        <v>0.16751667320517849</v>
      </c>
      <c r="AZ37" s="12">
        <v>0.14196242171189979</v>
      </c>
      <c r="BA37" s="12">
        <v>2.5373555117000281E-3</v>
      </c>
      <c r="BB37" s="12">
        <v>0.13197717687918631</v>
      </c>
      <c r="BC37" s="12">
        <v>0.1783166904422254</v>
      </c>
      <c r="BD37" s="12">
        <v>4.6440129449838191E-2</v>
      </c>
      <c r="BE37" s="12">
        <v>8.3864118895966028E-3</v>
      </c>
      <c r="BF37" s="12">
        <v>2.3247622402254317E-3</v>
      </c>
      <c r="BG37" s="12">
        <v>1.557239546110408</v>
      </c>
      <c r="BH37" s="12"/>
      <c r="BI37" s="12"/>
      <c r="BJ37" s="12">
        <v>0.86270594108836751</v>
      </c>
      <c r="BK37" s="12">
        <v>1.7396745932415518E-2</v>
      </c>
      <c r="BL37" s="12">
        <v>0.33503334641035698</v>
      </c>
      <c r="BM37" s="12">
        <v>0.14196242171189979</v>
      </c>
      <c r="BN37" s="12">
        <v>2.5373555117000281E-3</v>
      </c>
      <c r="BO37" s="12">
        <v>0.13197717687918631</v>
      </c>
      <c r="BP37" s="12">
        <v>0.1783166904422254</v>
      </c>
      <c r="BQ37" s="12">
        <v>9.2880258899676382E-2</v>
      </c>
      <c r="BR37" s="12">
        <v>1.6772823779193206E-2</v>
      </c>
      <c r="BS37" s="35">
        <v>4.6495244804508635E-3</v>
      </c>
    </row>
    <row r="38" spans="1:71" ht="18" thickBot="1" x14ac:dyDescent="0.3">
      <c r="A38" s="56" t="s">
        <v>42</v>
      </c>
      <c r="B38" s="55" t="s">
        <v>79</v>
      </c>
      <c r="C38" s="54" t="s">
        <v>78</v>
      </c>
      <c r="D38" s="54" t="s">
        <v>61</v>
      </c>
      <c r="E38" s="53" t="s">
        <v>74</v>
      </c>
      <c r="F38" s="72">
        <v>0.78226932444947705</v>
      </c>
      <c r="G38" s="72">
        <v>0.55763994689390817</v>
      </c>
      <c r="H38" s="71">
        <v>1.6</v>
      </c>
      <c r="I38" s="42">
        <v>0.3</v>
      </c>
      <c r="J38" s="50"/>
      <c r="K38" s="48">
        <v>0.18749999999999997</v>
      </c>
      <c r="L38" s="45">
        <v>0.94</v>
      </c>
      <c r="M38" s="45">
        <v>0.06</v>
      </c>
      <c r="N38" s="45"/>
      <c r="O38" s="49">
        <v>6.3829787234042548E-2</v>
      </c>
      <c r="P38" s="46"/>
      <c r="Q38" s="45"/>
      <c r="R38" s="47"/>
      <c r="S38" s="45">
        <v>68</v>
      </c>
      <c r="T38" s="45"/>
      <c r="U38" s="45"/>
      <c r="V38" s="45"/>
      <c r="W38" s="45"/>
      <c r="X38" s="45">
        <v>1</v>
      </c>
      <c r="Y38" s="45"/>
      <c r="Z38" s="46"/>
      <c r="AA38" s="45"/>
      <c r="AB38" s="47"/>
      <c r="AC38" s="45"/>
      <c r="AD38" s="45"/>
      <c r="AE38" s="47"/>
      <c r="AF38" s="44" t="s">
        <v>41</v>
      </c>
      <c r="AG38" s="43"/>
      <c r="AH38" s="71">
        <v>65.430000000000007</v>
      </c>
      <c r="AI38" s="42">
        <v>0.86</v>
      </c>
      <c r="AJ38" s="42">
        <v>15.26</v>
      </c>
      <c r="AK38" s="42">
        <v>6.08</v>
      </c>
      <c r="AL38" s="42">
        <v>0.15</v>
      </c>
      <c r="AM38" s="42">
        <v>1.57</v>
      </c>
      <c r="AN38" s="42">
        <v>5.73</v>
      </c>
      <c r="AO38" s="42">
        <v>3.98</v>
      </c>
      <c r="AP38" s="42">
        <v>0.78</v>
      </c>
      <c r="AQ38" s="42">
        <v>0.17</v>
      </c>
      <c r="AR38" s="42">
        <v>100.01000000000002</v>
      </c>
      <c r="AS38" s="42"/>
      <c r="AT38" s="42">
        <v>0.78226932444947705</v>
      </c>
      <c r="AU38" s="42">
        <v>0.55763994689390817</v>
      </c>
      <c r="AV38" s="42"/>
      <c r="AW38" s="42">
        <v>1.0888666999500749</v>
      </c>
      <c r="AX38" s="42">
        <v>1.076345431789737E-2</v>
      </c>
      <c r="AY38" s="42">
        <v>0.14966653589642998</v>
      </c>
      <c r="AZ38" s="42">
        <v>8.4620737647877531E-2</v>
      </c>
      <c r="BA38" s="42">
        <v>2.11446292641669E-3</v>
      </c>
      <c r="BB38" s="42">
        <v>3.8948151823368887E-2</v>
      </c>
      <c r="BC38" s="42">
        <v>0.10217546362339516</v>
      </c>
      <c r="BD38" s="42">
        <v>6.4401294498381875E-2</v>
      </c>
      <c r="BE38" s="42">
        <v>8.2802547770700636E-3</v>
      </c>
      <c r="BF38" s="42">
        <v>1.1976047904191619E-3</v>
      </c>
      <c r="BG38" s="42">
        <v>1.5498370554609127</v>
      </c>
      <c r="BH38" s="42"/>
      <c r="BI38" s="42"/>
      <c r="BJ38" s="42">
        <v>1.0888666999500749</v>
      </c>
      <c r="BK38" s="42">
        <v>1.076345431789737E-2</v>
      </c>
      <c r="BL38" s="42">
        <v>0.29933307179285995</v>
      </c>
      <c r="BM38" s="42">
        <v>8.4620737647877531E-2</v>
      </c>
      <c r="BN38" s="42">
        <v>2.11446292641669E-3</v>
      </c>
      <c r="BO38" s="42">
        <v>3.8948151823368887E-2</v>
      </c>
      <c r="BP38" s="42">
        <v>0.10217546362339516</v>
      </c>
      <c r="BQ38" s="42">
        <v>0.12880258899676375</v>
      </c>
      <c r="BR38" s="42">
        <v>1.6560509554140127E-2</v>
      </c>
      <c r="BS38" s="41">
        <v>2.3952095808383238E-3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6AC5-DAA9-8140-A576-6658D6B454A7}">
  <dimension ref="A1:BW35"/>
  <sheetViews>
    <sheetView workbookViewId="0">
      <selection activeCell="E2" sqref="E2"/>
    </sheetView>
  </sheetViews>
  <sheetFormatPr baseColWidth="10" defaultRowHeight="16" x14ac:dyDescent="0.2"/>
  <cols>
    <col min="1" max="3" width="20.83203125" customWidth="1"/>
    <col min="4" max="5" width="25.83203125" customWidth="1"/>
  </cols>
  <sheetData>
    <row r="1" spans="1:75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/>
      <c r="AM1" s="26" t="s">
        <v>26</v>
      </c>
      <c r="AN1" s="26" t="s">
        <v>27</v>
      </c>
      <c r="AO1" s="26" t="s">
        <v>28</v>
      </c>
      <c r="AP1" s="26" t="s">
        <v>29</v>
      </c>
      <c r="AQ1" s="26" t="s">
        <v>30</v>
      </c>
      <c r="AR1" s="26" t="s">
        <v>31</v>
      </c>
      <c r="AS1" s="26" t="s">
        <v>32</v>
      </c>
      <c r="AT1" s="26"/>
      <c r="AU1" s="27" t="s">
        <v>33</v>
      </c>
      <c r="AV1" s="27"/>
      <c r="AW1" s="28" t="s">
        <v>5</v>
      </c>
      <c r="AX1" s="6" t="s">
        <v>34</v>
      </c>
      <c r="AY1" s="26" t="s">
        <v>22</v>
      </c>
      <c r="AZ1" s="26" t="s">
        <v>23</v>
      </c>
      <c r="BA1" s="26" t="s">
        <v>24</v>
      </c>
      <c r="BB1" s="26" t="s">
        <v>25</v>
      </c>
      <c r="BC1" s="26"/>
      <c r="BD1" s="26" t="s">
        <v>26</v>
      </c>
      <c r="BE1" s="26" t="s">
        <v>27</v>
      </c>
      <c r="BF1" s="26" t="s">
        <v>28</v>
      </c>
      <c r="BG1" s="26" t="s">
        <v>29</v>
      </c>
      <c r="BH1" s="26" t="s">
        <v>30</v>
      </c>
      <c r="BI1" s="26" t="s">
        <v>31</v>
      </c>
      <c r="BJ1" s="29" t="s">
        <v>35</v>
      </c>
      <c r="BK1" s="1"/>
      <c r="BL1" s="1" t="s">
        <v>36</v>
      </c>
      <c r="BM1" s="30" t="s">
        <v>22</v>
      </c>
      <c r="BN1" s="30" t="s">
        <v>23</v>
      </c>
      <c r="BO1" s="30" t="s">
        <v>24</v>
      </c>
      <c r="BP1" s="30" t="s">
        <v>25</v>
      </c>
      <c r="BQ1" s="30"/>
      <c r="BR1" s="30" t="s">
        <v>26</v>
      </c>
      <c r="BS1" s="30" t="s">
        <v>27</v>
      </c>
      <c r="BT1" s="30" t="s">
        <v>28</v>
      </c>
      <c r="BU1" s="30" t="s">
        <v>29</v>
      </c>
      <c r="BV1" s="30" t="s">
        <v>30</v>
      </c>
      <c r="BW1" s="31" t="s">
        <v>31</v>
      </c>
    </row>
    <row r="2" spans="1:75" s="20" customFormat="1" ht="17" x14ac:dyDescent="0.25">
      <c r="A2" s="22" t="s">
        <v>134</v>
      </c>
      <c r="B2" s="23" t="s">
        <v>133</v>
      </c>
      <c r="C2" s="36" t="s">
        <v>60</v>
      </c>
      <c r="D2" s="36" t="s">
        <v>61</v>
      </c>
      <c r="E2" s="37" t="s">
        <v>132</v>
      </c>
      <c r="F2" s="10">
        <v>0.86049984002168023</v>
      </c>
      <c r="G2" s="34">
        <v>0.91355182736900042</v>
      </c>
      <c r="H2" s="12"/>
      <c r="I2" s="12"/>
      <c r="J2" s="13"/>
      <c r="K2" s="14"/>
      <c r="L2" s="15"/>
      <c r="M2" s="16"/>
      <c r="N2" s="16"/>
      <c r="O2" s="17"/>
      <c r="P2" s="15"/>
      <c r="Q2" s="16"/>
      <c r="R2" s="18"/>
      <c r="S2" s="16">
        <v>95</v>
      </c>
      <c r="T2" s="16"/>
      <c r="U2" s="21"/>
      <c r="V2" s="16"/>
      <c r="W2" s="21"/>
      <c r="X2" s="21">
        <v>8</v>
      </c>
      <c r="Y2" s="21"/>
      <c r="Z2" s="15"/>
      <c r="AA2" s="16"/>
      <c r="AB2" s="18"/>
      <c r="AC2" s="15"/>
      <c r="AD2" s="16"/>
      <c r="AE2" s="18"/>
      <c r="AF2" s="19" t="s">
        <v>131</v>
      </c>
      <c r="AG2" s="19"/>
      <c r="AH2" s="11">
        <v>76.615000000000009</v>
      </c>
      <c r="AI2" s="12">
        <v>0.08</v>
      </c>
      <c r="AJ2" s="12">
        <v>12.879999999999999</v>
      </c>
      <c r="AK2" s="12">
        <v>1.24</v>
      </c>
      <c r="AL2" s="12"/>
      <c r="AM2" s="12">
        <v>7.0000000000000007E-2</v>
      </c>
      <c r="AN2" s="12">
        <v>0.02</v>
      </c>
      <c r="AO2" s="12">
        <v>0.61</v>
      </c>
      <c r="AP2" s="12">
        <v>3.53</v>
      </c>
      <c r="AQ2" s="12">
        <v>4.8450000000000006</v>
      </c>
      <c r="AR2" s="12"/>
      <c r="AS2" s="12">
        <v>99.889999999999986</v>
      </c>
      <c r="AT2" s="12"/>
      <c r="AU2" s="12">
        <v>0.86049984002168023</v>
      </c>
      <c r="AV2" s="12"/>
      <c r="AW2" s="12">
        <v>0.91355182736900042</v>
      </c>
      <c r="AX2" s="12"/>
      <c r="AY2" s="12">
        <v>1.2750041604260276</v>
      </c>
      <c r="AZ2" s="12">
        <v>1.0012515644555694E-3</v>
      </c>
      <c r="BA2" s="12">
        <v>0.12632404864652808</v>
      </c>
      <c r="BB2" s="12">
        <v>1.7258176757132919E-2</v>
      </c>
      <c r="BC2" s="12"/>
      <c r="BD2" s="12">
        <v>9.8674936566112213E-4</v>
      </c>
      <c r="BE2" s="12">
        <v>4.9615480029769287E-4</v>
      </c>
      <c r="BF2" s="12">
        <v>1.0877318116975749E-2</v>
      </c>
      <c r="BG2" s="12">
        <v>5.7119741100323626E-2</v>
      </c>
      <c r="BH2" s="12">
        <v>5.1433121019108283E-2</v>
      </c>
      <c r="BI2" s="12">
        <v>0</v>
      </c>
      <c r="BJ2" s="12">
        <v>1.5405007217965108</v>
      </c>
      <c r="BK2" s="12"/>
      <c r="BL2" s="12"/>
      <c r="BM2" s="12">
        <v>1.2750041604260276</v>
      </c>
      <c r="BN2" s="12">
        <v>1.0012515644555694E-3</v>
      </c>
      <c r="BO2" s="12">
        <v>0.25264809729305615</v>
      </c>
      <c r="BP2" s="12">
        <v>1.7258176757132919E-2</v>
      </c>
      <c r="BQ2" s="12"/>
      <c r="BR2" s="12">
        <v>9.8674936566112213E-4</v>
      </c>
      <c r="BS2" s="12">
        <v>4.9615480029769287E-4</v>
      </c>
      <c r="BT2" s="12">
        <v>1.0877318116975749E-2</v>
      </c>
      <c r="BU2" s="12">
        <v>0.11423948220064725</v>
      </c>
      <c r="BV2" s="12">
        <v>0.10286624203821657</v>
      </c>
      <c r="BW2" s="35">
        <v>0</v>
      </c>
    </row>
    <row r="3" spans="1:75" s="20" customFormat="1" ht="17" x14ac:dyDescent="0.25">
      <c r="A3" s="22" t="s">
        <v>130</v>
      </c>
      <c r="B3" s="23" t="s">
        <v>129</v>
      </c>
      <c r="C3" s="36" t="s">
        <v>128</v>
      </c>
      <c r="D3" s="36" t="s">
        <v>61</v>
      </c>
      <c r="E3" s="37" t="s">
        <v>107</v>
      </c>
      <c r="F3" s="67">
        <v>0.622</v>
      </c>
      <c r="G3" s="67">
        <v>0.23157895182099122</v>
      </c>
      <c r="H3" s="66">
        <v>1.02</v>
      </c>
      <c r="I3" s="12">
        <v>0.03</v>
      </c>
      <c r="J3" s="13"/>
      <c r="K3" s="65"/>
      <c r="L3" s="16">
        <v>0.62</v>
      </c>
      <c r="M3" s="16">
        <v>0.06</v>
      </c>
      <c r="N3" s="16"/>
      <c r="O3" s="16"/>
      <c r="P3" s="15"/>
      <c r="Q3" s="16"/>
      <c r="R3" s="18"/>
      <c r="S3" s="16">
        <v>63.9</v>
      </c>
      <c r="T3" s="16"/>
      <c r="U3" s="16"/>
      <c r="V3" s="16"/>
      <c r="W3" s="16"/>
      <c r="X3" s="16">
        <v>5.4</v>
      </c>
      <c r="Y3" s="21"/>
      <c r="Z3" s="15">
        <v>308</v>
      </c>
      <c r="AA3" s="16">
        <v>110</v>
      </c>
      <c r="AB3" s="18"/>
      <c r="AC3" s="16"/>
      <c r="AD3" s="16"/>
      <c r="AE3" s="18"/>
      <c r="AF3" s="57" t="s">
        <v>127</v>
      </c>
      <c r="AG3" s="57"/>
      <c r="AH3" s="64">
        <v>47.645000000000003</v>
      </c>
      <c r="AI3" s="21">
        <v>0.85750000000000004</v>
      </c>
      <c r="AJ3" s="21">
        <v>14.969999999999999</v>
      </c>
      <c r="AK3" s="21">
        <v>7.1875</v>
      </c>
      <c r="AL3" s="21"/>
      <c r="AM3" s="21">
        <v>6.5000000000000002E-2</v>
      </c>
      <c r="AN3" s="21">
        <v>5.4974999999999996</v>
      </c>
      <c r="AO3" s="21">
        <v>10.82</v>
      </c>
      <c r="AP3" s="21">
        <v>1.7949999999999999</v>
      </c>
      <c r="AQ3" s="21">
        <v>6.902499999999999</v>
      </c>
      <c r="AR3" s="21">
        <v>0.5</v>
      </c>
      <c r="AS3" s="59">
        <v>96.24</v>
      </c>
      <c r="AT3" s="59"/>
      <c r="AU3" s="21">
        <v>0.62682687850579211</v>
      </c>
      <c r="AV3" s="21"/>
      <c r="AW3" s="21">
        <v>0.23157895182099122</v>
      </c>
      <c r="AX3" s="59"/>
      <c r="AY3" s="59">
        <v>0.79289399234481606</v>
      </c>
      <c r="AZ3" s="59">
        <v>1.0732165206508135E-2</v>
      </c>
      <c r="BA3" s="21">
        <v>0.14682228324833269</v>
      </c>
      <c r="BB3" s="59">
        <v>0.10003479471120391</v>
      </c>
      <c r="BC3" s="59"/>
      <c r="BD3" s="21">
        <v>9.1626726811389915E-4</v>
      </c>
      <c r="BE3" s="21">
        <v>0.13638055073182834</v>
      </c>
      <c r="BF3" s="21">
        <v>0.19293865905848787</v>
      </c>
      <c r="BG3" s="21">
        <v>2.9045307443365698E-2</v>
      </c>
      <c r="BH3" s="21">
        <v>7.3274946921443734E-2</v>
      </c>
      <c r="BI3" s="21">
        <v>8.8059175766114835E-4</v>
      </c>
      <c r="BJ3" s="21">
        <v>1.4839195586917615</v>
      </c>
      <c r="BK3" s="59"/>
      <c r="BL3" s="59"/>
      <c r="BM3" s="21">
        <v>0.79289399234481606</v>
      </c>
      <c r="BN3" s="21">
        <v>1.0732165206508135E-2</v>
      </c>
      <c r="BO3" s="21">
        <v>0.29364456649666537</v>
      </c>
      <c r="BP3" s="21">
        <v>0.10003479471120391</v>
      </c>
      <c r="BQ3" s="21"/>
      <c r="BR3" s="21">
        <v>9.1626726811389915E-4</v>
      </c>
      <c r="BS3" s="21">
        <v>0.13638055073182834</v>
      </c>
      <c r="BT3" s="21">
        <v>0.19293865905848787</v>
      </c>
      <c r="BU3" s="21">
        <v>5.8090614886731395E-2</v>
      </c>
      <c r="BV3" s="21">
        <v>0.14654989384288747</v>
      </c>
      <c r="BW3" s="63">
        <v>1.7611835153222967E-3</v>
      </c>
    </row>
    <row r="4" spans="1:75" s="20" customFormat="1" ht="17" x14ac:dyDescent="0.25">
      <c r="A4" s="22" t="s">
        <v>96</v>
      </c>
      <c r="B4" s="23" t="s">
        <v>125</v>
      </c>
      <c r="C4" s="36" t="s">
        <v>126</v>
      </c>
      <c r="D4" s="36" t="s">
        <v>123</v>
      </c>
      <c r="E4" s="37" t="s">
        <v>107</v>
      </c>
      <c r="F4" s="10">
        <v>0.66317029177252629</v>
      </c>
      <c r="G4" s="34">
        <v>0.25354577392682659</v>
      </c>
      <c r="H4" s="12"/>
      <c r="I4" s="12"/>
      <c r="J4" s="13"/>
      <c r="K4" s="14"/>
      <c r="L4" s="15"/>
      <c r="M4" s="16"/>
      <c r="N4" s="16"/>
      <c r="O4" s="17"/>
      <c r="P4" s="15"/>
      <c r="Q4" s="16"/>
      <c r="R4" s="18"/>
      <c r="S4" s="16">
        <v>60</v>
      </c>
      <c r="T4" s="16"/>
      <c r="U4" s="21"/>
      <c r="V4" s="16"/>
      <c r="W4" s="21"/>
      <c r="X4" s="21">
        <v>2</v>
      </c>
      <c r="Y4" s="21"/>
      <c r="Z4" s="15"/>
      <c r="AA4" s="16"/>
      <c r="AB4" s="18"/>
      <c r="AC4" s="15"/>
      <c r="AD4" s="16"/>
      <c r="AE4" s="18"/>
      <c r="AF4" s="19"/>
      <c r="AG4" s="19"/>
      <c r="AH4" s="11">
        <v>51.8</v>
      </c>
      <c r="AI4" s="12">
        <v>0.84</v>
      </c>
      <c r="AJ4" s="12">
        <v>15.39</v>
      </c>
      <c r="AK4" s="12">
        <v>7.21</v>
      </c>
      <c r="AL4" s="12"/>
      <c r="AM4" s="12">
        <v>0.16</v>
      </c>
      <c r="AN4" s="12">
        <v>5.7</v>
      </c>
      <c r="AO4" s="12">
        <v>10.9</v>
      </c>
      <c r="AP4" s="12">
        <v>2.04</v>
      </c>
      <c r="AQ4" s="12">
        <v>3.28</v>
      </c>
      <c r="AR4" s="12">
        <v>0.47</v>
      </c>
      <c r="AS4" s="12">
        <v>97.79</v>
      </c>
      <c r="AT4" s="12"/>
      <c r="AU4" s="12">
        <v>0.66317029177252629</v>
      </c>
      <c r="AV4" s="12"/>
      <c r="AW4" s="12">
        <v>0.25354577392682659</v>
      </c>
      <c r="AX4" s="12"/>
      <c r="AY4" s="12">
        <v>0.86204027292394736</v>
      </c>
      <c r="AZ4" s="12">
        <v>1.0513141426783479E-2</v>
      </c>
      <c r="BA4" s="12">
        <v>0.15094154570419774</v>
      </c>
      <c r="BB4" s="12">
        <v>0.10034794711203898</v>
      </c>
      <c r="BC4" s="12"/>
      <c r="BD4" s="12">
        <v>2.2554271215111362E-3</v>
      </c>
      <c r="BE4" s="12">
        <v>0.14140411808484246</v>
      </c>
      <c r="BF4" s="12">
        <v>0.1943651925820257</v>
      </c>
      <c r="BG4" s="12">
        <v>3.3009708737864081E-2</v>
      </c>
      <c r="BH4" s="12">
        <v>3.4819532908704882E-2</v>
      </c>
      <c r="BI4" s="12">
        <v>3.3110250088059178E-3</v>
      </c>
      <c r="BJ4" s="12">
        <v>1.5296968866019158</v>
      </c>
      <c r="BK4" s="12"/>
      <c r="BL4" s="12"/>
      <c r="BM4" s="12">
        <v>0.86204027292394736</v>
      </c>
      <c r="BN4" s="12">
        <v>1.0513141426783479E-2</v>
      </c>
      <c r="BO4" s="12">
        <v>0.30188309140839548</v>
      </c>
      <c r="BP4" s="12">
        <v>0.10034794711203898</v>
      </c>
      <c r="BQ4" s="12"/>
      <c r="BR4" s="12">
        <v>2.2554271215111362E-3</v>
      </c>
      <c r="BS4" s="12">
        <v>0.14140411808484246</v>
      </c>
      <c r="BT4" s="12">
        <v>0.1943651925820257</v>
      </c>
      <c r="BU4" s="12">
        <v>6.6019417475728162E-2</v>
      </c>
      <c r="BV4" s="12">
        <v>6.9639065817409765E-2</v>
      </c>
      <c r="BW4" s="35">
        <v>6.6220500176118356E-3</v>
      </c>
    </row>
    <row r="5" spans="1:75" s="20" customFormat="1" ht="17" x14ac:dyDescent="0.25">
      <c r="A5" s="22" t="s">
        <v>96</v>
      </c>
      <c r="B5" s="23" t="s">
        <v>125</v>
      </c>
      <c r="C5" s="36" t="s">
        <v>124</v>
      </c>
      <c r="D5" s="36" t="s">
        <v>123</v>
      </c>
      <c r="E5" s="37" t="s">
        <v>107</v>
      </c>
      <c r="F5" s="10">
        <v>0.71173349872811031</v>
      </c>
      <c r="G5" s="34">
        <v>0.57465772539738236</v>
      </c>
      <c r="H5" s="12"/>
      <c r="I5" s="12"/>
      <c r="J5" s="13"/>
      <c r="K5" s="14"/>
      <c r="L5" s="15"/>
      <c r="M5" s="16"/>
      <c r="N5" s="16"/>
      <c r="O5" s="17"/>
      <c r="P5" s="15"/>
      <c r="Q5" s="16"/>
      <c r="R5" s="18"/>
      <c r="S5" s="16">
        <v>60</v>
      </c>
      <c r="T5" s="16"/>
      <c r="U5" s="21"/>
      <c r="V5" s="16"/>
      <c r="W5" s="21"/>
      <c r="X5" s="21">
        <v>2</v>
      </c>
      <c r="Y5" s="21"/>
      <c r="Z5" s="15"/>
      <c r="AA5" s="16"/>
      <c r="AB5" s="18"/>
      <c r="AC5" s="15"/>
      <c r="AD5" s="16"/>
      <c r="AE5" s="18"/>
      <c r="AF5" s="19"/>
      <c r="AG5" s="19"/>
      <c r="AH5" s="11">
        <v>53.8</v>
      </c>
      <c r="AI5" s="12">
        <v>0.87</v>
      </c>
      <c r="AJ5" s="12">
        <v>17.670000000000002</v>
      </c>
      <c r="AK5" s="12">
        <v>6.9</v>
      </c>
      <c r="AL5" s="12"/>
      <c r="AM5" s="12">
        <v>0.15</v>
      </c>
      <c r="AN5" s="12">
        <v>2.4300000000000002</v>
      </c>
      <c r="AO5" s="12">
        <v>5.83</v>
      </c>
      <c r="AP5" s="12">
        <v>4.34</v>
      </c>
      <c r="AQ5" s="12">
        <v>3.82</v>
      </c>
      <c r="AR5" s="12">
        <v>0.57999999999999996</v>
      </c>
      <c r="AS5" s="12">
        <v>96.390000000000015</v>
      </c>
      <c r="AT5" s="12"/>
      <c r="AU5" s="12">
        <v>0.71173349872811031</v>
      </c>
      <c r="AV5" s="12"/>
      <c r="AW5" s="12">
        <v>0.57465772539738236</v>
      </c>
      <c r="AX5" s="12"/>
      <c r="AY5" s="12">
        <v>0.89532368114494909</v>
      </c>
      <c r="AZ5" s="12">
        <v>1.0888610763454317E-2</v>
      </c>
      <c r="BA5" s="12">
        <v>0.17330325617889372</v>
      </c>
      <c r="BB5" s="12">
        <v>9.6033402922755751E-2</v>
      </c>
      <c r="BC5" s="12"/>
      <c r="BD5" s="12">
        <v>2.11446292641669E-3</v>
      </c>
      <c r="BE5" s="12">
        <v>6.0282808236169688E-2</v>
      </c>
      <c r="BF5" s="12">
        <v>0.10395863052781741</v>
      </c>
      <c r="BG5" s="12">
        <v>7.0226537216828477E-2</v>
      </c>
      <c r="BH5" s="12">
        <v>4.0552016985138002E-2</v>
      </c>
      <c r="BI5" s="12">
        <v>4.0859457555477282E-3</v>
      </c>
      <c r="BJ5" s="12">
        <v>1.4526834069024235</v>
      </c>
      <c r="BK5" s="12"/>
      <c r="BL5" s="12"/>
      <c r="BM5" s="12">
        <v>0.89532368114494909</v>
      </c>
      <c r="BN5" s="12">
        <v>1.0888610763454317E-2</v>
      </c>
      <c r="BO5" s="12">
        <v>0.34660651235778744</v>
      </c>
      <c r="BP5" s="12">
        <v>9.6033402922755751E-2</v>
      </c>
      <c r="BQ5" s="12"/>
      <c r="BR5" s="12">
        <v>2.11446292641669E-3</v>
      </c>
      <c r="BS5" s="12">
        <v>6.0282808236169688E-2</v>
      </c>
      <c r="BT5" s="12">
        <v>0.10395863052781741</v>
      </c>
      <c r="BU5" s="12">
        <v>0.14045307443365695</v>
      </c>
      <c r="BV5" s="12">
        <v>8.1104033970276004E-2</v>
      </c>
      <c r="BW5" s="35">
        <v>8.1718915110954565E-3</v>
      </c>
    </row>
    <row r="6" spans="1:75" ht="17" x14ac:dyDescent="0.25">
      <c r="A6" s="8" t="s">
        <v>37</v>
      </c>
      <c r="B6" s="9" t="s">
        <v>38</v>
      </c>
      <c r="C6" s="32" t="s">
        <v>39</v>
      </c>
      <c r="D6" s="32" t="s">
        <v>40</v>
      </c>
      <c r="E6" s="33" t="s">
        <v>74</v>
      </c>
      <c r="F6" s="10">
        <v>0.62733751154247597</v>
      </c>
      <c r="G6" s="34">
        <v>0.29723339168791352</v>
      </c>
      <c r="H6" s="12">
        <v>0.62</v>
      </c>
      <c r="I6" s="12">
        <v>7.0000000000000007E-2</v>
      </c>
      <c r="J6" s="13">
        <v>5200</v>
      </c>
      <c r="K6" s="14">
        <v>0.11290322580645162</v>
      </c>
      <c r="L6" s="15">
        <v>0.67</v>
      </c>
      <c r="M6" s="16">
        <v>0.03</v>
      </c>
      <c r="N6" s="16">
        <v>4500</v>
      </c>
      <c r="O6" s="17">
        <v>4.4776119402985072E-2</v>
      </c>
      <c r="P6" s="15">
        <v>25</v>
      </c>
      <c r="Q6" s="16">
        <v>3</v>
      </c>
      <c r="R6" s="18">
        <v>1630</v>
      </c>
      <c r="S6" s="16">
        <v>63</v>
      </c>
      <c r="T6" s="16"/>
      <c r="U6" s="16"/>
      <c r="V6" s="16"/>
      <c r="W6" s="16"/>
      <c r="X6" s="16">
        <v>3</v>
      </c>
      <c r="Y6" s="16"/>
      <c r="Z6" s="15"/>
      <c r="AA6" s="16"/>
      <c r="AB6" s="18"/>
      <c r="AC6" s="15"/>
      <c r="AD6" s="16"/>
      <c r="AE6" s="18"/>
      <c r="AF6" s="19" t="s">
        <v>41</v>
      </c>
      <c r="AG6" s="19"/>
      <c r="AH6" s="11">
        <v>50.8</v>
      </c>
      <c r="AI6" s="12">
        <v>1.84</v>
      </c>
      <c r="AJ6" s="12">
        <v>13.7</v>
      </c>
      <c r="AK6" s="12">
        <v>12.4</v>
      </c>
      <c r="AL6" s="12"/>
      <c r="AM6" s="12">
        <v>0.22</v>
      </c>
      <c r="AN6" s="12">
        <v>6.67</v>
      </c>
      <c r="AO6" s="12">
        <v>11.5</v>
      </c>
      <c r="AP6" s="12">
        <v>2.68</v>
      </c>
      <c r="AQ6" s="12">
        <v>0.15</v>
      </c>
      <c r="AR6" s="12">
        <v>0.19</v>
      </c>
      <c r="AS6" s="12">
        <v>100.15000000000002</v>
      </c>
      <c r="AT6" s="12"/>
      <c r="AU6" s="12">
        <v>0.62733751154247608</v>
      </c>
      <c r="AV6" s="12"/>
      <c r="AW6" s="12">
        <v>0.29723339168791352</v>
      </c>
      <c r="AX6" s="12"/>
      <c r="AY6" s="12">
        <v>0.84539856881344644</v>
      </c>
      <c r="AZ6" s="12">
        <v>2.3028785982478098E-2</v>
      </c>
      <c r="BA6" s="12">
        <v>0.13436641820321696</v>
      </c>
      <c r="BB6" s="12">
        <v>0.17258176757132918</v>
      </c>
      <c r="BC6" s="12"/>
      <c r="BD6" s="12">
        <v>3.1012122920778123E-3</v>
      </c>
      <c r="BE6" s="12">
        <v>0.16546762589928057</v>
      </c>
      <c r="BF6" s="12">
        <v>0.20506419400855921</v>
      </c>
      <c r="BG6" s="12">
        <v>4.3365695792880264E-2</v>
      </c>
      <c r="BH6" s="12">
        <v>1.592356687898089E-3</v>
      </c>
      <c r="BI6" s="12">
        <v>1.3384994716449455E-3</v>
      </c>
      <c r="BJ6" s="12">
        <v>1.5939666252511668</v>
      </c>
      <c r="BK6" s="12"/>
      <c r="BL6" s="12"/>
      <c r="BM6" s="12">
        <v>0.84539856881344644</v>
      </c>
      <c r="BN6" s="12">
        <v>2.3028785982478098E-2</v>
      </c>
      <c r="BO6" s="12">
        <v>0.26873283640643392</v>
      </c>
      <c r="BP6" s="12">
        <v>0.17258176757132918</v>
      </c>
      <c r="BQ6" s="12"/>
      <c r="BR6" s="12">
        <v>3.1012122920778123E-3</v>
      </c>
      <c r="BS6" s="12">
        <v>0.16546762589928057</v>
      </c>
      <c r="BT6" s="12">
        <v>0.20506419400855921</v>
      </c>
      <c r="BU6" s="12">
        <v>8.6731391585760528E-2</v>
      </c>
      <c r="BV6" s="12">
        <v>3.1847133757961781E-3</v>
      </c>
      <c r="BW6" s="35">
        <v>2.676998943289891E-3</v>
      </c>
    </row>
    <row r="7" spans="1:75" s="20" customFormat="1" ht="17" x14ac:dyDescent="0.25">
      <c r="A7" s="22" t="s">
        <v>47</v>
      </c>
      <c r="B7" s="23" t="s">
        <v>122</v>
      </c>
      <c r="C7" s="36" t="s">
        <v>60</v>
      </c>
      <c r="D7" s="36" t="s">
        <v>61</v>
      </c>
      <c r="E7" s="37" t="s">
        <v>74</v>
      </c>
      <c r="F7" s="10">
        <v>0.8666294749760296</v>
      </c>
      <c r="G7" s="34">
        <v>0.93438268761454857</v>
      </c>
      <c r="H7" s="12"/>
      <c r="I7" s="12"/>
      <c r="J7" s="13"/>
      <c r="K7" s="14"/>
      <c r="L7" s="15"/>
      <c r="M7" s="16"/>
      <c r="N7" s="16"/>
      <c r="O7" s="17"/>
      <c r="P7" s="15"/>
      <c r="Q7" s="16"/>
      <c r="R7" s="18"/>
      <c r="S7" s="16">
        <v>88</v>
      </c>
      <c r="T7" s="16"/>
      <c r="U7" s="16"/>
      <c r="V7" s="16"/>
      <c r="W7" s="16"/>
      <c r="X7" s="16">
        <v>2</v>
      </c>
      <c r="Y7" s="21"/>
      <c r="Z7" s="15"/>
      <c r="AA7" s="16"/>
      <c r="AB7" s="18"/>
      <c r="AC7" s="15"/>
      <c r="AD7" s="16"/>
      <c r="AE7" s="18"/>
      <c r="AF7" s="19"/>
      <c r="AG7" s="19"/>
      <c r="AH7" s="11">
        <v>77.7</v>
      </c>
      <c r="AI7" s="12">
        <v>7.0000000000000007E-2</v>
      </c>
      <c r="AJ7" s="12">
        <v>13</v>
      </c>
      <c r="AK7" s="12">
        <v>0.38</v>
      </c>
      <c r="AL7" s="12"/>
      <c r="AM7" s="12">
        <v>0.04</v>
      </c>
      <c r="AN7" s="12">
        <v>0.05</v>
      </c>
      <c r="AO7" s="12">
        <v>0.52</v>
      </c>
      <c r="AP7" s="12">
        <v>4.08</v>
      </c>
      <c r="AQ7" s="12">
        <v>4.1900000000000004</v>
      </c>
      <c r="AR7" s="12"/>
      <c r="AS7" s="12">
        <v>100.02999999999999</v>
      </c>
      <c r="AT7" s="12"/>
      <c r="AU7" s="12">
        <v>0.8666294749760296</v>
      </c>
      <c r="AV7" s="12"/>
      <c r="AW7" s="12">
        <v>0.93438268761454857</v>
      </c>
      <c r="AX7" s="12"/>
      <c r="AY7" s="12">
        <v>1.293060409385921</v>
      </c>
      <c r="AZ7" s="12">
        <v>8.7609511889862328E-4</v>
      </c>
      <c r="BA7" s="12">
        <v>0.12750098077677521</v>
      </c>
      <c r="BB7" s="12">
        <v>5.2887961029923457E-3</v>
      </c>
      <c r="BC7" s="12"/>
      <c r="BD7" s="12">
        <v>5.6385678037778404E-4</v>
      </c>
      <c r="BE7" s="12">
        <v>1.2403870007442323E-3</v>
      </c>
      <c r="BF7" s="12">
        <v>9.2724679029957211E-3</v>
      </c>
      <c r="BG7" s="12">
        <v>6.6019417475728162E-2</v>
      </c>
      <c r="BH7" s="12">
        <v>4.4479830148619962E-2</v>
      </c>
      <c r="BI7" s="12">
        <v>0</v>
      </c>
      <c r="BJ7" s="12"/>
      <c r="BK7" s="12">
        <v>1.5483022406930533</v>
      </c>
      <c r="BL7" s="12"/>
      <c r="BM7" s="12">
        <v>1.293060409385921</v>
      </c>
      <c r="BN7" s="12">
        <v>8.7609511889862328E-4</v>
      </c>
      <c r="BO7" s="12">
        <v>0.25500196155355043</v>
      </c>
      <c r="BP7" s="12">
        <v>5.2887961029923457E-3</v>
      </c>
      <c r="BQ7" s="12"/>
      <c r="BR7" s="12">
        <v>5.6385678037778404E-4</v>
      </c>
      <c r="BS7" s="12">
        <v>1.2403870007442323E-3</v>
      </c>
      <c r="BT7" s="12">
        <v>9.2724679029957211E-3</v>
      </c>
      <c r="BU7" s="12">
        <v>0.13203883495145632</v>
      </c>
      <c r="BV7" s="12">
        <v>8.8959660297239923E-2</v>
      </c>
      <c r="BW7" s="35">
        <v>0</v>
      </c>
    </row>
    <row r="8" spans="1:75" ht="17" x14ac:dyDescent="0.25">
      <c r="A8" s="22" t="s">
        <v>47</v>
      </c>
      <c r="B8" s="23" t="s">
        <v>59</v>
      </c>
      <c r="C8" s="36" t="s">
        <v>60</v>
      </c>
      <c r="D8" s="36" t="s">
        <v>61</v>
      </c>
      <c r="E8" s="37" t="s">
        <v>75</v>
      </c>
      <c r="F8" s="10">
        <v>0.85899999999999999</v>
      </c>
      <c r="G8" s="34"/>
      <c r="H8" s="12"/>
      <c r="I8" s="12"/>
      <c r="J8" s="13"/>
      <c r="K8" s="14"/>
      <c r="L8" s="15"/>
      <c r="M8" s="16"/>
      <c r="N8" s="16"/>
      <c r="O8" s="17"/>
      <c r="P8" s="15">
        <v>56</v>
      </c>
      <c r="Q8" s="16"/>
      <c r="R8" s="18"/>
      <c r="S8" s="16">
        <v>90</v>
      </c>
      <c r="T8" s="16"/>
      <c r="U8" s="16"/>
      <c r="V8" s="16"/>
      <c r="W8" s="16"/>
      <c r="X8" s="16"/>
      <c r="Y8" s="21"/>
      <c r="Z8" s="15"/>
      <c r="AA8" s="16"/>
      <c r="AB8" s="18"/>
      <c r="AC8" s="15"/>
      <c r="AD8" s="16"/>
      <c r="AE8" s="18"/>
      <c r="AF8" s="19" t="s">
        <v>62</v>
      </c>
      <c r="AG8" s="19"/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35"/>
    </row>
    <row r="9" spans="1:75" s="20" customFormat="1" ht="17" x14ac:dyDescent="0.25">
      <c r="A9" s="22" t="s">
        <v>66</v>
      </c>
      <c r="B9" s="23" t="s">
        <v>67</v>
      </c>
      <c r="C9" s="36" t="s">
        <v>60</v>
      </c>
      <c r="D9" s="36"/>
      <c r="E9" s="37" t="s">
        <v>121</v>
      </c>
      <c r="F9" s="10">
        <v>0.86</v>
      </c>
      <c r="G9" s="34"/>
      <c r="H9" s="12">
        <v>1.86</v>
      </c>
      <c r="I9" s="12">
        <v>0.05</v>
      </c>
      <c r="J9" s="13">
        <v>5225</v>
      </c>
      <c r="K9" s="14">
        <v>2.6881720430107527E-2</v>
      </c>
      <c r="L9" s="15">
        <v>1.5</v>
      </c>
      <c r="M9" s="16">
        <v>0.1</v>
      </c>
      <c r="N9" s="16">
        <v>4503</v>
      </c>
      <c r="O9" s="17">
        <v>6.6666666666666666E-2</v>
      </c>
      <c r="P9" s="15">
        <v>55</v>
      </c>
      <c r="Q9" s="16">
        <v>2</v>
      </c>
      <c r="R9" s="18"/>
      <c r="S9" s="16">
        <v>80</v>
      </c>
      <c r="T9" s="16"/>
      <c r="U9" s="21"/>
      <c r="V9" s="16"/>
      <c r="W9" s="21"/>
      <c r="X9" s="21">
        <v>4</v>
      </c>
      <c r="Y9" s="21"/>
      <c r="Z9" s="15"/>
      <c r="AA9" s="16"/>
      <c r="AB9" s="18"/>
      <c r="AC9" s="15"/>
      <c r="AD9" s="16"/>
      <c r="AE9" s="18"/>
      <c r="AF9" s="19" t="s">
        <v>68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35"/>
    </row>
    <row r="10" spans="1:75" ht="17" x14ac:dyDescent="0.25">
      <c r="A10" s="22" t="s">
        <v>120</v>
      </c>
      <c r="B10" s="23" t="s">
        <v>119</v>
      </c>
      <c r="C10" s="36" t="s">
        <v>39</v>
      </c>
      <c r="D10" s="36" t="s">
        <v>118</v>
      </c>
      <c r="E10" s="37" t="s">
        <v>74</v>
      </c>
      <c r="F10" s="10">
        <v>0.64545647626617619</v>
      </c>
      <c r="G10" s="34">
        <v>0.24463806860177423</v>
      </c>
      <c r="H10" s="12"/>
      <c r="I10" s="12"/>
      <c r="J10" s="13"/>
      <c r="K10" s="14"/>
      <c r="L10" s="15"/>
      <c r="M10" s="16"/>
      <c r="N10" s="16"/>
      <c r="O10" s="17"/>
      <c r="P10" s="15"/>
      <c r="Q10" s="16"/>
      <c r="R10" s="18"/>
      <c r="S10" s="16">
        <v>78</v>
      </c>
      <c r="T10" s="16"/>
      <c r="U10" s="16"/>
      <c r="V10" s="16"/>
      <c r="W10" s="16"/>
      <c r="X10" s="16" t="s">
        <v>117</v>
      </c>
      <c r="Y10" s="21"/>
      <c r="Z10" s="15">
        <v>398</v>
      </c>
      <c r="AA10" s="16">
        <v>10</v>
      </c>
      <c r="AB10" s="18"/>
      <c r="AC10" s="15">
        <v>398</v>
      </c>
      <c r="AD10" s="16">
        <v>10</v>
      </c>
      <c r="AE10" s="18"/>
      <c r="AF10" s="19" t="s">
        <v>116</v>
      </c>
      <c r="AG10" s="19"/>
      <c r="AH10" s="11">
        <v>51.839999999999996</v>
      </c>
      <c r="AI10" s="12">
        <v>1.2600000000000002</v>
      </c>
      <c r="AJ10" s="12">
        <v>14.331999999999999</v>
      </c>
      <c r="AK10" s="12">
        <v>9.6419999999999995</v>
      </c>
      <c r="AL10" s="12"/>
      <c r="AM10" s="12">
        <v>0.17400000000000002</v>
      </c>
      <c r="AN10" s="12">
        <v>7.7799999999999994</v>
      </c>
      <c r="AO10" s="12">
        <v>11.879999999999999</v>
      </c>
      <c r="AP10" s="12">
        <v>2.1199999999999997</v>
      </c>
      <c r="AQ10" s="12">
        <v>0.04</v>
      </c>
      <c r="AR10" s="12">
        <v>0.11199999999999999</v>
      </c>
      <c r="AS10" s="12">
        <v>99.179999999999993</v>
      </c>
      <c r="AT10" s="12"/>
      <c r="AU10" s="12">
        <v>0.64545647626617619</v>
      </c>
      <c r="AV10" s="12"/>
      <c r="AW10" s="12">
        <v>0.24463806860177423</v>
      </c>
      <c r="AX10" s="12"/>
      <c r="AY10" s="12">
        <v>0.86270594108836729</v>
      </c>
      <c r="AZ10" s="12">
        <v>1.576971214017522E-2</v>
      </c>
      <c r="BA10" s="12">
        <v>0.14056492742251864</v>
      </c>
      <c r="BB10" s="12">
        <v>0.13419624217118997</v>
      </c>
      <c r="BC10" s="12"/>
      <c r="BD10" s="12">
        <v>2.452776994643361E-3</v>
      </c>
      <c r="BE10" s="12">
        <v>0.1930042173158025</v>
      </c>
      <c r="BF10" s="12">
        <v>0.21184022824536375</v>
      </c>
      <c r="BG10" s="12">
        <v>3.4304207119741095E-2</v>
      </c>
      <c r="BH10" s="12">
        <v>4.2462845010615713E-4</v>
      </c>
      <c r="BI10" s="12">
        <v>7.890102148643889E-4</v>
      </c>
      <c r="BJ10" s="12"/>
      <c r="BK10" s="12">
        <v>1.5952628809479079</v>
      </c>
      <c r="BL10" s="12"/>
      <c r="BM10" s="12">
        <v>0.86270594108836729</v>
      </c>
      <c r="BN10" s="12">
        <v>1.576971214017522E-2</v>
      </c>
      <c r="BO10" s="12">
        <v>0.28112985484503727</v>
      </c>
      <c r="BP10" s="12">
        <v>0.13419624217118997</v>
      </c>
      <c r="BQ10" s="12"/>
      <c r="BR10" s="12">
        <v>2.452776994643361E-3</v>
      </c>
      <c r="BS10" s="12">
        <v>0.1930042173158025</v>
      </c>
      <c r="BT10" s="12">
        <v>0.21184022824536375</v>
      </c>
      <c r="BU10" s="12">
        <v>6.8608414239482191E-2</v>
      </c>
      <c r="BV10" s="12">
        <v>8.4925690021231425E-4</v>
      </c>
      <c r="BW10" s="35">
        <v>1.5780204297287778E-3</v>
      </c>
    </row>
    <row r="11" spans="1:75" ht="17" x14ac:dyDescent="0.25">
      <c r="A11" s="22" t="s">
        <v>47</v>
      </c>
      <c r="B11" s="23" t="s">
        <v>48</v>
      </c>
      <c r="C11" s="36" t="s">
        <v>49</v>
      </c>
      <c r="D11" s="36" t="s">
        <v>50</v>
      </c>
      <c r="E11" s="37" t="s">
        <v>77</v>
      </c>
      <c r="F11" s="10">
        <v>0.74332445973082573</v>
      </c>
      <c r="G11" s="34">
        <v>0.53080798161757692</v>
      </c>
      <c r="H11" s="12">
        <v>1.08</v>
      </c>
      <c r="I11" s="12">
        <v>0.11</v>
      </c>
      <c r="J11" s="13">
        <v>5209</v>
      </c>
      <c r="K11" s="14">
        <v>0.10185185185185185</v>
      </c>
      <c r="L11" s="15">
        <v>1.1499999999999999</v>
      </c>
      <c r="M11" s="16">
        <v>0.17</v>
      </c>
      <c r="N11" s="16">
        <v>4503</v>
      </c>
      <c r="O11" s="17">
        <v>0.14782608695652177</v>
      </c>
      <c r="P11" s="15">
        <v>40.799999999999997</v>
      </c>
      <c r="Q11" s="16">
        <v>4.0999999999999996</v>
      </c>
      <c r="R11" s="18">
        <v>1633</v>
      </c>
      <c r="S11" s="16">
        <v>70.3</v>
      </c>
      <c r="T11" s="16"/>
      <c r="U11" s="21"/>
      <c r="V11" s="16"/>
      <c r="W11" s="21"/>
      <c r="X11" s="21">
        <v>6.9</v>
      </c>
      <c r="Y11" s="21">
        <v>3534</v>
      </c>
      <c r="Z11" s="15"/>
      <c r="AA11" s="16"/>
      <c r="AB11" s="18"/>
      <c r="AC11" s="15"/>
      <c r="AD11" s="16"/>
      <c r="AE11" s="18"/>
      <c r="AF11" s="19" t="s">
        <v>51</v>
      </c>
      <c r="AG11" s="19"/>
      <c r="AH11" s="11">
        <v>59.1</v>
      </c>
      <c r="AI11" s="12">
        <v>0.94</v>
      </c>
      <c r="AJ11" s="12">
        <v>17.8</v>
      </c>
      <c r="AK11" s="12">
        <v>6.43</v>
      </c>
      <c r="AL11" s="12"/>
      <c r="AM11" s="12"/>
      <c r="AN11" s="12">
        <v>3.05</v>
      </c>
      <c r="AO11" s="12">
        <v>6.85</v>
      </c>
      <c r="AP11" s="12">
        <v>4.2699999999999996</v>
      </c>
      <c r="AQ11" s="12">
        <v>1.08</v>
      </c>
      <c r="AR11" s="12"/>
      <c r="AS11" s="12">
        <v>99.52</v>
      </c>
      <c r="AT11" s="12"/>
      <c r="AU11" s="12">
        <v>0.74332445973082573</v>
      </c>
      <c r="AV11" s="12"/>
      <c r="AW11" s="12">
        <v>0.53080798161757692</v>
      </c>
      <c r="AX11" s="12"/>
      <c r="AY11" s="12">
        <v>0.98352471293060406</v>
      </c>
      <c r="AZ11" s="12">
        <v>1.1764705882352939E-2</v>
      </c>
      <c r="BA11" s="12">
        <v>0.17457826598666146</v>
      </c>
      <c r="BB11" s="12">
        <v>8.9491997216423105E-2</v>
      </c>
      <c r="BC11" s="12"/>
      <c r="BD11" s="12">
        <v>0</v>
      </c>
      <c r="BE11" s="12">
        <v>7.5663607045398151E-2</v>
      </c>
      <c r="BF11" s="12">
        <v>0.12214693295292439</v>
      </c>
      <c r="BG11" s="12">
        <v>6.9093851132686082E-2</v>
      </c>
      <c r="BH11" s="12">
        <v>1.1464968152866243E-2</v>
      </c>
      <c r="BI11" s="12">
        <v>0</v>
      </c>
      <c r="BJ11" s="12"/>
      <c r="BK11" s="12">
        <v>1.5377290412999165</v>
      </c>
      <c r="BL11" s="12"/>
      <c r="BM11" s="12">
        <v>0.98352471293060406</v>
      </c>
      <c r="BN11" s="12">
        <v>1.1764705882352939E-2</v>
      </c>
      <c r="BO11" s="12">
        <v>0.34915653197332291</v>
      </c>
      <c r="BP11" s="12">
        <v>8.9491997216423105E-2</v>
      </c>
      <c r="BQ11" s="12"/>
      <c r="BR11" s="12">
        <v>0</v>
      </c>
      <c r="BS11" s="12">
        <v>7.5663607045398151E-2</v>
      </c>
      <c r="BT11" s="12">
        <v>0.12214693295292439</v>
      </c>
      <c r="BU11" s="12">
        <v>0.13818770226537216</v>
      </c>
      <c r="BV11" s="12">
        <v>2.2929936305732486E-2</v>
      </c>
      <c r="BW11" s="35">
        <v>0</v>
      </c>
    </row>
    <row r="12" spans="1:75" ht="17" x14ac:dyDescent="0.25">
      <c r="A12" s="22" t="s">
        <v>47</v>
      </c>
      <c r="B12" s="23" t="s">
        <v>115</v>
      </c>
      <c r="C12" s="36" t="s">
        <v>60</v>
      </c>
      <c r="D12" s="36" t="s">
        <v>61</v>
      </c>
      <c r="E12" s="37" t="s">
        <v>107</v>
      </c>
      <c r="F12" s="10">
        <v>0.8556356062915611</v>
      </c>
      <c r="G12" s="34">
        <v>0.90181353435688105</v>
      </c>
      <c r="H12" s="12"/>
      <c r="I12" s="12"/>
      <c r="J12" s="13"/>
      <c r="K12" s="14"/>
      <c r="L12" s="15"/>
      <c r="M12" s="16"/>
      <c r="N12" s="16"/>
      <c r="O12" s="17"/>
      <c r="P12" s="15"/>
      <c r="Q12" s="16"/>
      <c r="R12" s="18"/>
      <c r="S12" s="16">
        <v>80</v>
      </c>
      <c r="T12" s="16"/>
      <c r="U12" s="21"/>
      <c r="V12" s="16"/>
      <c r="W12" s="21"/>
      <c r="X12" s="21">
        <v>4.9000000000000004</v>
      </c>
      <c r="Y12" s="21"/>
      <c r="Z12" s="15"/>
      <c r="AA12" s="16"/>
      <c r="AB12" s="18"/>
      <c r="AC12" s="15"/>
      <c r="AD12" s="16"/>
      <c r="AE12" s="18"/>
      <c r="AF12" s="19" t="s">
        <v>114</v>
      </c>
      <c r="AG12" s="19"/>
      <c r="AH12" s="11">
        <v>76.55</v>
      </c>
      <c r="AI12" s="12">
        <v>5.5E-2</v>
      </c>
      <c r="AJ12" s="12">
        <v>13.02</v>
      </c>
      <c r="AK12" s="12">
        <v>0.26500000000000001</v>
      </c>
      <c r="AL12" s="12"/>
      <c r="AM12" s="12">
        <v>4.4999999999999998E-2</v>
      </c>
      <c r="AN12" s="12">
        <v>0.04</v>
      </c>
      <c r="AO12" s="12">
        <v>0.83500000000000008</v>
      </c>
      <c r="AP12" s="12">
        <v>4.16</v>
      </c>
      <c r="AQ12" s="12">
        <v>4.83</v>
      </c>
      <c r="AR12" s="12"/>
      <c r="AS12" s="12">
        <v>99.8</v>
      </c>
      <c r="AT12" s="12"/>
      <c r="AU12" s="12">
        <v>0.8556356062915611</v>
      </c>
      <c r="AV12" s="12"/>
      <c r="AW12" s="12">
        <v>0.90181353435688105</v>
      </c>
      <c r="AX12" s="12"/>
      <c r="AY12" s="12">
        <v>1.273922449658845</v>
      </c>
      <c r="AZ12" s="12">
        <v>6.8836045056320399E-4</v>
      </c>
      <c r="BA12" s="12">
        <v>0.12769713613181641</v>
      </c>
      <c r="BB12" s="12">
        <v>3.6882393876130834E-3</v>
      </c>
      <c r="BC12" s="12"/>
      <c r="BD12" s="12">
        <v>6.3433887792500702E-4</v>
      </c>
      <c r="BE12" s="12">
        <v>9.9230960059538574E-4</v>
      </c>
      <c r="BF12" s="12">
        <v>1.4889443651925821E-2</v>
      </c>
      <c r="BG12" s="12">
        <v>6.7313915857605183E-2</v>
      </c>
      <c r="BH12" s="12">
        <v>5.1273885350318474E-2</v>
      </c>
      <c r="BI12" s="12">
        <v>0</v>
      </c>
      <c r="BJ12" s="12"/>
      <c r="BK12" s="12">
        <v>1.5411000789672078</v>
      </c>
      <c r="BL12" s="12"/>
      <c r="BM12" s="12">
        <v>1.273922449658845</v>
      </c>
      <c r="BN12" s="12">
        <v>6.8836045056320399E-4</v>
      </c>
      <c r="BO12" s="12">
        <v>0.25539427226363282</v>
      </c>
      <c r="BP12" s="12">
        <v>3.6882393876130834E-3</v>
      </c>
      <c r="BQ12" s="12"/>
      <c r="BR12" s="12">
        <v>6.3433887792500702E-4</v>
      </c>
      <c r="BS12" s="12">
        <v>9.9230960059538574E-4</v>
      </c>
      <c r="BT12" s="12">
        <v>1.4889443651925821E-2</v>
      </c>
      <c r="BU12" s="12">
        <v>0.13462783171521037</v>
      </c>
      <c r="BV12" s="12">
        <v>0.10254777070063695</v>
      </c>
      <c r="BW12" s="35">
        <v>0</v>
      </c>
    </row>
    <row r="13" spans="1:75" ht="17" x14ac:dyDescent="0.25">
      <c r="A13" s="8" t="s">
        <v>42</v>
      </c>
      <c r="B13" s="9" t="s">
        <v>52</v>
      </c>
      <c r="C13" s="32" t="s">
        <v>53</v>
      </c>
      <c r="D13" s="32" t="s">
        <v>50</v>
      </c>
      <c r="E13" s="33" t="s">
        <v>74</v>
      </c>
      <c r="F13" s="10">
        <v>0.746</v>
      </c>
      <c r="G13" s="34">
        <v>0.50891778880721517</v>
      </c>
      <c r="H13" s="12">
        <v>1.07</v>
      </c>
      <c r="I13" s="12">
        <v>7.0000000000000007E-2</v>
      </c>
      <c r="J13" s="13"/>
      <c r="K13" s="14">
        <v>6.5420560747663559E-2</v>
      </c>
      <c r="L13" s="15">
        <v>0.79</v>
      </c>
      <c r="M13" s="16">
        <v>7.0000000000000007E-2</v>
      </c>
      <c r="N13" s="16"/>
      <c r="O13" s="17">
        <v>8.8607594936708861E-2</v>
      </c>
      <c r="P13" s="15">
        <v>42.34</v>
      </c>
      <c r="Q13" s="16">
        <v>2.77</v>
      </c>
      <c r="R13" s="18"/>
      <c r="S13" s="16">
        <v>62.32</v>
      </c>
      <c r="T13" s="16"/>
      <c r="U13" s="16"/>
      <c r="V13" s="16"/>
      <c r="W13" s="16"/>
      <c r="X13" s="16">
        <v>0.42</v>
      </c>
      <c r="Y13" s="16"/>
      <c r="Z13" s="15"/>
      <c r="AA13" s="16"/>
      <c r="AB13" s="18"/>
      <c r="AC13" s="15"/>
      <c r="AD13" s="16"/>
      <c r="AE13" s="18"/>
      <c r="AF13" s="19" t="s">
        <v>69</v>
      </c>
      <c r="AG13" s="19"/>
      <c r="AH13" s="11">
        <v>57.41</v>
      </c>
      <c r="AI13" s="12">
        <v>0.97</v>
      </c>
      <c r="AJ13" s="12">
        <v>16.79</v>
      </c>
      <c r="AK13" s="12">
        <v>4.79</v>
      </c>
      <c r="AL13" s="12"/>
      <c r="AM13" s="12">
        <v>0.14000000000000001</v>
      </c>
      <c r="AN13" s="12">
        <v>3.12</v>
      </c>
      <c r="AO13" s="12">
        <v>6.83</v>
      </c>
      <c r="AP13" s="12">
        <v>3.9</v>
      </c>
      <c r="AQ13" s="12">
        <v>1.25</v>
      </c>
      <c r="AR13" s="12">
        <v>0.3</v>
      </c>
      <c r="AS13" s="12">
        <v>95.5</v>
      </c>
      <c r="AT13" s="38"/>
      <c r="AU13" s="12">
        <v>0.74620919839024646</v>
      </c>
      <c r="AV13" s="12"/>
      <c r="AW13" s="12">
        <v>0.50891778880721517</v>
      </c>
      <c r="AX13" s="12"/>
      <c r="AY13" s="12">
        <v>0.95540023298385746</v>
      </c>
      <c r="AZ13" s="12">
        <v>1.2140175219023778E-2</v>
      </c>
      <c r="BA13" s="12">
        <v>0.1646724205570812</v>
      </c>
      <c r="BB13" s="12">
        <v>6.6666666666666666E-2</v>
      </c>
      <c r="BC13" s="12"/>
      <c r="BD13" s="12">
        <v>1.9734987313222443E-3</v>
      </c>
      <c r="BE13" s="12">
        <v>7.7400148846440087E-2</v>
      </c>
      <c r="BF13" s="12">
        <v>0.12179029957203995</v>
      </c>
      <c r="BG13" s="12">
        <v>6.3106796116504854E-2</v>
      </c>
      <c r="BH13" s="12">
        <v>1.3269639065817409E-2</v>
      </c>
      <c r="BI13" s="12">
        <v>2.1134202183867561E-3</v>
      </c>
      <c r="BJ13" s="12">
        <v>1.4764198777587534</v>
      </c>
      <c r="BK13" s="12"/>
      <c r="BL13" s="12"/>
      <c r="BM13" s="12">
        <v>0.95540023298385746</v>
      </c>
      <c r="BN13" s="12">
        <v>1.2140175219023778E-2</v>
      </c>
      <c r="BO13" s="12">
        <v>0.3293448411141624</v>
      </c>
      <c r="BP13" s="12">
        <v>6.6666666666666666E-2</v>
      </c>
      <c r="BQ13" s="12"/>
      <c r="BR13" s="12">
        <v>1.9734987313222443E-3</v>
      </c>
      <c r="BS13" s="12">
        <v>7.7400148846440087E-2</v>
      </c>
      <c r="BT13" s="12">
        <v>0.12179029957203995</v>
      </c>
      <c r="BU13" s="12">
        <v>0.12621359223300971</v>
      </c>
      <c r="BV13" s="12">
        <v>2.6539278131634817E-2</v>
      </c>
      <c r="BW13" s="35">
        <v>4.2268404367735123E-3</v>
      </c>
    </row>
    <row r="14" spans="1:75" ht="17" x14ac:dyDescent="0.25">
      <c r="A14" s="8" t="s">
        <v>42</v>
      </c>
      <c r="B14" s="9" t="s">
        <v>52</v>
      </c>
      <c r="C14" s="32" t="s">
        <v>54</v>
      </c>
      <c r="D14" s="32" t="s">
        <v>50</v>
      </c>
      <c r="E14" s="33" t="s">
        <v>74</v>
      </c>
      <c r="F14" s="10">
        <v>0.79500000000000004</v>
      </c>
      <c r="G14" s="34">
        <v>0.42511813048383329</v>
      </c>
      <c r="H14" s="12">
        <v>1.46</v>
      </c>
      <c r="I14" s="12">
        <v>7.0000000000000007E-2</v>
      </c>
      <c r="J14" s="13"/>
      <c r="K14" s="14">
        <v>4.7945205479452059E-2</v>
      </c>
      <c r="L14" s="15">
        <v>0.89</v>
      </c>
      <c r="M14" s="16">
        <v>7.0000000000000007E-2</v>
      </c>
      <c r="N14" s="16"/>
      <c r="O14" s="17">
        <v>7.8651685393258439E-2</v>
      </c>
      <c r="P14" s="15">
        <v>52.05</v>
      </c>
      <c r="Q14" s="16">
        <v>2.85</v>
      </c>
      <c r="R14" s="18"/>
      <c r="S14" s="16">
        <v>69.209999999999994</v>
      </c>
      <c r="T14" s="16"/>
      <c r="U14" s="16"/>
      <c r="V14" s="16"/>
      <c r="W14" s="16"/>
      <c r="X14" s="16">
        <v>0.52</v>
      </c>
      <c r="Y14" s="16"/>
      <c r="Z14" s="15"/>
      <c r="AA14" s="16"/>
      <c r="AB14" s="18"/>
      <c r="AC14" s="15"/>
      <c r="AD14" s="16"/>
      <c r="AE14" s="18"/>
      <c r="AF14" s="19" t="s">
        <v>70</v>
      </c>
      <c r="AG14" s="19"/>
      <c r="AH14" s="11">
        <v>61.58</v>
      </c>
      <c r="AI14" s="12">
        <v>1.07</v>
      </c>
      <c r="AJ14" s="12">
        <v>16.7</v>
      </c>
      <c r="AK14" s="12">
        <v>0</v>
      </c>
      <c r="AL14" s="12"/>
      <c r="AM14" s="12">
        <v>0</v>
      </c>
      <c r="AN14" s="12">
        <v>2.94</v>
      </c>
      <c r="AO14" s="12">
        <v>7.51</v>
      </c>
      <c r="AP14" s="12">
        <v>3.06</v>
      </c>
      <c r="AQ14" s="12">
        <v>1.39</v>
      </c>
      <c r="AR14" s="12">
        <v>0</v>
      </c>
      <c r="AS14" s="12">
        <v>94.25</v>
      </c>
      <c r="AT14" s="38"/>
      <c r="AU14" s="12">
        <v>0.79497319669049726</v>
      </c>
      <c r="AV14" s="12"/>
      <c r="AW14" s="12">
        <v>0.42511813048383329</v>
      </c>
      <c r="AX14" s="12"/>
      <c r="AY14" s="12">
        <v>1.0247961391246463</v>
      </c>
      <c r="AZ14" s="12">
        <v>1.3391739674593242E-2</v>
      </c>
      <c r="BA14" s="12">
        <v>0.16378972145939585</v>
      </c>
      <c r="BB14" s="12">
        <v>0</v>
      </c>
      <c r="BC14" s="12"/>
      <c r="BD14" s="12">
        <v>0</v>
      </c>
      <c r="BE14" s="12">
        <v>7.2934755643760854E-2</v>
      </c>
      <c r="BF14" s="12">
        <v>0.13391583452211128</v>
      </c>
      <c r="BG14" s="12">
        <v>4.9514563106796118E-2</v>
      </c>
      <c r="BH14" s="12">
        <v>1.4755838641188958E-2</v>
      </c>
      <c r="BI14" s="12">
        <v>0</v>
      </c>
      <c r="BJ14" s="12">
        <v>1.4730985921724928</v>
      </c>
      <c r="BK14" s="12"/>
      <c r="BL14" s="12"/>
      <c r="BM14" s="12">
        <v>1.0247961391246463</v>
      </c>
      <c r="BN14" s="12">
        <v>1.3391739674593242E-2</v>
      </c>
      <c r="BO14" s="12">
        <v>0.32757944291879171</v>
      </c>
      <c r="BP14" s="12">
        <v>0</v>
      </c>
      <c r="BQ14" s="12"/>
      <c r="BR14" s="12">
        <v>0</v>
      </c>
      <c r="BS14" s="12">
        <v>7.2934755643760854E-2</v>
      </c>
      <c r="BT14" s="12">
        <v>0.13391583452211128</v>
      </c>
      <c r="BU14" s="12">
        <v>9.9029126213592236E-2</v>
      </c>
      <c r="BV14" s="12">
        <v>2.9511677282377916E-2</v>
      </c>
      <c r="BW14" s="35">
        <v>0</v>
      </c>
    </row>
    <row r="15" spans="1:75" ht="17" x14ac:dyDescent="0.25">
      <c r="A15" s="22" t="s">
        <v>111</v>
      </c>
      <c r="B15" s="23" t="s">
        <v>110</v>
      </c>
      <c r="C15" s="36" t="s">
        <v>113</v>
      </c>
      <c r="D15" s="36" t="s">
        <v>61</v>
      </c>
      <c r="E15" s="37" t="s">
        <v>107</v>
      </c>
      <c r="F15" s="10">
        <v>0.58791377584044535</v>
      </c>
      <c r="G15" s="34">
        <v>0.17644056739664726</v>
      </c>
      <c r="H15" s="12"/>
      <c r="I15" s="12"/>
      <c r="J15" s="13"/>
      <c r="K15" s="14"/>
      <c r="L15" s="15"/>
      <c r="M15" s="16"/>
      <c r="N15" s="16"/>
      <c r="O15" s="18"/>
      <c r="P15" s="15"/>
      <c r="Q15" s="16"/>
      <c r="R15" s="18"/>
      <c r="S15" s="16">
        <v>43.96</v>
      </c>
      <c r="T15" s="16"/>
      <c r="U15" s="21"/>
      <c r="V15" s="16"/>
      <c r="W15" s="21"/>
      <c r="X15" s="21">
        <v>0.6</v>
      </c>
      <c r="Y15" s="21"/>
      <c r="Z15" s="15"/>
      <c r="AA15" s="16"/>
      <c r="AB15" s="18"/>
      <c r="AC15" s="15"/>
      <c r="AD15" s="16"/>
      <c r="AE15" s="18"/>
      <c r="AF15" s="19" t="s">
        <v>112</v>
      </c>
      <c r="AG15" s="19"/>
      <c r="AH15" s="11">
        <v>49.99</v>
      </c>
      <c r="AI15" s="12">
        <v>1.1833333333333333</v>
      </c>
      <c r="AJ15" s="12">
        <v>16.563333333333333</v>
      </c>
      <c r="AK15" s="12">
        <v>8.7150000000000016</v>
      </c>
      <c r="AL15" s="12"/>
      <c r="AM15" s="12">
        <v>0.13833333333333334</v>
      </c>
      <c r="AN15" s="12">
        <v>4.2516666666666669</v>
      </c>
      <c r="AO15" s="12">
        <v>9.8533333333333335</v>
      </c>
      <c r="AP15" s="12">
        <v>2.8333333333333335</v>
      </c>
      <c r="AQ15" s="12">
        <v>2.7600000000000002</v>
      </c>
      <c r="AR15" s="12">
        <v>0.80666666666666664</v>
      </c>
      <c r="AS15" s="12">
        <v>97.095000000000013</v>
      </c>
      <c r="AT15" s="12"/>
      <c r="AU15" s="12">
        <v>0.66569169879789736</v>
      </c>
      <c r="AV15" s="12"/>
      <c r="AW15" s="12">
        <v>0.35410507887845855</v>
      </c>
      <c r="AX15" s="12"/>
      <c r="AY15" s="12">
        <v>0.83191878848394063</v>
      </c>
      <c r="AZ15" s="12">
        <v>1.4810179390905299E-2</v>
      </c>
      <c r="BA15" s="12">
        <v>0.16244932653328104</v>
      </c>
      <c r="BB15" s="12">
        <v>0.12129436325678498</v>
      </c>
      <c r="BC15" s="12"/>
      <c r="BD15" s="12">
        <v>1.9500046988065033E-3</v>
      </c>
      <c r="BE15" s="12">
        <v>0.10547424129661787</v>
      </c>
      <c r="BF15" s="12">
        <v>0.17570137898240609</v>
      </c>
      <c r="BG15" s="12">
        <v>4.5846817691477887E-2</v>
      </c>
      <c r="BH15" s="12">
        <v>2.9299363057324838E-2</v>
      </c>
      <c r="BI15" s="12">
        <v>5.6827521427732777E-3</v>
      </c>
      <c r="BJ15" s="12"/>
      <c r="BK15" s="12">
        <v>1.4887444633915454</v>
      </c>
      <c r="BL15" s="12"/>
      <c r="BM15" s="12">
        <v>0.83191878848394063</v>
      </c>
      <c r="BN15" s="12">
        <v>1.4810179390905299E-2</v>
      </c>
      <c r="BO15" s="12">
        <v>0.32489865306656207</v>
      </c>
      <c r="BP15" s="12">
        <v>0.12129436325678498</v>
      </c>
      <c r="BQ15" s="12"/>
      <c r="BR15" s="12">
        <v>1.9500046988065033E-3</v>
      </c>
      <c r="BS15" s="12">
        <v>0.10547424129661787</v>
      </c>
      <c r="BT15" s="12">
        <v>0.17570137898240609</v>
      </c>
      <c r="BU15" s="12">
        <v>9.1693635382955774E-2</v>
      </c>
      <c r="BV15" s="12">
        <v>5.8598726114649675E-2</v>
      </c>
      <c r="BW15" s="35">
        <v>1.1365504285546555E-2</v>
      </c>
    </row>
    <row r="16" spans="1:75" ht="17" x14ac:dyDescent="0.25">
      <c r="A16" s="22" t="s">
        <v>111</v>
      </c>
      <c r="B16" s="23" t="s">
        <v>110</v>
      </c>
      <c r="C16" s="36" t="s">
        <v>101</v>
      </c>
      <c r="D16" s="36" t="s">
        <v>61</v>
      </c>
      <c r="E16" s="37" t="s">
        <v>107</v>
      </c>
      <c r="F16" s="10">
        <v>0.66569169879789736</v>
      </c>
      <c r="G16" s="34">
        <v>0.35410507887845855</v>
      </c>
      <c r="H16" s="12"/>
      <c r="I16" s="12"/>
      <c r="J16" s="13"/>
      <c r="K16" s="14"/>
      <c r="L16" s="15"/>
      <c r="M16" s="16"/>
      <c r="N16" s="16"/>
      <c r="O16" s="17"/>
      <c r="P16" s="15"/>
      <c r="Q16" s="16"/>
      <c r="R16" s="18"/>
      <c r="S16" s="16">
        <v>62.8</v>
      </c>
      <c r="T16" s="16"/>
      <c r="U16" s="21"/>
      <c r="V16" s="16"/>
      <c r="W16" s="21"/>
      <c r="X16" s="21">
        <v>0.8</v>
      </c>
      <c r="Y16" s="21"/>
      <c r="Z16" s="15"/>
      <c r="AA16" s="16"/>
      <c r="AB16" s="18"/>
      <c r="AC16" s="15"/>
      <c r="AD16" s="16"/>
      <c r="AE16" s="18"/>
      <c r="AF16" s="19" t="s">
        <v>109</v>
      </c>
      <c r="AG16" s="19"/>
      <c r="AH16" s="11">
        <v>49.99</v>
      </c>
      <c r="AI16" s="12">
        <v>1.1833333333333333</v>
      </c>
      <c r="AJ16" s="12">
        <v>16.563333333333333</v>
      </c>
      <c r="AK16" s="12">
        <v>8.7150000000000016</v>
      </c>
      <c r="AL16" s="12"/>
      <c r="AM16" s="12">
        <v>0.13833333333333334</v>
      </c>
      <c r="AN16" s="12">
        <v>4.2516666666666669</v>
      </c>
      <c r="AO16" s="12">
        <v>9.8533333333333335</v>
      </c>
      <c r="AP16" s="12">
        <v>2.8333333333333335</v>
      </c>
      <c r="AQ16" s="12">
        <v>2.7600000000000002</v>
      </c>
      <c r="AR16" s="12">
        <v>0.80666666666666664</v>
      </c>
      <c r="AS16" s="12">
        <v>97.095000000000013</v>
      </c>
      <c r="AT16" s="12"/>
      <c r="AU16" s="12">
        <v>0.66569169879789736</v>
      </c>
      <c r="AV16" s="12"/>
      <c r="AW16" s="12">
        <v>0.35410507887845855</v>
      </c>
      <c r="AX16" s="12"/>
      <c r="AY16" s="12">
        <v>0.83191878848394063</v>
      </c>
      <c r="AZ16" s="12">
        <v>1.4810179390905299E-2</v>
      </c>
      <c r="BA16" s="12">
        <v>0.16244932653328104</v>
      </c>
      <c r="BB16" s="12">
        <v>0.12129436325678498</v>
      </c>
      <c r="BC16" s="12"/>
      <c r="BD16" s="12">
        <v>1.9500046988065033E-3</v>
      </c>
      <c r="BE16" s="12">
        <v>0.10547424129661787</v>
      </c>
      <c r="BF16" s="12">
        <v>0.17570137898240609</v>
      </c>
      <c r="BG16" s="12">
        <v>4.5846817691477887E-2</v>
      </c>
      <c r="BH16" s="12">
        <v>2.9299363057324838E-2</v>
      </c>
      <c r="BI16" s="12">
        <v>5.6827521427732777E-3</v>
      </c>
      <c r="BJ16" s="12"/>
      <c r="BK16" s="12">
        <v>1.4944272155343186</v>
      </c>
      <c r="BL16" s="12"/>
      <c r="BM16" s="12">
        <v>0.83191878848394063</v>
      </c>
      <c r="BN16" s="12">
        <v>1.4810179390905299E-2</v>
      </c>
      <c r="BO16" s="12">
        <v>0.32489865306656207</v>
      </c>
      <c r="BP16" s="12">
        <v>0.12129436325678498</v>
      </c>
      <c r="BQ16" s="12"/>
      <c r="BR16" s="12">
        <v>1.9500046988065033E-3</v>
      </c>
      <c r="BS16" s="12">
        <v>0.10547424129661787</v>
      </c>
      <c r="BT16" s="12">
        <v>0.17570137898240609</v>
      </c>
      <c r="BU16" s="12">
        <v>9.1693635382955774E-2</v>
      </c>
      <c r="BV16" s="12">
        <v>5.8598726114649675E-2</v>
      </c>
      <c r="BW16" s="35">
        <v>1.1365504285546555E-2</v>
      </c>
    </row>
    <row r="17" spans="1:75" ht="17" x14ac:dyDescent="0.25">
      <c r="A17" s="22" t="s">
        <v>47</v>
      </c>
      <c r="B17" s="23" t="s">
        <v>108</v>
      </c>
      <c r="C17" s="36" t="s">
        <v>60</v>
      </c>
      <c r="D17" s="36" t="s">
        <v>61</v>
      </c>
      <c r="E17" s="37" t="s">
        <v>107</v>
      </c>
      <c r="F17" s="10">
        <v>0.86358454381741478</v>
      </c>
      <c r="G17" s="34">
        <v>0.92055598984793297</v>
      </c>
      <c r="H17" s="12"/>
      <c r="I17" s="12"/>
      <c r="J17" s="13"/>
      <c r="K17" s="14"/>
      <c r="L17" s="15"/>
      <c r="M17" s="16"/>
      <c r="N17" s="16"/>
      <c r="O17" s="17"/>
      <c r="P17" s="15"/>
      <c r="Q17" s="16"/>
      <c r="R17" s="18"/>
      <c r="S17" s="16">
        <v>75</v>
      </c>
      <c r="T17" s="16"/>
      <c r="U17" s="16"/>
      <c r="V17" s="16"/>
      <c r="W17" s="16"/>
      <c r="X17" s="16">
        <v>4</v>
      </c>
      <c r="Y17" s="21"/>
      <c r="Z17" s="15"/>
      <c r="AA17" s="16"/>
      <c r="AB17" s="18"/>
      <c r="AC17" s="15"/>
      <c r="AD17" s="16"/>
      <c r="AE17" s="18"/>
      <c r="AF17" s="19" t="s">
        <v>106</v>
      </c>
      <c r="AG17" s="19"/>
      <c r="AH17" s="11">
        <v>77.2</v>
      </c>
      <c r="AI17" s="12">
        <v>6.0000000000000012E-2</v>
      </c>
      <c r="AJ17" s="12">
        <v>12.84</v>
      </c>
      <c r="AK17" s="12">
        <v>0.88000000000000012</v>
      </c>
      <c r="AL17" s="12"/>
      <c r="AM17" s="12">
        <v>0.04</v>
      </c>
      <c r="AN17" s="12">
        <v>0.04</v>
      </c>
      <c r="AO17" s="12">
        <v>0.55999999999999994</v>
      </c>
      <c r="AP17" s="12">
        <v>3.6199999999999997</v>
      </c>
      <c r="AQ17" s="12">
        <v>4.76</v>
      </c>
      <c r="AR17" s="12"/>
      <c r="AS17" s="12">
        <v>100.00000000000003</v>
      </c>
      <c r="AT17" s="12"/>
      <c r="AU17" s="12">
        <v>0.86358454381741478</v>
      </c>
      <c r="AV17" s="12"/>
      <c r="AW17" s="12">
        <v>3</v>
      </c>
      <c r="AX17" s="12"/>
      <c r="AY17" s="12">
        <v>1.2847395573306706</v>
      </c>
      <c r="AZ17" s="12">
        <v>7.5093867334167716E-4</v>
      </c>
      <c r="BA17" s="12">
        <v>0.12593173793644566</v>
      </c>
      <c r="BB17" s="12">
        <v>1.2247738343771748E-2</v>
      </c>
      <c r="BC17" s="12"/>
      <c r="BD17" s="12">
        <v>5.6385678037778404E-4</v>
      </c>
      <c r="BE17" s="12">
        <v>9.9230960059538574E-4</v>
      </c>
      <c r="BF17" s="12">
        <v>9.9857346647646214E-3</v>
      </c>
      <c r="BG17" s="12">
        <v>5.857605177993528E-2</v>
      </c>
      <c r="BH17" s="12">
        <v>5.0530785562632699E-2</v>
      </c>
      <c r="BI17" s="12">
        <v>0</v>
      </c>
      <c r="BJ17" s="12"/>
      <c r="BK17" s="12">
        <v>1.5443187106725356</v>
      </c>
      <c r="BL17" s="12"/>
      <c r="BM17" s="12">
        <v>1.2847395573306706</v>
      </c>
      <c r="BN17" s="12">
        <v>7.5093867334167716E-4</v>
      </c>
      <c r="BO17" s="12">
        <v>0.25186347587289132</v>
      </c>
      <c r="BP17" s="12">
        <v>1.2247738343771748E-2</v>
      </c>
      <c r="BQ17" s="12"/>
      <c r="BR17" s="12">
        <v>5.6385678037778404E-4</v>
      </c>
      <c r="BS17" s="12">
        <v>9.9230960059538574E-4</v>
      </c>
      <c r="BT17" s="12">
        <v>9.9857346647646214E-3</v>
      </c>
      <c r="BU17" s="12">
        <v>0.11715210355987056</v>
      </c>
      <c r="BV17" s="12">
        <v>0.1010615711252654</v>
      </c>
      <c r="BW17" s="35">
        <v>0</v>
      </c>
    </row>
    <row r="18" spans="1:75" ht="17" x14ac:dyDescent="0.25">
      <c r="A18" s="8" t="s">
        <v>42</v>
      </c>
      <c r="B18" s="9" t="s">
        <v>105</v>
      </c>
      <c r="C18" s="32" t="s">
        <v>101</v>
      </c>
      <c r="D18" s="32" t="s">
        <v>50</v>
      </c>
      <c r="E18" s="33" t="s">
        <v>104</v>
      </c>
      <c r="F18" s="10">
        <v>0.64300000000000002</v>
      </c>
      <c r="G18" s="34"/>
      <c r="H18" s="12"/>
      <c r="I18" s="12"/>
      <c r="J18" s="13"/>
      <c r="K18" s="14"/>
      <c r="L18" s="15"/>
      <c r="M18" s="16"/>
      <c r="N18" s="16"/>
      <c r="O18" s="17"/>
      <c r="P18" s="15"/>
      <c r="Q18" s="16"/>
      <c r="R18" s="18"/>
      <c r="S18" s="16">
        <v>61</v>
      </c>
      <c r="T18" s="16"/>
      <c r="U18" s="21"/>
      <c r="V18" s="16"/>
      <c r="W18" s="21"/>
      <c r="X18" s="21">
        <v>1</v>
      </c>
      <c r="Y18" s="21"/>
      <c r="Z18" s="15"/>
      <c r="AA18" s="16"/>
      <c r="AB18" s="18"/>
      <c r="AC18" s="15"/>
      <c r="AD18" s="16"/>
      <c r="AE18" s="18"/>
      <c r="AF18" s="19" t="s">
        <v>103</v>
      </c>
      <c r="AG18" s="19"/>
      <c r="AH18" s="62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0"/>
    </row>
    <row r="19" spans="1:75" ht="17" x14ac:dyDescent="0.25">
      <c r="A19" s="22" t="s">
        <v>96</v>
      </c>
      <c r="B19" s="23" t="s">
        <v>102</v>
      </c>
      <c r="C19" s="36" t="s">
        <v>101</v>
      </c>
      <c r="D19" s="36" t="s">
        <v>50</v>
      </c>
      <c r="E19" s="37" t="s">
        <v>107</v>
      </c>
      <c r="F19" s="10">
        <v>0.66378339566542666</v>
      </c>
      <c r="G19" s="34">
        <v>0.27655660483015931</v>
      </c>
      <c r="H19" s="16">
        <v>0.65</v>
      </c>
      <c r="I19" s="16">
        <v>0.08</v>
      </c>
      <c r="J19" s="13"/>
      <c r="K19" s="14">
        <v>0.12307692307692307</v>
      </c>
      <c r="L19" s="15">
        <v>0.69</v>
      </c>
      <c r="M19" s="16">
        <v>0.08</v>
      </c>
      <c r="N19" s="16"/>
      <c r="O19" s="17">
        <v>0.11594202898550726</v>
      </c>
      <c r="P19" s="15"/>
      <c r="Q19" s="16"/>
      <c r="R19" s="18"/>
      <c r="S19" s="16">
        <v>65</v>
      </c>
      <c r="T19" s="16"/>
      <c r="U19" s="21"/>
      <c r="V19" s="16"/>
      <c r="W19" s="21"/>
      <c r="X19" s="21">
        <v>2</v>
      </c>
      <c r="Y19" s="21"/>
      <c r="Z19" s="15">
        <v>361</v>
      </c>
      <c r="AA19" s="16">
        <v>43</v>
      </c>
      <c r="AB19" s="18"/>
      <c r="AC19" s="15">
        <v>317</v>
      </c>
      <c r="AD19" s="16">
        <v>23</v>
      </c>
      <c r="AE19" s="18"/>
      <c r="AF19" s="19" t="s">
        <v>100</v>
      </c>
      <c r="AG19" s="19"/>
      <c r="AH19" s="11">
        <v>50.120000000000005</v>
      </c>
      <c r="AI19" s="12">
        <v>0.91</v>
      </c>
      <c r="AJ19" s="12">
        <v>18.32</v>
      </c>
      <c r="AK19" s="12">
        <v>9.36</v>
      </c>
      <c r="AL19" s="12"/>
      <c r="AM19" s="12">
        <v>0.17</v>
      </c>
      <c r="AN19" s="12">
        <v>7.01</v>
      </c>
      <c r="AO19" s="12">
        <v>11.344999999999999</v>
      </c>
      <c r="AP19" s="12">
        <v>2.39</v>
      </c>
      <c r="AQ19" s="12">
        <v>0.22500000000000001</v>
      </c>
      <c r="AR19" s="12">
        <v>0.15</v>
      </c>
      <c r="AS19" s="12">
        <v>100</v>
      </c>
      <c r="AT19" s="12"/>
      <c r="AU19" s="12">
        <v>0.66378339566542666</v>
      </c>
      <c r="AV19" s="12"/>
      <c r="AW19" s="12">
        <v>0.27655660483015931</v>
      </c>
      <c r="AX19" s="12"/>
      <c r="AY19" s="12">
        <v>0.83408221001830585</v>
      </c>
      <c r="AZ19" s="12">
        <v>1.1389236545682102E-2</v>
      </c>
      <c r="BA19" s="12">
        <v>0.17967830521773248</v>
      </c>
      <c r="BB19" s="12">
        <v>0.13027139874739041</v>
      </c>
      <c r="BC19" s="12"/>
      <c r="BD19" s="12">
        <v>2.3963913166055823E-3</v>
      </c>
      <c r="BE19" s="12">
        <v>0.17390225750434135</v>
      </c>
      <c r="BF19" s="12">
        <v>0.20230028530670469</v>
      </c>
      <c r="BG19" s="12">
        <v>3.8673139158576057E-2</v>
      </c>
      <c r="BH19" s="12">
        <v>2.3885350318471337E-3</v>
      </c>
      <c r="BI19" s="12">
        <v>1.0567101091933781E-3</v>
      </c>
      <c r="BJ19" s="12">
        <v>1.5761384689563791</v>
      </c>
      <c r="BK19" s="12"/>
      <c r="BL19" s="12"/>
      <c r="BM19" s="12">
        <v>0.83408221001830585</v>
      </c>
      <c r="BN19" s="12">
        <v>1.1389236545682102E-2</v>
      </c>
      <c r="BO19" s="12">
        <v>0.35935661043546496</v>
      </c>
      <c r="BP19" s="12">
        <v>0.13027139874739041</v>
      </c>
      <c r="BQ19" s="12"/>
      <c r="BR19" s="12">
        <v>2.3963913166055823E-3</v>
      </c>
      <c r="BS19" s="12">
        <v>0.17390225750434135</v>
      </c>
      <c r="BT19" s="12">
        <v>0.20230028530670469</v>
      </c>
      <c r="BU19" s="12">
        <v>7.7346278317152115E-2</v>
      </c>
      <c r="BV19" s="12">
        <v>4.7770700636942673E-3</v>
      </c>
      <c r="BW19" s="35">
        <v>2.1134202183867561E-3</v>
      </c>
    </row>
    <row r="20" spans="1:75" ht="17" x14ac:dyDescent="0.25">
      <c r="A20" s="22" t="s">
        <v>96</v>
      </c>
      <c r="B20" s="23" t="s">
        <v>95</v>
      </c>
      <c r="C20" s="36" t="s">
        <v>99</v>
      </c>
      <c r="D20" s="36" t="s">
        <v>61</v>
      </c>
      <c r="E20" s="37" t="s">
        <v>107</v>
      </c>
      <c r="F20" s="10">
        <v>0.50783791238375187</v>
      </c>
      <c r="G20" s="34">
        <v>0.33788352456316123</v>
      </c>
      <c r="H20" s="12"/>
      <c r="I20" s="12"/>
      <c r="J20" s="13"/>
      <c r="K20" s="14"/>
      <c r="L20" s="15"/>
      <c r="M20" s="16"/>
      <c r="N20" s="16"/>
      <c r="O20" s="18"/>
      <c r="P20" s="15"/>
      <c r="Q20" s="16"/>
      <c r="R20" s="18"/>
      <c r="S20" s="16">
        <v>56.7</v>
      </c>
      <c r="T20" s="16"/>
      <c r="U20" s="21"/>
      <c r="V20" s="16"/>
      <c r="W20" s="21"/>
      <c r="X20" s="21">
        <v>8.3000000000000007</v>
      </c>
      <c r="Y20" s="21"/>
      <c r="Z20" s="15"/>
      <c r="AA20" s="16"/>
      <c r="AB20" s="18"/>
      <c r="AC20" s="15"/>
      <c r="AD20" s="16"/>
      <c r="AE20" s="18"/>
      <c r="AF20" s="19" t="s">
        <v>92</v>
      </c>
      <c r="AG20" s="19"/>
      <c r="AH20" s="11">
        <v>42.32</v>
      </c>
      <c r="AI20" s="12">
        <v>2.2599999999999998</v>
      </c>
      <c r="AJ20" s="12">
        <v>11.8</v>
      </c>
      <c r="AK20" s="12">
        <v>11</v>
      </c>
      <c r="AL20" s="12"/>
      <c r="AM20" s="12">
        <v>0.19</v>
      </c>
      <c r="AN20" s="12">
        <v>13.31</v>
      </c>
      <c r="AO20" s="12">
        <v>13.23</v>
      </c>
      <c r="AP20" s="12">
        <v>3.72</v>
      </c>
      <c r="AQ20" s="12">
        <v>0.96</v>
      </c>
      <c r="AR20" s="12">
        <v>1.1299999999999999</v>
      </c>
      <c r="AS20" s="12">
        <v>99.919999999999987</v>
      </c>
      <c r="AT20" s="12"/>
      <c r="AU20" s="12">
        <v>0.50783791238375187</v>
      </c>
      <c r="AV20" s="12"/>
      <c r="AW20" s="12">
        <v>0.33788352456316123</v>
      </c>
      <c r="AX20" s="12"/>
      <c r="AY20" s="12">
        <v>0.70427691795639868</v>
      </c>
      <c r="AZ20" s="12">
        <v>2.8285356695869832E-2</v>
      </c>
      <c r="BA20" s="12">
        <v>0.11573165947430367</v>
      </c>
      <c r="BB20" s="12">
        <v>0.15309672929714685</v>
      </c>
      <c r="BC20" s="12"/>
      <c r="BD20" s="12">
        <v>2.6783197067944743E-3</v>
      </c>
      <c r="BE20" s="12">
        <v>0.33019101959811459</v>
      </c>
      <c r="BF20" s="12">
        <v>0.2359129814550642</v>
      </c>
      <c r="BG20" s="12">
        <v>6.019417475728156E-2</v>
      </c>
      <c r="BH20" s="12">
        <v>1.019108280254777E-2</v>
      </c>
      <c r="BI20" s="12">
        <v>7.96054948925678E-3</v>
      </c>
      <c r="BJ20" s="12"/>
      <c r="BK20" s="12">
        <v>1.6405582417435218</v>
      </c>
      <c r="BL20" s="12"/>
      <c r="BM20" s="12">
        <v>0.70427691795639868</v>
      </c>
      <c r="BN20" s="12">
        <v>2.8285356695869832E-2</v>
      </c>
      <c r="BO20" s="12">
        <v>0.23146331894860733</v>
      </c>
      <c r="BP20" s="12">
        <v>0.15309672929714685</v>
      </c>
      <c r="BQ20" s="12"/>
      <c r="BR20" s="12">
        <v>2.6783197067944743E-3</v>
      </c>
      <c r="BS20" s="12">
        <v>0.33019101959811459</v>
      </c>
      <c r="BT20" s="12">
        <v>0.2359129814550642</v>
      </c>
      <c r="BU20" s="12">
        <v>0.12038834951456312</v>
      </c>
      <c r="BV20" s="12">
        <v>2.038216560509554E-2</v>
      </c>
      <c r="BW20" s="35">
        <v>1.592109897851356E-2</v>
      </c>
    </row>
    <row r="21" spans="1:75" ht="17" x14ac:dyDescent="0.25">
      <c r="A21" s="22" t="s">
        <v>96</v>
      </c>
      <c r="B21" s="23" t="s">
        <v>95</v>
      </c>
      <c r="C21" s="36" t="s">
        <v>98</v>
      </c>
      <c r="D21" s="36" t="s">
        <v>61</v>
      </c>
      <c r="E21" s="37" t="s">
        <v>107</v>
      </c>
      <c r="F21" s="10">
        <v>0.53206676081954596</v>
      </c>
      <c r="G21" s="34">
        <v>0.36103905373641304</v>
      </c>
      <c r="H21" s="12"/>
      <c r="I21" s="12"/>
      <c r="J21" s="13"/>
      <c r="K21" s="14"/>
      <c r="L21" s="15"/>
      <c r="M21" s="16"/>
      <c r="N21" s="16"/>
      <c r="O21" s="18"/>
      <c r="P21" s="15"/>
      <c r="Q21" s="16"/>
      <c r="R21" s="18"/>
      <c r="S21" s="16">
        <v>57.3</v>
      </c>
      <c r="T21" s="16"/>
      <c r="U21" s="21"/>
      <c r="V21" s="16"/>
      <c r="W21" s="21"/>
      <c r="X21" s="21">
        <v>1.8</v>
      </c>
      <c r="Y21" s="21"/>
      <c r="Z21" s="15">
        <v>349</v>
      </c>
      <c r="AA21" s="16">
        <v>25</v>
      </c>
      <c r="AB21" s="18"/>
      <c r="AC21" s="15">
        <v>306</v>
      </c>
      <c r="AD21" s="16">
        <v>32</v>
      </c>
      <c r="AE21" s="18"/>
      <c r="AF21" s="19" t="s">
        <v>92</v>
      </c>
      <c r="AG21" s="19"/>
      <c r="AH21" s="11">
        <v>43.64</v>
      </c>
      <c r="AI21" s="12">
        <v>2.64</v>
      </c>
      <c r="AJ21" s="12">
        <v>12.65</v>
      </c>
      <c r="AK21" s="12">
        <v>11.54</v>
      </c>
      <c r="AL21" s="12"/>
      <c r="AM21" s="12">
        <v>0.19</v>
      </c>
      <c r="AN21" s="12">
        <v>12.07</v>
      </c>
      <c r="AO21" s="12">
        <v>11.82</v>
      </c>
      <c r="AP21" s="12">
        <v>3.68</v>
      </c>
      <c r="AQ21" s="12">
        <v>1.01</v>
      </c>
      <c r="AR21" s="12">
        <v>0.7</v>
      </c>
      <c r="AS21" s="12">
        <v>99.94</v>
      </c>
      <c r="AT21" s="12"/>
      <c r="AU21" s="12">
        <v>0.53206676081954596</v>
      </c>
      <c r="AV21" s="12"/>
      <c r="AW21" s="12">
        <v>0.36103905373641304</v>
      </c>
      <c r="AX21" s="12"/>
      <c r="AY21" s="12">
        <v>0.72624396738225994</v>
      </c>
      <c r="AZ21" s="12">
        <v>3.3041301627033788E-2</v>
      </c>
      <c r="BA21" s="12">
        <v>0.12406826206355434</v>
      </c>
      <c r="BB21" s="12">
        <v>0.1606123869171886</v>
      </c>
      <c r="BC21" s="12"/>
      <c r="BD21" s="12">
        <v>2.6783197067944743E-3</v>
      </c>
      <c r="BE21" s="12">
        <v>0.29942942197965766</v>
      </c>
      <c r="BF21" s="12">
        <v>0.21077032810271043</v>
      </c>
      <c r="BG21" s="12">
        <v>5.9546925566343049E-2</v>
      </c>
      <c r="BH21" s="12">
        <v>1.0721868365180466E-2</v>
      </c>
      <c r="BI21" s="12">
        <v>4.9313138429024307E-3</v>
      </c>
      <c r="BJ21" s="12"/>
      <c r="BK21" s="12">
        <v>1.6271127817107227</v>
      </c>
      <c r="BL21" s="12"/>
      <c r="BM21" s="12">
        <v>0.72624396738225994</v>
      </c>
      <c r="BN21" s="12">
        <v>3.3041301627033788E-2</v>
      </c>
      <c r="BO21" s="12">
        <v>0.24813652412710868</v>
      </c>
      <c r="BP21" s="12">
        <v>0.1606123869171886</v>
      </c>
      <c r="BQ21" s="12"/>
      <c r="BR21" s="12">
        <v>2.6783197067944743E-3</v>
      </c>
      <c r="BS21" s="12">
        <v>0.29942942197965766</v>
      </c>
      <c r="BT21" s="12">
        <v>0.21077032810271043</v>
      </c>
      <c r="BU21" s="12">
        <v>0.1190938511326861</v>
      </c>
      <c r="BV21" s="12">
        <v>2.1443736730360933E-2</v>
      </c>
      <c r="BW21" s="35">
        <v>9.8626276858048614E-3</v>
      </c>
    </row>
    <row r="22" spans="1:75" ht="17" x14ac:dyDescent="0.25">
      <c r="A22" s="22" t="s">
        <v>96</v>
      </c>
      <c r="B22" s="23" t="s">
        <v>95</v>
      </c>
      <c r="C22" s="36" t="s">
        <v>97</v>
      </c>
      <c r="D22" s="36" t="s">
        <v>61</v>
      </c>
      <c r="E22" s="37" t="s">
        <v>107</v>
      </c>
      <c r="F22" s="10">
        <v>0.5851104822763431</v>
      </c>
      <c r="G22" s="34">
        <v>0.37471516699352259</v>
      </c>
      <c r="H22" s="12"/>
      <c r="I22" s="12"/>
      <c r="J22" s="13"/>
      <c r="K22" s="14"/>
      <c r="L22" s="15"/>
      <c r="M22" s="16"/>
      <c r="N22" s="16"/>
      <c r="O22" s="18"/>
      <c r="P22" s="15"/>
      <c r="Q22" s="16"/>
      <c r="R22" s="18"/>
      <c r="S22" s="16">
        <v>60.3</v>
      </c>
      <c r="T22" s="16"/>
      <c r="U22" s="21"/>
      <c r="V22" s="16"/>
      <c r="W22" s="21"/>
      <c r="X22" s="21">
        <v>3.7</v>
      </c>
      <c r="Y22" s="21"/>
      <c r="Z22" s="15"/>
      <c r="AA22" s="16"/>
      <c r="AB22" s="18"/>
      <c r="AC22" s="15"/>
      <c r="AD22" s="16"/>
      <c r="AE22" s="18"/>
      <c r="AF22" s="19" t="s">
        <v>92</v>
      </c>
      <c r="AG22" s="19"/>
      <c r="AH22" s="11">
        <v>46.21</v>
      </c>
      <c r="AI22" s="12">
        <v>2.7</v>
      </c>
      <c r="AJ22" s="12">
        <v>14.65</v>
      </c>
      <c r="AK22" s="12">
        <v>11.74</v>
      </c>
      <c r="AL22" s="12"/>
      <c r="AM22" s="12">
        <v>0.16</v>
      </c>
      <c r="AN22" s="12">
        <v>8.7100000000000009</v>
      </c>
      <c r="AO22" s="12">
        <v>10.63</v>
      </c>
      <c r="AP22" s="12">
        <v>3.51</v>
      </c>
      <c r="AQ22" s="12">
        <v>1.06</v>
      </c>
      <c r="AR22" s="12">
        <v>0.56000000000000005</v>
      </c>
      <c r="AS22" s="12">
        <v>99.929999999999993</v>
      </c>
      <c r="AT22" s="12"/>
      <c r="AU22" s="12">
        <v>0.5851104822763431</v>
      </c>
      <c r="AV22" s="12"/>
      <c r="AW22" s="12">
        <v>0.37471516699352259</v>
      </c>
      <c r="AX22" s="12"/>
      <c r="AY22" s="12">
        <v>0.76901314694624723</v>
      </c>
      <c r="AZ22" s="12">
        <v>3.3792240300375469E-2</v>
      </c>
      <c r="BA22" s="12">
        <v>0.1436837975676736</v>
      </c>
      <c r="BB22" s="12">
        <v>0.16339596381350036</v>
      </c>
      <c r="BC22" s="12"/>
      <c r="BD22" s="12">
        <v>2.2554271215111362E-3</v>
      </c>
      <c r="BE22" s="12">
        <v>0.21607541552964526</v>
      </c>
      <c r="BF22" s="12">
        <v>0.18955064194008561</v>
      </c>
      <c r="BG22" s="12">
        <v>5.6796116504854367E-2</v>
      </c>
      <c r="BH22" s="12">
        <v>1.1252653927813164E-2</v>
      </c>
      <c r="BI22" s="12">
        <v>3.9450510743219451E-3</v>
      </c>
      <c r="BJ22" s="12"/>
      <c r="BK22" s="12">
        <v>1.585815403651706</v>
      </c>
      <c r="BL22" s="12"/>
      <c r="BM22" s="12">
        <v>0.76901314694624723</v>
      </c>
      <c r="BN22" s="12">
        <v>3.3792240300375469E-2</v>
      </c>
      <c r="BO22" s="12">
        <v>0.28736759513534721</v>
      </c>
      <c r="BP22" s="12">
        <v>0.16339596381350036</v>
      </c>
      <c r="BQ22" s="12"/>
      <c r="BR22" s="12">
        <v>2.2554271215111362E-3</v>
      </c>
      <c r="BS22" s="12">
        <v>0.21607541552964526</v>
      </c>
      <c r="BT22" s="12">
        <v>0.18955064194008561</v>
      </c>
      <c r="BU22" s="12">
        <v>0.11359223300970873</v>
      </c>
      <c r="BV22" s="12">
        <v>2.2505307855626329E-2</v>
      </c>
      <c r="BW22" s="35">
        <v>7.8901021486438901E-3</v>
      </c>
    </row>
    <row r="23" spans="1:75" ht="17" x14ac:dyDescent="0.25">
      <c r="A23" s="22" t="s">
        <v>96</v>
      </c>
      <c r="B23" s="23" t="s">
        <v>95</v>
      </c>
      <c r="C23" s="36" t="s">
        <v>94</v>
      </c>
      <c r="D23" s="36" t="s">
        <v>61</v>
      </c>
      <c r="E23" s="37" t="s">
        <v>107</v>
      </c>
      <c r="F23" s="10">
        <v>0.58524831256813492</v>
      </c>
      <c r="G23" s="34">
        <v>0.39124475074304188</v>
      </c>
      <c r="H23" s="12"/>
      <c r="I23" s="12"/>
      <c r="J23" s="13"/>
      <c r="K23" s="14"/>
      <c r="L23" s="15"/>
      <c r="M23" s="16"/>
      <c r="N23" s="16"/>
      <c r="O23" s="18"/>
      <c r="P23" s="15"/>
      <c r="Q23" s="16"/>
      <c r="R23" s="18"/>
      <c r="S23" s="16">
        <v>60.5</v>
      </c>
      <c r="T23" s="16"/>
      <c r="U23" s="21"/>
      <c r="V23" s="16"/>
      <c r="W23" s="21"/>
      <c r="X23" s="21">
        <v>3.3</v>
      </c>
      <c r="Y23" s="21"/>
      <c r="Z23" s="15">
        <v>380</v>
      </c>
      <c r="AA23" s="16">
        <v>30</v>
      </c>
      <c r="AB23" s="18"/>
      <c r="AC23" s="15">
        <v>311</v>
      </c>
      <c r="AD23" s="16">
        <v>41</v>
      </c>
      <c r="AE23" s="18"/>
      <c r="AF23" s="19" t="s">
        <v>92</v>
      </c>
      <c r="AG23" s="19"/>
      <c r="AH23" s="11">
        <v>47.3</v>
      </c>
      <c r="AI23" s="12">
        <v>2.35</v>
      </c>
      <c r="AJ23" s="12">
        <v>14.17</v>
      </c>
      <c r="AK23" s="12">
        <v>10.82</v>
      </c>
      <c r="AL23" s="12"/>
      <c r="AM23" s="12">
        <v>0.17</v>
      </c>
      <c r="AN23" s="12">
        <v>10.36</v>
      </c>
      <c r="AO23" s="12">
        <v>9.94</v>
      </c>
      <c r="AP23" s="12">
        <v>3.52</v>
      </c>
      <c r="AQ23" s="12">
        <v>0.83</v>
      </c>
      <c r="AR23" s="12">
        <v>0.47</v>
      </c>
      <c r="AS23" s="12">
        <v>99.929999999999993</v>
      </c>
      <c r="AT23" s="12"/>
      <c r="AU23" s="12">
        <v>0.58524831256813492</v>
      </c>
      <c r="AV23" s="12"/>
      <c r="AW23" s="12">
        <v>0.39124475074304188</v>
      </c>
      <c r="AX23" s="12"/>
      <c r="AY23" s="12">
        <v>0.78715260442669321</v>
      </c>
      <c r="AZ23" s="12">
        <v>2.9411764705882353E-2</v>
      </c>
      <c r="BA23" s="12">
        <v>0.13897606904668497</v>
      </c>
      <c r="BB23" s="12">
        <v>0.15059151009046626</v>
      </c>
      <c r="BC23" s="12"/>
      <c r="BD23" s="12">
        <v>2.3963913166055823E-3</v>
      </c>
      <c r="BE23" s="12">
        <v>0.25700818655420488</v>
      </c>
      <c r="BF23" s="12">
        <v>0.17724679029957205</v>
      </c>
      <c r="BG23" s="12">
        <v>5.6957928802589E-2</v>
      </c>
      <c r="BH23" s="12">
        <v>8.8110403397027599E-3</v>
      </c>
      <c r="BI23" s="12">
        <v>3.3110250088059178E-3</v>
      </c>
      <c r="BJ23" s="12"/>
      <c r="BK23" s="12">
        <v>1.608552285582401</v>
      </c>
      <c r="BL23" s="12"/>
      <c r="BM23" s="12">
        <v>0.78715260442669321</v>
      </c>
      <c r="BN23" s="12">
        <v>2.9411764705882353E-2</v>
      </c>
      <c r="BO23" s="12">
        <v>0.27795213809336994</v>
      </c>
      <c r="BP23" s="12">
        <v>0.15059151009046626</v>
      </c>
      <c r="BQ23" s="12"/>
      <c r="BR23" s="12">
        <v>2.3963913166055823E-3</v>
      </c>
      <c r="BS23" s="12">
        <v>0.25700818655420488</v>
      </c>
      <c r="BT23" s="12">
        <v>0.17724679029957205</v>
      </c>
      <c r="BU23" s="12">
        <v>0.113915857605178</v>
      </c>
      <c r="BV23" s="12">
        <v>1.762208067940552E-2</v>
      </c>
      <c r="BW23" s="35">
        <v>6.6220500176118356E-3</v>
      </c>
    </row>
    <row r="24" spans="1:75" ht="17" x14ac:dyDescent="0.25">
      <c r="A24" s="8" t="s">
        <v>37</v>
      </c>
      <c r="B24" s="9" t="s">
        <v>55</v>
      </c>
      <c r="C24" s="32" t="s">
        <v>56</v>
      </c>
      <c r="D24" s="32" t="s">
        <v>57</v>
      </c>
      <c r="E24" s="33" t="s">
        <v>74</v>
      </c>
      <c r="F24" s="10">
        <v>0.79949467092578042</v>
      </c>
      <c r="G24" s="34"/>
      <c r="H24" s="12">
        <v>1.67</v>
      </c>
      <c r="I24" s="12">
        <v>0.06</v>
      </c>
      <c r="J24" s="13">
        <v>5218</v>
      </c>
      <c r="K24" s="14">
        <v>3.5928143712574849E-2</v>
      </c>
      <c r="L24" s="15">
        <v>1.1299999999999999</v>
      </c>
      <c r="M24" s="16">
        <v>0.04</v>
      </c>
      <c r="N24" s="16">
        <v>4485</v>
      </c>
      <c r="O24" s="17">
        <v>3.5398230088495582E-2</v>
      </c>
      <c r="P24" s="15">
        <v>49</v>
      </c>
      <c r="Q24" s="16">
        <v>2</v>
      </c>
      <c r="R24" s="18">
        <v>1636</v>
      </c>
      <c r="S24" s="16">
        <v>70</v>
      </c>
      <c r="T24" s="16"/>
      <c r="U24" s="16"/>
      <c r="V24" s="16"/>
      <c r="W24" s="16"/>
      <c r="X24" s="16">
        <v>2</v>
      </c>
      <c r="Y24" s="16">
        <v>3530</v>
      </c>
      <c r="Z24" s="15"/>
      <c r="AA24" s="16"/>
      <c r="AB24" s="18"/>
      <c r="AC24" s="15"/>
      <c r="AD24" s="16"/>
      <c r="AE24" s="18"/>
      <c r="AF24" s="19" t="s">
        <v>58</v>
      </c>
      <c r="AG24" s="19"/>
      <c r="AH24" s="11">
        <v>68.739999999999995</v>
      </c>
      <c r="AI24" s="12"/>
      <c r="AJ24" s="12">
        <v>19.440000000000001</v>
      </c>
      <c r="AK24" s="12"/>
      <c r="AL24" s="12"/>
      <c r="AM24" s="12"/>
      <c r="AN24" s="12"/>
      <c r="AO24" s="12"/>
      <c r="AP24" s="12">
        <v>11.82</v>
      </c>
      <c r="AQ24" s="12"/>
      <c r="AR24" s="12"/>
      <c r="AS24" s="12">
        <v>100</v>
      </c>
      <c r="AT24" s="12"/>
      <c r="AU24" s="12">
        <v>0.79949467092578042</v>
      </c>
      <c r="AV24" s="12"/>
      <c r="AW24" s="12">
        <v>1</v>
      </c>
      <c r="AX24" s="12"/>
      <c r="AY24" s="12">
        <v>1.1439507405558327</v>
      </c>
      <c r="AZ24" s="12">
        <v>0</v>
      </c>
      <c r="BA24" s="12">
        <v>0.19066300510003925</v>
      </c>
      <c r="BB24" s="12">
        <v>0</v>
      </c>
      <c r="BC24" s="12"/>
      <c r="BD24" s="12">
        <v>0</v>
      </c>
      <c r="BE24" s="12">
        <v>0</v>
      </c>
      <c r="BF24" s="12">
        <v>0</v>
      </c>
      <c r="BG24" s="12">
        <v>0.1912621359223301</v>
      </c>
      <c r="BH24" s="12">
        <v>0</v>
      </c>
      <c r="BI24" s="12">
        <v>0</v>
      </c>
      <c r="BJ24" s="12">
        <v>1.5258758815782021</v>
      </c>
      <c r="BK24" s="12"/>
      <c r="BL24" s="12"/>
      <c r="BM24" s="12">
        <v>1.1439507405558327</v>
      </c>
      <c r="BN24" s="12">
        <v>0</v>
      </c>
      <c r="BO24" s="12">
        <v>0.3813260102000785</v>
      </c>
      <c r="BP24" s="12">
        <v>0</v>
      </c>
      <c r="BQ24" s="12"/>
      <c r="BR24" s="12">
        <v>0</v>
      </c>
      <c r="BS24" s="12">
        <v>0</v>
      </c>
      <c r="BT24" s="12">
        <v>0</v>
      </c>
      <c r="BU24" s="12">
        <v>0.3825242718446602</v>
      </c>
      <c r="BV24" s="12">
        <v>0</v>
      </c>
      <c r="BW24" s="35">
        <v>0</v>
      </c>
    </row>
    <row r="25" spans="1:75" ht="17" x14ac:dyDescent="0.25">
      <c r="A25" s="22" t="s">
        <v>84</v>
      </c>
      <c r="B25" s="23" t="s">
        <v>83</v>
      </c>
      <c r="C25" s="36" t="s">
        <v>91</v>
      </c>
      <c r="D25" s="36" t="s">
        <v>61</v>
      </c>
      <c r="E25" s="37" t="s">
        <v>74</v>
      </c>
      <c r="F25" s="10">
        <v>0.63644429993878848</v>
      </c>
      <c r="G25" s="34">
        <v>0.229564078327466</v>
      </c>
      <c r="H25" s="59"/>
      <c r="I25" s="12"/>
      <c r="J25" s="13"/>
      <c r="K25" s="14"/>
      <c r="L25" s="15"/>
      <c r="M25" s="16"/>
      <c r="N25" s="16"/>
      <c r="O25" s="17"/>
      <c r="P25" s="15"/>
      <c r="Q25" s="16"/>
      <c r="R25" s="18"/>
      <c r="S25" s="16">
        <v>64</v>
      </c>
      <c r="T25" s="16">
        <v>14</v>
      </c>
      <c r="U25" s="21"/>
      <c r="V25" s="16"/>
      <c r="W25" s="21"/>
      <c r="X25" s="21"/>
      <c r="Y25" s="21"/>
      <c r="Z25" s="15"/>
      <c r="AA25" s="16"/>
      <c r="AB25" s="18"/>
      <c r="AC25" s="15"/>
      <c r="AD25" s="16"/>
      <c r="AE25" s="18"/>
      <c r="AF25" s="19"/>
      <c r="AG25" s="19"/>
      <c r="AH25" s="11">
        <v>50.5</v>
      </c>
      <c r="AI25" s="12">
        <v>1.4</v>
      </c>
      <c r="AJ25" s="12">
        <v>15</v>
      </c>
      <c r="AK25" s="12">
        <v>7.8</v>
      </c>
      <c r="AL25" s="12"/>
      <c r="AM25" s="12"/>
      <c r="AN25" s="12">
        <v>8.1999999999999993</v>
      </c>
      <c r="AO25" s="12">
        <v>13.4</v>
      </c>
      <c r="AP25" s="12">
        <v>2.2000000000000002</v>
      </c>
      <c r="AQ25" s="12">
        <v>0.4</v>
      </c>
      <c r="AR25" s="12"/>
      <c r="AS25" s="39">
        <v>98.90000000000002</v>
      </c>
      <c r="AT25" s="39"/>
      <c r="AU25" s="12">
        <v>0.63644429993878848</v>
      </c>
      <c r="AV25" s="12"/>
      <c r="AW25" s="39">
        <v>0.229564078327466</v>
      </c>
      <c r="AX25" s="12"/>
      <c r="AY25" s="12">
        <v>0.84040605758029618</v>
      </c>
      <c r="AZ25" s="12">
        <v>1.7521902377972465E-2</v>
      </c>
      <c r="BA25" s="12">
        <v>0.14711651628089448</v>
      </c>
      <c r="BB25" s="12">
        <v>0.10855949895615867</v>
      </c>
      <c r="BC25" s="12"/>
      <c r="BD25" s="12">
        <v>0</v>
      </c>
      <c r="BE25" s="12">
        <v>0.20342346812205406</v>
      </c>
      <c r="BF25" s="12">
        <v>0.23894436519258203</v>
      </c>
      <c r="BG25" s="12">
        <v>3.559870550161813E-2</v>
      </c>
      <c r="BH25" s="12">
        <v>4.246284501061571E-3</v>
      </c>
      <c r="BI25" s="12">
        <v>0</v>
      </c>
      <c r="BJ25" s="12">
        <v>1.5958167985126375</v>
      </c>
      <c r="BK25" s="12"/>
      <c r="BL25" s="12"/>
      <c r="BM25" s="12">
        <v>0.84040605758029618</v>
      </c>
      <c r="BN25" s="12">
        <v>1.7521902377972465E-2</v>
      </c>
      <c r="BO25" s="12">
        <v>0.29423303256178895</v>
      </c>
      <c r="BP25" s="12">
        <v>0.10855949895615867</v>
      </c>
      <c r="BQ25" s="12"/>
      <c r="BR25" s="12">
        <v>0</v>
      </c>
      <c r="BS25" s="12">
        <v>0.20342346812205406</v>
      </c>
      <c r="BT25" s="12">
        <v>0.23894436519258203</v>
      </c>
      <c r="BU25" s="12">
        <v>7.1197411003236261E-2</v>
      </c>
      <c r="BV25" s="12">
        <v>8.4925690021231421E-3</v>
      </c>
      <c r="BW25" s="35">
        <v>0</v>
      </c>
    </row>
    <row r="26" spans="1:75" ht="17" x14ac:dyDescent="0.25">
      <c r="A26" s="22" t="s">
        <v>84</v>
      </c>
      <c r="B26" s="23" t="s">
        <v>83</v>
      </c>
      <c r="C26" s="36" t="s">
        <v>90</v>
      </c>
      <c r="D26" s="36" t="s">
        <v>61</v>
      </c>
      <c r="E26" s="37" t="s">
        <v>74</v>
      </c>
      <c r="F26" s="10">
        <v>0.63919745490844637</v>
      </c>
      <c r="G26" s="34">
        <v>0.23089159458478201</v>
      </c>
      <c r="H26" s="59"/>
      <c r="I26" s="12"/>
      <c r="J26" s="13"/>
      <c r="K26" s="14"/>
      <c r="L26" s="15"/>
      <c r="M26" s="16"/>
      <c r="N26" s="16"/>
      <c r="O26" s="17"/>
      <c r="P26" s="15"/>
      <c r="Q26" s="16"/>
      <c r="R26" s="18"/>
      <c r="S26" s="16">
        <v>72</v>
      </c>
      <c r="T26" s="16">
        <v>4</v>
      </c>
      <c r="U26" s="21"/>
      <c r="V26" s="16"/>
      <c r="W26" s="21"/>
      <c r="X26" s="21"/>
      <c r="Y26" s="21"/>
      <c r="Z26" s="15"/>
      <c r="AA26" s="16"/>
      <c r="AB26" s="18"/>
      <c r="AC26" s="15"/>
      <c r="AD26" s="16"/>
      <c r="AE26" s="18"/>
      <c r="AF26" s="19"/>
      <c r="AG26" s="19"/>
      <c r="AH26" s="11">
        <v>50.7</v>
      </c>
      <c r="AI26" s="12">
        <v>1.3</v>
      </c>
      <c r="AJ26" s="12">
        <v>14.9</v>
      </c>
      <c r="AK26" s="12">
        <v>7.7</v>
      </c>
      <c r="AL26" s="12"/>
      <c r="AM26" s="12"/>
      <c r="AN26" s="12">
        <v>8.1</v>
      </c>
      <c r="AO26" s="12">
        <v>13.3</v>
      </c>
      <c r="AP26" s="12">
        <v>2.2000000000000002</v>
      </c>
      <c r="AQ26" s="12">
        <v>0.4</v>
      </c>
      <c r="AR26" s="12"/>
      <c r="AS26" s="39">
        <v>98.600000000000009</v>
      </c>
      <c r="AT26" s="39"/>
      <c r="AU26" s="12">
        <v>0.63919745490844637</v>
      </c>
      <c r="AV26" s="12"/>
      <c r="AW26" s="39">
        <v>0.2308915945847822</v>
      </c>
      <c r="AX26" s="12"/>
      <c r="AY26" s="12">
        <v>0.84373439840239639</v>
      </c>
      <c r="AZ26" s="12">
        <v>1.6270337922403004E-2</v>
      </c>
      <c r="BA26" s="12">
        <v>0.14613573950568851</v>
      </c>
      <c r="BB26" s="12">
        <v>0.10716771050800279</v>
      </c>
      <c r="BC26" s="12"/>
      <c r="BD26" s="12">
        <v>0</v>
      </c>
      <c r="BE26" s="12">
        <v>0.20094269412056559</v>
      </c>
      <c r="BF26" s="12">
        <v>0.23716119828815979</v>
      </c>
      <c r="BG26" s="12">
        <v>3.559870550161813E-2</v>
      </c>
      <c r="BH26" s="12">
        <v>4.246284501061571E-3</v>
      </c>
      <c r="BI26" s="12">
        <v>0</v>
      </c>
      <c r="BJ26" s="12">
        <v>1.5912570687498959</v>
      </c>
      <c r="BK26" s="12"/>
      <c r="BL26" s="12"/>
      <c r="BM26" s="12">
        <v>0.84373439840239639</v>
      </c>
      <c r="BN26" s="12">
        <v>1.6270337922403004E-2</v>
      </c>
      <c r="BO26" s="12">
        <v>0.29227147901137701</v>
      </c>
      <c r="BP26" s="12">
        <v>0.10716771050800279</v>
      </c>
      <c r="BQ26" s="12"/>
      <c r="BR26" s="12">
        <v>0</v>
      </c>
      <c r="BS26" s="12">
        <v>0.20094269412056559</v>
      </c>
      <c r="BT26" s="12">
        <v>0.23716119828815979</v>
      </c>
      <c r="BU26" s="12">
        <v>7.1197411003236261E-2</v>
      </c>
      <c r="BV26" s="12">
        <v>8.4925690021231421E-3</v>
      </c>
      <c r="BW26" s="35">
        <v>0</v>
      </c>
    </row>
    <row r="27" spans="1:75" ht="17" x14ac:dyDescent="0.25">
      <c r="A27" s="22" t="s">
        <v>84</v>
      </c>
      <c r="B27" s="23" t="s">
        <v>83</v>
      </c>
      <c r="C27" s="36" t="s">
        <v>89</v>
      </c>
      <c r="D27" s="36" t="s">
        <v>61</v>
      </c>
      <c r="E27" s="37" t="s">
        <v>74</v>
      </c>
      <c r="F27" s="10">
        <v>0.66808604842952024</v>
      </c>
      <c r="G27" s="34">
        <v>0.20588883177913211</v>
      </c>
      <c r="H27" s="59"/>
      <c r="I27" s="12"/>
      <c r="J27" s="13"/>
      <c r="K27" s="14"/>
      <c r="L27" s="15"/>
      <c r="M27" s="16"/>
      <c r="N27" s="16"/>
      <c r="O27" s="17"/>
      <c r="P27" s="15"/>
      <c r="Q27" s="16"/>
      <c r="R27" s="18"/>
      <c r="S27" s="16">
        <v>67</v>
      </c>
      <c r="T27" s="16">
        <v>5</v>
      </c>
      <c r="U27" s="21"/>
      <c r="V27" s="16"/>
      <c r="W27" s="21"/>
      <c r="X27" s="21"/>
      <c r="Y27" s="21"/>
      <c r="Z27" s="15"/>
      <c r="AA27" s="16"/>
      <c r="AB27" s="18"/>
      <c r="AC27" s="15"/>
      <c r="AD27" s="16"/>
      <c r="AE27" s="18"/>
      <c r="AF27" s="19"/>
      <c r="AG27" s="19"/>
      <c r="AH27" s="11">
        <v>52</v>
      </c>
      <c r="AI27" s="12">
        <v>1.7</v>
      </c>
      <c r="AJ27" s="12">
        <v>14.9</v>
      </c>
      <c r="AK27" s="12">
        <v>9.1999999999999993</v>
      </c>
      <c r="AL27" s="12"/>
      <c r="AM27" s="39"/>
      <c r="AN27" s="12">
        <v>5.4</v>
      </c>
      <c r="AO27" s="12">
        <v>10.5</v>
      </c>
      <c r="AP27" s="12">
        <v>3.5</v>
      </c>
      <c r="AQ27" s="12">
        <v>0.5</v>
      </c>
      <c r="AR27" s="12"/>
      <c r="AS27" s="39">
        <v>97.700000000000017</v>
      </c>
      <c r="AT27" s="39"/>
      <c r="AU27" s="12">
        <v>0.66808604842952024</v>
      </c>
      <c r="AV27" s="12"/>
      <c r="AW27" s="39">
        <v>0.20588883177913211</v>
      </c>
      <c r="AX27" s="12"/>
      <c r="AY27" s="12">
        <v>0.86536861374604757</v>
      </c>
      <c r="AZ27" s="12">
        <v>2.1276595744680851E-2</v>
      </c>
      <c r="BA27" s="12">
        <v>0.14613573950568851</v>
      </c>
      <c r="BB27" s="12">
        <v>0.12804453723034098</v>
      </c>
      <c r="BC27" s="12"/>
      <c r="BD27" s="12">
        <v>7.6120665351000857E-2</v>
      </c>
      <c r="BE27" s="12">
        <v>0.26048127015628875</v>
      </c>
      <c r="BF27" s="12">
        <v>6.2410841654778892E-2</v>
      </c>
      <c r="BG27" s="12">
        <v>8.0906148867313926E-3</v>
      </c>
      <c r="BH27" s="12">
        <v>5.3078556263269636E-3</v>
      </c>
      <c r="BI27" s="12">
        <v>0</v>
      </c>
      <c r="BJ27" s="12">
        <v>1.5732367339018851</v>
      </c>
      <c r="BK27" s="12"/>
      <c r="BL27" s="12"/>
      <c r="BM27" s="12">
        <v>0.86536861374604757</v>
      </c>
      <c r="BN27" s="12">
        <v>2.1276595744680851E-2</v>
      </c>
      <c r="BO27" s="12">
        <v>0.29227147901137701</v>
      </c>
      <c r="BP27" s="12">
        <v>0.12804453723034098</v>
      </c>
      <c r="BQ27" s="12"/>
      <c r="BR27" s="12">
        <v>7.6120665351000857E-2</v>
      </c>
      <c r="BS27" s="12">
        <v>0.26048127015628875</v>
      </c>
      <c r="BT27" s="12">
        <v>6.2410841654778892E-2</v>
      </c>
      <c r="BU27" s="12">
        <v>1.6181229773462785E-2</v>
      </c>
      <c r="BV27" s="12">
        <v>1.0615711252653927E-2</v>
      </c>
      <c r="BW27" s="35">
        <v>0</v>
      </c>
    </row>
    <row r="28" spans="1:75" ht="17" x14ac:dyDescent="0.25">
      <c r="A28" s="22" t="s">
        <v>84</v>
      </c>
      <c r="B28" s="23" t="s">
        <v>83</v>
      </c>
      <c r="C28" s="36" t="s">
        <v>88</v>
      </c>
      <c r="D28" s="36" t="s">
        <v>61</v>
      </c>
      <c r="E28" s="37" t="s">
        <v>74</v>
      </c>
      <c r="F28" s="10">
        <v>0.69078894654337841</v>
      </c>
      <c r="G28" s="34">
        <v>0.1678137530672093</v>
      </c>
      <c r="H28" s="59"/>
      <c r="I28" s="12"/>
      <c r="J28" s="13"/>
      <c r="K28" s="14"/>
      <c r="L28" s="15"/>
      <c r="M28" s="16"/>
      <c r="N28" s="16"/>
      <c r="O28" s="17"/>
      <c r="P28" s="15"/>
      <c r="Q28" s="16"/>
      <c r="R28" s="18"/>
      <c r="S28" s="16">
        <v>75</v>
      </c>
      <c r="T28" s="16">
        <v>9</v>
      </c>
      <c r="U28" s="21"/>
      <c r="V28" s="16"/>
      <c r="W28" s="21"/>
      <c r="X28" s="21"/>
      <c r="Y28" s="21"/>
      <c r="Z28" s="15"/>
      <c r="AA28" s="16"/>
      <c r="AB28" s="18"/>
      <c r="AC28" s="15"/>
      <c r="AD28" s="16"/>
      <c r="AE28" s="18"/>
      <c r="AF28" s="19"/>
      <c r="AG28" s="19"/>
      <c r="AH28" s="11">
        <v>52.2</v>
      </c>
      <c r="AI28" s="12">
        <v>1.7</v>
      </c>
      <c r="AJ28" s="12">
        <v>15.5</v>
      </c>
      <c r="AK28" s="12">
        <v>8.8000000000000007</v>
      </c>
      <c r="AL28" s="12"/>
      <c r="AM28" s="39"/>
      <c r="AN28" s="12">
        <v>4.5999999999999996</v>
      </c>
      <c r="AO28" s="12">
        <v>9.3000000000000007</v>
      </c>
      <c r="AP28" s="12">
        <v>3.6</v>
      </c>
      <c r="AQ28" s="12">
        <v>0.4</v>
      </c>
      <c r="AR28" s="12"/>
      <c r="AS28" s="39">
        <v>96.1</v>
      </c>
      <c r="AT28" s="39"/>
      <c r="AU28" s="12">
        <v>0.69078894654337841</v>
      </c>
      <c r="AV28" s="12"/>
      <c r="AW28" s="39">
        <v>0.1678137530672093</v>
      </c>
      <c r="AX28" s="12"/>
      <c r="AY28" s="12">
        <v>0.86869695456814777</v>
      </c>
      <c r="AZ28" s="12">
        <v>2.1276595744680851E-2</v>
      </c>
      <c r="BA28" s="12">
        <v>0.15202040015692431</v>
      </c>
      <c r="BB28" s="12">
        <v>0.12247738343771748</v>
      </c>
      <c r="BC28" s="12"/>
      <c r="BD28" s="12">
        <v>6.4843529743445164E-2</v>
      </c>
      <c r="BE28" s="12">
        <v>0.2307119821384272</v>
      </c>
      <c r="BF28" s="12">
        <v>6.4194008559201141E-2</v>
      </c>
      <c r="BG28" s="12">
        <v>6.4724919093851136E-3</v>
      </c>
      <c r="BH28" s="12">
        <v>4.246284501061571E-3</v>
      </c>
      <c r="BI28" s="12">
        <v>0</v>
      </c>
      <c r="BJ28" s="12">
        <v>1.5349396307589904</v>
      </c>
      <c r="BK28" s="12"/>
      <c r="BL28" s="12"/>
      <c r="BM28" s="12">
        <v>0.86869695456814777</v>
      </c>
      <c r="BN28" s="12">
        <v>2.1276595744680851E-2</v>
      </c>
      <c r="BO28" s="12">
        <v>0.30404080031384861</v>
      </c>
      <c r="BP28" s="12">
        <v>0.12247738343771748</v>
      </c>
      <c r="BQ28" s="12"/>
      <c r="BR28" s="12">
        <v>6.4843529743445164E-2</v>
      </c>
      <c r="BS28" s="12">
        <v>0.2307119821384272</v>
      </c>
      <c r="BT28" s="12">
        <v>6.4194008559201141E-2</v>
      </c>
      <c r="BU28" s="12">
        <v>1.2944983818770227E-2</v>
      </c>
      <c r="BV28" s="12">
        <v>8.4925690021231421E-3</v>
      </c>
      <c r="BW28" s="35">
        <v>0</v>
      </c>
    </row>
    <row r="29" spans="1:75" ht="17" x14ac:dyDescent="0.25">
      <c r="A29" s="22" t="s">
        <v>84</v>
      </c>
      <c r="B29" s="23" t="s">
        <v>83</v>
      </c>
      <c r="C29" s="36" t="s">
        <v>87</v>
      </c>
      <c r="D29" s="36" t="s">
        <v>61</v>
      </c>
      <c r="E29" s="37" t="s">
        <v>74</v>
      </c>
      <c r="F29" s="10">
        <v>0.81136973484458885</v>
      </c>
      <c r="G29" s="34">
        <v>0.67064249281179644</v>
      </c>
      <c r="H29" s="59"/>
      <c r="I29" s="12"/>
      <c r="J29" s="13"/>
      <c r="K29" s="14"/>
      <c r="L29" s="15"/>
      <c r="M29" s="16"/>
      <c r="N29" s="16"/>
      <c r="O29" s="17"/>
      <c r="P29" s="15"/>
      <c r="Q29" s="16"/>
      <c r="R29" s="18"/>
      <c r="S29" s="16">
        <v>55</v>
      </c>
      <c r="T29" s="16">
        <v>5</v>
      </c>
      <c r="U29" s="21"/>
      <c r="V29" s="16"/>
      <c r="W29" s="21"/>
      <c r="X29" s="21"/>
      <c r="Y29" s="21"/>
      <c r="Z29" s="15"/>
      <c r="AA29" s="16"/>
      <c r="AB29" s="18"/>
      <c r="AC29" s="15"/>
      <c r="AD29" s="16"/>
      <c r="AE29" s="18"/>
      <c r="AF29" s="19"/>
      <c r="AG29" s="19"/>
      <c r="AH29" s="11">
        <v>74.8</v>
      </c>
      <c r="AI29" s="12">
        <v>0.1</v>
      </c>
      <c r="AJ29" s="12">
        <v>11.9</v>
      </c>
      <c r="AK29" s="12">
        <v>1</v>
      </c>
      <c r="AL29" s="12"/>
      <c r="AM29" s="39"/>
      <c r="AN29" s="12">
        <v>0.1</v>
      </c>
      <c r="AO29" s="12">
        <v>0.3</v>
      </c>
      <c r="AP29" s="12">
        <v>4.0999999999999996</v>
      </c>
      <c r="AQ29" s="12">
        <v>4.5999999999999996</v>
      </c>
      <c r="AR29" s="12"/>
      <c r="AS29" s="39">
        <v>96.899999999999977</v>
      </c>
      <c r="AT29" s="39"/>
      <c r="AU29" s="12">
        <v>0.81136973484458885</v>
      </c>
      <c r="AV29" s="12"/>
      <c r="AW29" s="39">
        <v>0.67064249281179644</v>
      </c>
      <c r="AX29" s="12"/>
      <c r="AY29" s="12">
        <v>1.2447994674654683</v>
      </c>
      <c r="AZ29" s="12">
        <v>1.2515644555694619E-3</v>
      </c>
      <c r="BA29" s="12">
        <v>0.11671243624950962</v>
      </c>
      <c r="BB29" s="12">
        <v>1.3917884481558803E-2</v>
      </c>
      <c r="BC29" s="12"/>
      <c r="BD29" s="12">
        <v>1.4096419509444602E-3</v>
      </c>
      <c r="BE29" s="12">
        <v>7.4423220044653928E-3</v>
      </c>
      <c r="BF29" s="12">
        <v>7.3109843081312409E-2</v>
      </c>
      <c r="BG29" s="12">
        <v>7.4433656957928807E-2</v>
      </c>
      <c r="BH29" s="12">
        <v>4.8832271762208064E-2</v>
      </c>
      <c r="BI29" s="12">
        <v>0</v>
      </c>
      <c r="BJ29" s="12">
        <v>1.5819090884089653</v>
      </c>
      <c r="BK29" s="12"/>
      <c r="BL29" s="12"/>
      <c r="BM29" s="12">
        <v>1.2447994674654683</v>
      </c>
      <c r="BN29" s="12">
        <v>1.2515644555694619E-3</v>
      </c>
      <c r="BO29" s="12">
        <v>0.23342487249901925</v>
      </c>
      <c r="BP29" s="12">
        <v>1.3917884481558803E-2</v>
      </c>
      <c r="BQ29" s="12"/>
      <c r="BR29" s="12">
        <v>1.4096419509444602E-3</v>
      </c>
      <c r="BS29" s="12">
        <v>7.4423220044653928E-3</v>
      </c>
      <c r="BT29" s="12">
        <v>7.3109843081312409E-2</v>
      </c>
      <c r="BU29" s="12">
        <v>0.14886731391585761</v>
      </c>
      <c r="BV29" s="12">
        <v>9.7664543524416128E-2</v>
      </c>
      <c r="BW29" s="35">
        <v>0</v>
      </c>
    </row>
    <row r="30" spans="1:75" ht="17" x14ac:dyDescent="0.25">
      <c r="A30" s="22" t="s">
        <v>84</v>
      </c>
      <c r="B30" s="23" t="s">
        <v>83</v>
      </c>
      <c r="C30" s="36" t="s">
        <v>86</v>
      </c>
      <c r="D30" s="36" t="s">
        <v>61</v>
      </c>
      <c r="E30" s="37" t="s">
        <v>74</v>
      </c>
      <c r="F30" s="10">
        <v>0.81298906801600301</v>
      </c>
      <c r="G30" s="34">
        <v>0.67124162144909028</v>
      </c>
      <c r="H30" s="59"/>
      <c r="I30" s="12"/>
      <c r="J30" s="13"/>
      <c r="K30" s="14"/>
      <c r="L30" s="15"/>
      <c r="M30" s="16"/>
      <c r="N30" s="16"/>
      <c r="O30" s="17"/>
      <c r="P30" s="15"/>
      <c r="Q30" s="16"/>
      <c r="R30" s="18"/>
      <c r="S30" s="16">
        <v>66</v>
      </c>
      <c r="T30" s="16">
        <v>15</v>
      </c>
      <c r="U30" s="21"/>
      <c r="V30" s="16"/>
      <c r="W30" s="21"/>
      <c r="X30" s="21"/>
      <c r="Y30" s="21"/>
      <c r="Z30" s="15"/>
      <c r="AA30" s="16"/>
      <c r="AB30" s="18"/>
      <c r="AC30" s="15"/>
      <c r="AD30" s="16"/>
      <c r="AE30" s="18"/>
      <c r="AF30" s="19"/>
      <c r="AG30" s="19"/>
      <c r="AH30" s="11">
        <v>74</v>
      </c>
      <c r="AI30" s="12">
        <v>0.1</v>
      </c>
      <c r="AJ30" s="12">
        <v>11.8</v>
      </c>
      <c r="AK30" s="12">
        <v>1</v>
      </c>
      <c r="AL30" s="12"/>
      <c r="AM30" s="39"/>
      <c r="AN30" s="12">
        <v>0.1</v>
      </c>
      <c r="AO30" s="12">
        <v>0.3</v>
      </c>
      <c r="AP30" s="12">
        <v>4</v>
      </c>
      <c r="AQ30" s="12">
        <v>4.5</v>
      </c>
      <c r="AR30" s="12"/>
      <c r="AS30" s="39">
        <v>95.799999999999983</v>
      </c>
      <c r="AT30" s="39"/>
      <c r="AU30" s="12">
        <v>0.81298906801600301</v>
      </c>
      <c r="AV30" s="12"/>
      <c r="AW30" s="39">
        <v>0.67124162144909028</v>
      </c>
      <c r="AX30" s="12"/>
      <c r="AY30" s="12">
        <v>1.2314861041770677</v>
      </c>
      <c r="AZ30" s="12">
        <v>1.2515644555694619E-3</v>
      </c>
      <c r="BA30" s="12">
        <v>0.11573165947430367</v>
      </c>
      <c r="BB30" s="12">
        <v>1.3917884481558803E-2</v>
      </c>
      <c r="BC30" s="12"/>
      <c r="BD30" s="12">
        <v>1.4096419509444602E-3</v>
      </c>
      <c r="BE30" s="12">
        <v>7.4423220044653928E-3</v>
      </c>
      <c r="BF30" s="12">
        <v>7.1326676176890161E-2</v>
      </c>
      <c r="BG30" s="12">
        <v>7.2815533980582534E-2</v>
      </c>
      <c r="BH30" s="12">
        <v>4.7770700636942671E-2</v>
      </c>
      <c r="BI30" s="12">
        <v>0</v>
      </c>
      <c r="BJ30" s="12">
        <v>1.5631520873383251</v>
      </c>
      <c r="BK30" s="12"/>
      <c r="BL30" s="12"/>
      <c r="BM30" s="12">
        <v>1.2314861041770677</v>
      </c>
      <c r="BN30" s="12">
        <v>1.2515644555694619E-3</v>
      </c>
      <c r="BO30" s="12">
        <v>0.23146331894860733</v>
      </c>
      <c r="BP30" s="12">
        <v>1.3917884481558803E-2</v>
      </c>
      <c r="BQ30" s="12"/>
      <c r="BR30" s="12">
        <v>1.4096419509444602E-3</v>
      </c>
      <c r="BS30" s="12">
        <v>7.4423220044653928E-3</v>
      </c>
      <c r="BT30" s="12">
        <v>7.1326676176890161E-2</v>
      </c>
      <c r="BU30" s="12">
        <v>0.14563106796116507</v>
      </c>
      <c r="BV30" s="12">
        <v>9.5541401273885343E-2</v>
      </c>
      <c r="BW30" s="35">
        <v>0</v>
      </c>
    </row>
    <row r="31" spans="1:75" ht="17" x14ac:dyDescent="0.25">
      <c r="A31" s="22" t="s">
        <v>84</v>
      </c>
      <c r="B31" s="23" t="s">
        <v>83</v>
      </c>
      <c r="C31" s="36" t="s">
        <v>85</v>
      </c>
      <c r="D31" s="36" t="s">
        <v>61</v>
      </c>
      <c r="E31" s="37" t="s">
        <v>74</v>
      </c>
      <c r="F31" s="10">
        <v>0.81330653185943114</v>
      </c>
      <c r="G31" s="34">
        <v>0.67064249281179644</v>
      </c>
      <c r="H31" s="59"/>
      <c r="I31" s="12"/>
      <c r="J31" s="13"/>
      <c r="K31" s="14"/>
      <c r="L31" s="15"/>
      <c r="M31" s="16"/>
      <c r="N31" s="16"/>
      <c r="O31" s="17"/>
      <c r="P31" s="15"/>
      <c r="Q31" s="16"/>
      <c r="R31" s="18"/>
      <c r="S31" s="16">
        <v>73</v>
      </c>
      <c r="T31" s="16">
        <v>8</v>
      </c>
      <c r="U31" s="21"/>
      <c r="V31" s="16"/>
      <c r="W31" s="21"/>
      <c r="X31" s="21"/>
      <c r="Y31" s="21"/>
      <c r="Z31" s="15"/>
      <c r="AA31" s="16"/>
      <c r="AB31" s="18"/>
      <c r="AC31" s="15"/>
      <c r="AD31" s="16"/>
      <c r="AE31" s="18"/>
      <c r="AF31" s="19"/>
      <c r="AG31" s="19"/>
      <c r="AH31" s="11">
        <v>75.7</v>
      </c>
      <c r="AI31" s="12">
        <v>0.1</v>
      </c>
      <c r="AJ31" s="12">
        <v>12.1</v>
      </c>
      <c r="AK31" s="12">
        <v>1</v>
      </c>
      <c r="AL31" s="12"/>
      <c r="AM31" s="39"/>
      <c r="AN31" s="12">
        <v>0.1</v>
      </c>
      <c r="AO31" s="12">
        <v>0.3</v>
      </c>
      <c r="AP31" s="12">
        <v>4.0999999999999996</v>
      </c>
      <c r="AQ31" s="12">
        <v>4.5999999999999996</v>
      </c>
      <c r="AR31" s="12"/>
      <c r="AS31" s="39">
        <v>97.999999999999972</v>
      </c>
      <c r="AT31" s="39"/>
      <c r="AU31" s="12">
        <v>0.81330653185943114</v>
      </c>
      <c r="AV31" s="12"/>
      <c r="AW31" s="39">
        <v>0.67064249281179644</v>
      </c>
      <c r="AX31" s="12"/>
      <c r="AY31" s="12">
        <v>1.2597770011649192</v>
      </c>
      <c r="AZ31" s="12">
        <v>1.2515644555694619E-3</v>
      </c>
      <c r="BA31" s="12">
        <v>0.11867398979992154</v>
      </c>
      <c r="BB31" s="12">
        <v>1.3917884481558803E-2</v>
      </c>
      <c r="BC31" s="12"/>
      <c r="BD31" s="12">
        <v>1.4096419509444602E-3</v>
      </c>
      <c r="BE31" s="12">
        <v>7.4423220044653928E-3</v>
      </c>
      <c r="BF31" s="12">
        <v>7.3109843081312409E-2</v>
      </c>
      <c r="BG31" s="12">
        <v>7.4433656957928807E-2</v>
      </c>
      <c r="BH31" s="12">
        <v>4.8832271762208064E-2</v>
      </c>
      <c r="BI31" s="12">
        <v>0</v>
      </c>
      <c r="BJ31" s="12">
        <v>1.5988481756588284</v>
      </c>
      <c r="BK31" s="12"/>
      <c r="BL31" s="12"/>
      <c r="BM31" s="12">
        <v>1.2597770011649192</v>
      </c>
      <c r="BN31" s="12">
        <v>1.2515644555694619E-3</v>
      </c>
      <c r="BO31" s="12">
        <v>0.23734797959984308</v>
      </c>
      <c r="BP31" s="12">
        <v>1.3917884481558803E-2</v>
      </c>
      <c r="BQ31" s="12"/>
      <c r="BR31" s="12">
        <v>1.4096419509444602E-3</v>
      </c>
      <c r="BS31" s="12">
        <v>7.4423220044653928E-3</v>
      </c>
      <c r="BT31" s="12">
        <v>7.3109843081312409E-2</v>
      </c>
      <c r="BU31" s="12">
        <v>0.14886731391585761</v>
      </c>
      <c r="BV31" s="12">
        <v>9.7664543524416128E-2</v>
      </c>
      <c r="BW31" s="35">
        <v>0</v>
      </c>
    </row>
    <row r="32" spans="1:75" ht="17" x14ac:dyDescent="0.25">
      <c r="A32" s="22" t="s">
        <v>84</v>
      </c>
      <c r="B32" s="23" t="s">
        <v>83</v>
      </c>
      <c r="C32" s="36" t="s">
        <v>82</v>
      </c>
      <c r="D32" s="36" t="s">
        <v>61</v>
      </c>
      <c r="E32" s="37" t="s">
        <v>74</v>
      </c>
      <c r="F32" s="10">
        <v>0.90234271894579265</v>
      </c>
      <c r="G32" s="34">
        <v>0</v>
      </c>
      <c r="H32" s="59"/>
      <c r="I32" s="12"/>
      <c r="J32" s="13"/>
      <c r="K32" s="14"/>
      <c r="L32" s="15"/>
      <c r="M32" s="16"/>
      <c r="N32" s="16"/>
      <c r="O32" s="17"/>
      <c r="P32" s="15"/>
      <c r="Q32" s="16"/>
      <c r="R32" s="18"/>
      <c r="S32" s="16">
        <v>88</v>
      </c>
      <c r="T32" s="16">
        <v>18</v>
      </c>
      <c r="U32" s="21"/>
      <c r="V32" s="16"/>
      <c r="W32" s="21"/>
      <c r="X32" s="21"/>
      <c r="Y32" s="21"/>
      <c r="Z32" s="15"/>
      <c r="AA32" s="16"/>
      <c r="AB32" s="18"/>
      <c r="AC32" s="15"/>
      <c r="AD32" s="16"/>
      <c r="AE32" s="18"/>
      <c r="AF32" s="19"/>
      <c r="AG32" s="19"/>
      <c r="AH32" s="11">
        <v>64.400000000000006</v>
      </c>
      <c r="AI32" s="12"/>
      <c r="AJ32" s="12">
        <v>17.600000000000001</v>
      </c>
      <c r="AK32" s="12"/>
      <c r="AL32" s="12"/>
      <c r="AM32" s="39"/>
      <c r="AN32" s="12"/>
      <c r="AO32" s="12"/>
      <c r="AP32" s="12">
        <v>8.6</v>
      </c>
      <c r="AQ32" s="12"/>
      <c r="AR32" s="12"/>
      <c r="AS32" s="39">
        <v>90.6</v>
      </c>
      <c r="AT32" s="39"/>
      <c r="AU32" s="12">
        <v>0.90234271894579265</v>
      </c>
      <c r="AV32" s="12"/>
      <c r="AW32" s="39">
        <v>0</v>
      </c>
      <c r="AX32" s="12"/>
      <c r="AY32" s="12">
        <v>1.0717257447162589</v>
      </c>
      <c r="AZ32" s="12">
        <v>0</v>
      </c>
      <c r="BA32" s="12">
        <v>0.17261671243624954</v>
      </c>
      <c r="BB32" s="12">
        <v>0</v>
      </c>
      <c r="BC32" s="12"/>
      <c r="BD32" s="12">
        <v>0</v>
      </c>
      <c r="BE32" s="12">
        <v>0</v>
      </c>
      <c r="BF32" s="12">
        <v>0.15335235378031384</v>
      </c>
      <c r="BG32" s="12">
        <v>0</v>
      </c>
      <c r="BH32" s="12">
        <v>0</v>
      </c>
      <c r="BI32" s="12">
        <v>0</v>
      </c>
      <c r="BJ32" s="12">
        <v>1.3976948109328222</v>
      </c>
      <c r="BK32" s="12"/>
      <c r="BL32" s="12"/>
      <c r="BM32" s="12">
        <v>1.0717257447162589</v>
      </c>
      <c r="BN32" s="12">
        <v>0</v>
      </c>
      <c r="BO32" s="12">
        <v>0.34523342487249908</v>
      </c>
      <c r="BP32" s="12">
        <v>0</v>
      </c>
      <c r="BQ32" s="12"/>
      <c r="BR32" s="12">
        <v>0</v>
      </c>
      <c r="BS32" s="12">
        <v>0</v>
      </c>
      <c r="BT32" s="12">
        <v>0.15335235378031384</v>
      </c>
      <c r="BU32" s="12">
        <v>0</v>
      </c>
      <c r="BV32" s="12">
        <v>0</v>
      </c>
      <c r="BW32" s="35">
        <v>0</v>
      </c>
    </row>
    <row r="33" spans="1:75" ht="17" x14ac:dyDescent="0.25">
      <c r="A33" s="8" t="s">
        <v>42</v>
      </c>
      <c r="B33" s="9" t="s">
        <v>79</v>
      </c>
      <c r="C33" s="58" t="s">
        <v>81</v>
      </c>
      <c r="D33" s="58" t="s">
        <v>61</v>
      </c>
      <c r="E33" s="33" t="s">
        <v>74</v>
      </c>
      <c r="F33" s="10">
        <v>0.66508104396364331</v>
      </c>
      <c r="G33" s="34">
        <v>0.26424162465249967</v>
      </c>
      <c r="H33" s="12">
        <v>0.84</v>
      </c>
      <c r="I33" s="12">
        <v>0.06</v>
      </c>
      <c r="J33" s="13"/>
      <c r="K33" s="14">
        <v>7.1428571428571425E-2</v>
      </c>
      <c r="L33" s="15">
        <v>0.85</v>
      </c>
      <c r="M33" s="16">
        <v>7.0000000000000007E-2</v>
      </c>
      <c r="N33" s="16"/>
      <c r="O33" s="17">
        <v>8.2352941176470601E-2</v>
      </c>
      <c r="P33" s="15"/>
      <c r="Q33" s="16"/>
      <c r="R33" s="18"/>
      <c r="S33" s="16">
        <v>64</v>
      </c>
      <c r="T33" s="16"/>
      <c r="U33" s="16"/>
      <c r="V33" s="16"/>
      <c r="W33" s="16"/>
      <c r="X33" s="16">
        <v>1</v>
      </c>
      <c r="Y33" s="16"/>
      <c r="Z33" s="15"/>
      <c r="AA33" s="16"/>
      <c r="AB33" s="18"/>
      <c r="AC33" s="15"/>
      <c r="AD33" s="16"/>
      <c r="AE33" s="16"/>
      <c r="AF33" s="19" t="s">
        <v>41</v>
      </c>
      <c r="AG33" s="57"/>
      <c r="AH33" s="12">
        <v>53.59</v>
      </c>
      <c r="AI33" s="12">
        <v>1.23</v>
      </c>
      <c r="AJ33" s="12">
        <v>14.05</v>
      </c>
      <c r="AK33" s="12">
        <v>12.59</v>
      </c>
      <c r="AL33" s="12"/>
      <c r="AM33" s="12">
        <v>0.22</v>
      </c>
      <c r="AN33" s="12">
        <v>5.26</v>
      </c>
      <c r="AO33" s="12">
        <v>10.41</v>
      </c>
      <c r="AP33" s="12">
        <v>2.06</v>
      </c>
      <c r="AQ33" s="12">
        <v>0.43</v>
      </c>
      <c r="AR33" s="12">
        <v>0.16</v>
      </c>
      <c r="AS33" s="12">
        <v>100.00000000000001</v>
      </c>
      <c r="AT33" s="12"/>
      <c r="AU33" s="12">
        <v>0.66508104396364331</v>
      </c>
      <c r="AV33" s="12"/>
      <c r="AW33" s="12">
        <v>0.26424162465249967</v>
      </c>
      <c r="AX33" s="12"/>
      <c r="AY33" s="12">
        <v>0.89182892328174401</v>
      </c>
      <c r="AZ33" s="12">
        <v>1.5394242803504378E-2</v>
      </c>
      <c r="BA33" s="12">
        <v>0.13779913691643783</v>
      </c>
      <c r="BB33" s="12">
        <v>0.17522616562282534</v>
      </c>
      <c r="BC33" s="12"/>
      <c r="BD33" s="12">
        <v>3.1012122920778123E-3</v>
      </c>
      <c r="BE33" s="12">
        <v>0.13048871247829322</v>
      </c>
      <c r="BF33" s="12">
        <v>0.18562767475035663</v>
      </c>
      <c r="BG33" s="12">
        <v>3.3333333333333333E-2</v>
      </c>
      <c r="BH33" s="12">
        <v>4.5647558386411888E-3</v>
      </c>
      <c r="BI33" s="12">
        <v>1.1271574498062699E-3</v>
      </c>
      <c r="BJ33" s="12">
        <v>1.5773641573172139</v>
      </c>
      <c r="BK33" s="12"/>
      <c r="BL33" s="12"/>
      <c r="BM33" s="12">
        <v>0.89182892328174401</v>
      </c>
      <c r="BN33" s="12">
        <v>1.5394242803504378E-2</v>
      </c>
      <c r="BO33" s="12">
        <v>0.27559827383287566</v>
      </c>
      <c r="BP33" s="12">
        <v>0.17522616562282534</v>
      </c>
      <c r="BQ33" s="12"/>
      <c r="BR33" s="12">
        <v>3.1012122920778123E-3</v>
      </c>
      <c r="BS33" s="12">
        <v>0.13048871247829322</v>
      </c>
      <c r="BT33" s="12">
        <v>0.18562767475035663</v>
      </c>
      <c r="BU33" s="12">
        <v>6.6666666666666666E-2</v>
      </c>
      <c r="BV33" s="12">
        <v>9.1295116772823776E-3</v>
      </c>
      <c r="BW33" s="35">
        <v>2.2543148996125397E-3</v>
      </c>
    </row>
    <row r="34" spans="1:75" ht="17" x14ac:dyDescent="0.25">
      <c r="A34" s="8" t="s">
        <v>42</v>
      </c>
      <c r="B34" s="9" t="s">
        <v>79</v>
      </c>
      <c r="C34" s="58" t="s">
        <v>80</v>
      </c>
      <c r="D34" s="58" t="s">
        <v>61</v>
      </c>
      <c r="E34" s="33" t="s">
        <v>74</v>
      </c>
      <c r="F34" s="10">
        <v>0.67129111914247375</v>
      </c>
      <c r="G34" s="34">
        <v>0.34248268324943787</v>
      </c>
      <c r="H34" s="12">
        <v>0.84</v>
      </c>
      <c r="I34" s="12">
        <v>0.06</v>
      </c>
      <c r="J34" s="13"/>
      <c r="K34" s="14">
        <v>7.1428571428571425E-2</v>
      </c>
      <c r="L34" s="15">
        <v>0.85</v>
      </c>
      <c r="M34" s="16">
        <v>7.0000000000000007E-2</v>
      </c>
      <c r="N34" s="16"/>
      <c r="O34" s="17">
        <v>8.2352941176470601E-2</v>
      </c>
      <c r="P34" s="15"/>
      <c r="Q34" s="16"/>
      <c r="R34" s="18"/>
      <c r="S34" s="16">
        <v>64</v>
      </c>
      <c r="T34" s="16"/>
      <c r="U34" s="16"/>
      <c r="V34" s="16"/>
      <c r="W34" s="16"/>
      <c r="X34" s="16">
        <v>1</v>
      </c>
      <c r="Y34" s="16"/>
      <c r="Z34" s="15"/>
      <c r="AA34" s="16"/>
      <c r="AB34" s="18"/>
      <c r="AC34" s="15"/>
      <c r="AD34" s="16"/>
      <c r="AE34" s="16"/>
      <c r="AF34" s="19" t="s">
        <v>41</v>
      </c>
      <c r="AG34" s="57"/>
      <c r="AH34" s="12">
        <v>51.84</v>
      </c>
      <c r="AI34" s="12">
        <v>1.39</v>
      </c>
      <c r="AJ34" s="12">
        <v>17.079999999999998</v>
      </c>
      <c r="AK34" s="12">
        <v>10.199999999999999</v>
      </c>
      <c r="AL34" s="12"/>
      <c r="AM34" s="12">
        <v>0.18</v>
      </c>
      <c r="AN34" s="12">
        <v>5.32</v>
      </c>
      <c r="AO34" s="12">
        <v>10</v>
      </c>
      <c r="AP34" s="12">
        <v>2.87</v>
      </c>
      <c r="AQ34" s="12">
        <v>0.79</v>
      </c>
      <c r="AR34" s="12">
        <v>0.33</v>
      </c>
      <c r="AS34" s="12">
        <v>100.00000000000003</v>
      </c>
      <c r="AT34" s="12"/>
      <c r="AU34" s="12">
        <v>0.67129111914247375</v>
      </c>
      <c r="AV34" s="12"/>
      <c r="AW34" s="12">
        <v>0.34248268324943787</v>
      </c>
      <c r="AX34" s="12"/>
      <c r="AY34" s="12">
        <v>0.86270594108836751</v>
      </c>
      <c r="AZ34" s="12">
        <v>1.7396745932415518E-2</v>
      </c>
      <c r="BA34" s="12">
        <v>0.16751667320517849</v>
      </c>
      <c r="BB34" s="12">
        <v>0.14196242171189979</v>
      </c>
      <c r="BC34" s="12"/>
      <c r="BD34" s="12">
        <v>2.5373555117000281E-3</v>
      </c>
      <c r="BE34" s="12">
        <v>0.13197717687918631</v>
      </c>
      <c r="BF34" s="12">
        <v>0.1783166904422254</v>
      </c>
      <c r="BG34" s="12">
        <v>4.6440129449838191E-2</v>
      </c>
      <c r="BH34" s="12">
        <v>8.3864118895966028E-3</v>
      </c>
      <c r="BI34" s="12">
        <v>2.3247622402254317E-3</v>
      </c>
      <c r="BJ34" s="12">
        <v>1.557239546110408</v>
      </c>
      <c r="BK34" s="12"/>
      <c r="BL34" s="12"/>
      <c r="BM34" s="12">
        <v>0.86270594108836751</v>
      </c>
      <c r="BN34" s="12">
        <v>1.7396745932415518E-2</v>
      </c>
      <c r="BO34" s="12">
        <v>0.33503334641035698</v>
      </c>
      <c r="BP34" s="12">
        <v>0.14196242171189979</v>
      </c>
      <c r="BQ34" s="12"/>
      <c r="BR34" s="12">
        <v>2.5373555117000281E-3</v>
      </c>
      <c r="BS34" s="12">
        <v>0.13197717687918631</v>
      </c>
      <c r="BT34" s="12">
        <v>0.1783166904422254</v>
      </c>
      <c r="BU34" s="12">
        <v>9.2880258899676382E-2</v>
      </c>
      <c r="BV34" s="12">
        <v>1.6772823779193206E-2</v>
      </c>
      <c r="BW34" s="35">
        <v>4.6495244804508635E-3</v>
      </c>
    </row>
    <row r="35" spans="1:75" ht="18" thickBot="1" x14ac:dyDescent="0.3">
      <c r="A35" s="56" t="s">
        <v>42</v>
      </c>
      <c r="B35" s="55" t="s">
        <v>79</v>
      </c>
      <c r="C35" s="54" t="s">
        <v>78</v>
      </c>
      <c r="D35" s="54" t="s">
        <v>61</v>
      </c>
      <c r="E35" s="53" t="s">
        <v>74</v>
      </c>
      <c r="F35" s="52">
        <v>0.78226932444947705</v>
      </c>
      <c r="G35" s="51">
        <v>0.55763994689390817</v>
      </c>
      <c r="H35" s="42">
        <v>1.6</v>
      </c>
      <c r="I35" s="42">
        <v>0.3</v>
      </c>
      <c r="J35" s="50"/>
      <c r="K35" s="49">
        <v>0.18749999999999997</v>
      </c>
      <c r="L35" s="46">
        <v>0.94</v>
      </c>
      <c r="M35" s="45">
        <v>0.06</v>
      </c>
      <c r="N35" s="45"/>
      <c r="O35" s="48">
        <v>6.3829787234042548E-2</v>
      </c>
      <c r="P35" s="46"/>
      <c r="Q35" s="45"/>
      <c r="R35" s="47"/>
      <c r="S35" s="45">
        <v>68</v>
      </c>
      <c r="T35" s="45"/>
      <c r="U35" s="45"/>
      <c r="V35" s="45"/>
      <c r="W35" s="45"/>
      <c r="X35" s="45">
        <v>1</v>
      </c>
      <c r="Y35" s="45"/>
      <c r="Z35" s="46"/>
      <c r="AA35" s="45"/>
      <c r="AB35" s="47"/>
      <c r="AC35" s="46"/>
      <c r="AD35" s="45"/>
      <c r="AE35" s="45"/>
      <c r="AF35" s="44" t="s">
        <v>41</v>
      </c>
      <c r="AG35" s="43"/>
      <c r="AH35" s="42">
        <v>65.430000000000007</v>
      </c>
      <c r="AI35" s="42">
        <v>0.86</v>
      </c>
      <c r="AJ35" s="42">
        <v>15.26</v>
      </c>
      <c r="AK35" s="42">
        <v>6.08</v>
      </c>
      <c r="AL35" s="42"/>
      <c r="AM35" s="42">
        <v>0.15</v>
      </c>
      <c r="AN35" s="42">
        <v>1.57</v>
      </c>
      <c r="AO35" s="42">
        <v>5.73</v>
      </c>
      <c r="AP35" s="42">
        <v>3.98</v>
      </c>
      <c r="AQ35" s="42">
        <v>0.78</v>
      </c>
      <c r="AR35" s="42">
        <v>0.17</v>
      </c>
      <c r="AS35" s="42">
        <v>100.01000000000002</v>
      </c>
      <c r="AT35" s="42"/>
      <c r="AU35" s="42">
        <v>0.78226932444947705</v>
      </c>
      <c r="AV35" s="42"/>
      <c r="AW35" s="42">
        <v>0.55763994689390817</v>
      </c>
      <c r="AX35" s="42"/>
      <c r="AY35" s="42">
        <v>1.0888666999500749</v>
      </c>
      <c r="AZ35" s="42">
        <v>1.076345431789737E-2</v>
      </c>
      <c r="BA35" s="42">
        <v>0.14966653589642998</v>
      </c>
      <c r="BB35" s="42">
        <v>8.4620737647877531E-2</v>
      </c>
      <c r="BC35" s="42"/>
      <c r="BD35" s="42">
        <v>2.11446292641669E-3</v>
      </c>
      <c r="BE35" s="42">
        <v>3.8948151823368887E-2</v>
      </c>
      <c r="BF35" s="42">
        <v>0.10217546362339516</v>
      </c>
      <c r="BG35" s="42">
        <v>6.4401294498381875E-2</v>
      </c>
      <c r="BH35" s="42">
        <v>8.2802547770700636E-3</v>
      </c>
      <c r="BI35" s="42">
        <v>1.1976047904191619E-3</v>
      </c>
      <c r="BJ35" s="42">
        <v>1.5498370554609127</v>
      </c>
      <c r="BK35" s="42"/>
      <c r="BL35" s="42"/>
      <c r="BM35" s="42">
        <v>1.0888666999500749</v>
      </c>
      <c r="BN35" s="42">
        <v>1.076345431789737E-2</v>
      </c>
      <c r="BO35" s="42">
        <v>0.29933307179285995</v>
      </c>
      <c r="BP35" s="42">
        <v>8.4620737647877531E-2</v>
      </c>
      <c r="BQ35" s="42"/>
      <c r="BR35" s="42">
        <v>2.11446292641669E-3</v>
      </c>
      <c r="BS35" s="42">
        <v>3.8948151823368887E-2</v>
      </c>
      <c r="BT35" s="42">
        <v>0.10217546362339516</v>
      </c>
      <c r="BU35" s="42">
        <v>0.12880258899676375</v>
      </c>
      <c r="BV35" s="42">
        <v>1.6560509554140127E-2</v>
      </c>
      <c r="BW35" s="41">
        <v>2.3952095808383238E-3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F83E-3840-374A-887A-9FB38FC840F2}">
  <dimension ref="A1:BS10"/>
  <sheetViews>
    <sheetView workbookViewId="0">
      <selection activeCell="E2" sqref="E2"/>
    </sheetView>
  </sheetViews>
  <sheetFormatPr baseColWidth="10" defaultRowHeight="16" x14ac:dyDescent="0.2"/>
  <cols>
    <col min="1" max="5" width="25.83203125" customWidth="1"/>
  </cols>
  <sheetData>
    <row r="1" spans="1:71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 t="s">
        <v>26</v>
      </c>
      <c r="AM1" s="26" t="s">
        <v>27</v>
      </c>
      <c r="AN1" s="26" t="s">
        <v>28</v>
      </c>
      <c r="AO1" s="26" t="s">
        <v>29</v>
      </c>
      <c r="AP1" s="26" t="s">
        <v>30</v>
      </c>
      <c r="AQ1" s="26" t="s">
        <v>31</v>
      </c>
      <c r="AR1" s="26" t="s">
        <v>32</v>
      </c>
      <c r="AS1" s="26"/>
      <c r="AT1" s="27" t="s">
        <v>33</v>
      </c>
      <c r="AU1" s="28" t="s">
        <v>5</v>
      </c>
      <c r="AV1" s="6" t="s">
        <v>34</v>
      </c>
      <c r="AW1" s="26" t="s">
        <v>22</v>
      </c>
      <c r="AX1" s="26" t="s">
        <v>23</v>
      </c>
      <c r="AY1" s="26" t="s">
        <v>24</v>
      </c>
      <c r="AZ1" s="26" t="s">
        <v>25</v>
      </c>
      <c r="BA1" s="26" t="s">
        <v>26</v>
      </c>
      <c r="BB1" s="26" t="s">
        <v>27</v>
      </c>
      <c r="BC1" s="26" t="s">
        <v>28</v>
      </c>
      <c r="BD1" s="26" t="s">
        <v>29</v>
      </c>
      <c r="BE1" s="26" t="s">
        <v>30</v>
      </c>
      <c r="BF1" s="26" t="s">
        <v>31</v>
      </c>
      <c r="BG1" s="29" t="s">
        <v>35</v>
      </c>
      <c r="BH1" s="1"/>
      <c r="BI1" s="1" t="s">
        <v>36</v>
      </c>
      <c r="BJ1" s="30" t="s">
        <v>22</v>
      </c>
      <c r="BK1" s="30" t="s">
        <v>23</v>
      </c>
      <c r="BL1" s="30" t="s">
        <v>24</v>
      </c>
      <c r="BM1" s="30" t="s">
        <v>25</v>
      </c>
      <c r="BN1" s="30" t="s">
        <v>26</v>
      </c>
      <c r="BO1" s="30" t="s">
        <v>27</v>
      </c>
      <c r="BP1" s="30" t="s">
        <v>28</v>
      </c>
      <c r="BQ1" s="30" t="s">
        <v>29</v>
      </c>
      <c r="BR1" s="30" t="s">
        <v>30</v>
      </c>
      <c r="BS1" s="31" t="s">
        <v>31</v>
      </c>
    </row>
    <row r="2" spans="1:71" ht="17" x14ac:dyDescent="0.25">
      <c r="A2" s="8" t="s">
        <v>37</v>
      </c>
      <c r="B2" s="9" t="s">
        <v>38</v>
      </c>
      <c r="C2" s="32" t="s">
        <v>39</v>
      </c>
      <c r="D2" s="32" t="s">
        <v>40</v>
      </c>
      <c r="E2" s="33" t="s">
        <v>74</v>
      </c>
      <c r="F2" s="10">
        <v>0.62733751154247597</v>
      </c>
      <c r="G2" s="34">
        <v>0.29723339168791352</v>
      </c>
      <c r="H2" s="12">
        <v>0.62</v>
      </c>
      <c r="I2" s="12">
        <v>7.0000000000000007E-2</v>
      </c>
      <c r="J2" s="13">
        <v>5200</v>
      </c>
      <c r="K2" s="14">
        <v>0.11290322580645162</v>
      </c>
      <c r="L2" s="15">
        <v>0.67</v>
      </c>
      <c r="M2" s="16">
        <v>0.03</v>
      </c>
      <c r="N2" s="16">
        <v>4500</v>
      </c>
      <c r="O2" s="17">
        <v>4.4776119402985072E-2</v>
      </c>
      <c r="P2" s="15">
        <v>25</v>
      </c>
      <c r="Q2" s="16">
        <v>3</v>
      </c>
      <c r="R2" s="18">
        <v>1630</v>
      </c>
      <c r="S2" s="16">
        <v>63</v>
      </c>
      <c r="T2" s="16"/>
      <c r="U2" s="16"/>
      <c r="V2" s="16"/>
      <c r="W2" s="16"/>
      <c r="X2" s="16">
        <v>3</v>
      </c>
      <c r="Y2" s="16"/>
      <c r="Z2" s="15"/>
      <c r="AA2" s="16"/>
      <c r="AB2" s="18"/>
      <c r="AC2" s="15"/>
      <c r="AD2" s="16"/>
      <c r="AE2" s="18"/>
      <c r="AF2" s="19" t="s">
        <v>41</v>
      </c>
      <c r="AG2" s="19"/>
      <c r="AH2" s="11">
        <v>50.8</v>
      </c>
      <c r="AI2" s="12">
        <v>1.84</v>
      </c>
      <c r="AJ2" s="12">
        <v>13.7</v>
      </c>
      <c r="AK2" s="12">
        <v>12.4</v>
      </c>
      <c r="AL2" s="12">
        <v>0.22</v>
      </c>
      <c r="AM2" s="12">
        <v>6.67</v>
      </c>
      <c r="AN2" s="12">
        <v>11.5</v>
      </c>
      <c r="AO2" s="12">
        <v>2.68</v>
      </c>
      <c r="AP2" s="12">
        <v>0.15</v>
      </c>
      <c r="AQ2" s="12">
        <v>0.19</v>
      </c>
      <c r="AR2" s="12">
        <v>100.15000000000002</v>
      </c>
      <c r="AS2" s="12"/>
      <c r="AT2" s="12">
        <v>0.62733751154247608</v>
      </c>
      <c r="AU2" s="12">
        <v>0.29723339168791352</v>
      </c>
      <c r="AV2" s="12"/>
      <c r="AW2" s="12">
        <v>0.84539856881344644</v>
      </c>
      <c r="AX2" s="12">
        <v>2.3028785982478098E-2</v>
      </c>
      <c r="AY2" s="12">
        <v>0.13436641820321696</v>
      </c>
      <c r="AZ2" s="12">
        <v>0.17258176757132918</v>
      </c>
      <c r="BA2" s="12">
        <v>3.1012122920778123E-3</v>
      </c>
      <c r="BB2" s="12">
        <v>0.16546762589928057</v>
      </c>
      <c r="BC2" s="12">
        <v>0.20506419400855921</v>
      </c>
      <c r="BD2" s="12">
        <v>4.3365695792880264E-2</v>
      </c>
      <c r="BE2" s="12">
        <v>1.592356687898089E-3</v>
      </c>
      <c r="BF2" s="12">
        <v>1.3384994716449455E-3</v>
      </c>
      <c r="BG2" s="12">
        <v>1.5939666252511668</v>
      </c>
      <c r="BH2" s="12"/>
      <c r="BI2" s="12"/>
      <c r="BJ2" s="12">
        <v>0.84539856881344644</v>
      </c>
      <c r="BK2" s="12">
        <v>2.3028785982478098E-2</v>
      </c>
      <c r="BL2" s="12">
        <v>0.26873283640643392</v>
      </c>
      <c r="BM2" s="12">
        <v>0.17258176757132918</v>
      </c>
      <c r="BN2" s="12">
        <v>3.1012122920778123E-3</v>
      </c>
      <c r="BO2" s="12">
        <v>0.16546762589928057</v>
      </c>
      <c r="BP2" s="12">
        <v>0.20506419400855921</v>
      </c>
      <c r="BQ2" s="12">
        <v>8.6731391585760528E-2</v>
      </c>
      <c r="BR2" s="12">
        <v>3.1847133757961781E-3</v>
      </c>
      <c r="BS2" s="35">
        <v>2.676998943289891E-3</v>
      </c>
    </row>
    <row r="3" spans="1:71" ht="17" x14ac:dyDescent="0.25">
      <c r="A3" s="22" t="s">
        <v>47</v>
      </c>
      <c r="B3" s="23" t="s">
        <v>59</v>
      </c>
      <c r="C3" s="36" t="s">
        <v>60</v>
      </c>
      <c r="D3" s="36" t="s">
        <v>61</v>
      </c>
      <c r="E3" s="37" t="s">
        <v>75</v>
      </c>
      <c r="F3" s="10">
        <v>0.85899999999999999</v>
      </c>
      <c r="G3" s="34"/>
      <c r="H3" s="12"/>
      <c r="I3" s="12"/>
      <c r="J3" s="13"/>
      <c r="K3" s="14"/>
      <c r="L3" s="15"/>
      <c r="M3" s="16"/>
      <c r="N3" s="16"/>
      <c r="O3" s="17"/>
      <c r="P3" s="15">
        <v>56</v>
      </c>
      <c r="Q3" s="16"/>
      <c r="R3" s="18"/>
      <c r="S3" s="16">
        <v>90</v>
      </c>
      <c r="T3" s="16"/>
      <c r="U3" s="16"/>
      <c r="V3" s="16"/>
      <c r="W3" s="16"/>
      <c r="X3" s="16"/>
      <c r="Y3" s="21"/>
      <c r="Z3" s="15"/>
      <c r="AA3" s="16"/>
      <c r="AB3" s="18"/>
      <c r="AC3" s="15"/>
      <c r="AD3" s="16"/>
      <c r="AE3" s="18"/>
      <c r="AF3" s="19" t="s">
        <v>62</v>
      </c>
      <c r="AG3" s="19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35"/>
    </row>
    <row r="4" spans="1:71" s="20" customFormat="1" ht="17" x14ac:dyDescent="0.25">
      <c r="A4" s="22" t="s">
        <v>66</v>
      </c>
      <c r="B4" s="23" t="s">
        <v>67</v>
      </c>
      <c r="C4" s="36" t="s">
        <v>60</v>
      </c>
      <c r="D4" s="36"/>
      <c r="E4" s="37"/>
      <c r="F4" s="10">
        <v>0.86</v>
      </c>
      <c r="G4" s="34"/>
      <c r="H4" s="12">
        <v>1.86</v>
      </c>
      <c r="I4" s="12">
        <v>0.05</v>
      </c>
      <c r="J4" s="13">
        <v>5225</v>
      </c>
      <c r="K4" s="14">
        <v>2.6881720430107527E-2</v>
      </c>
      <c r="L4" s="15">
        <v>1.5</v>
      </c>
      <c r="M4" s="16">
        <v>0.1</v>
      </c>
      <c r="N4" s="16">
        <v>4503</v>
      </c>
      <c r="O4" s="17">
        <v>6.6666666666666666E-2</v>
      </c>
      <c r="P4" s="15">
        <v>55</v>
      </c>
      <c r="Q4" s="16">
        <v>2</v>
      </c>
      <c r="R4" s="18"/>
      <c r="S4" s="16">
        <v>80</v>
      </c>
      <c r="T4" s="16"/>
      <c r="U4" s="21"/>
      <c r="V4" s="16"/>
      <c r="W4" s="21"/>
      <c r="X4" s="21">
        <v>4</v>
      </c>
      <c r="Y4" s="21"/>
      <c r="Z4" s="15"/>
      <c r="AA4" s="16"/>
      <c r="AB4" s="18"/>
      <c r="AC4" s="15"/>
      <c r="AD4" s="16"/>
      <c r="AE4" s="18"/>
      <c r="AF4" s="19" t="s">
        <v>68</v>
      </c>
      <c r="AG4" s="19"/>
      <c r="AH4" s="11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35"/>
    </row>
    <row r="5" spans="1:71" ht="17" x14ac:dyDescent="0.25">
      <c r="A5" s="8" t="s">
        <v>42</v>
      </c>
      <c r="B5" s="9" t="s">
        <v>43</v>
      </c>
      <c r="C5" s="32" t="s">
        <v>44</v>
      </c>
      <c r="D5" s="32" t="s">
        <v>45</v>
      </c>
      <c r="E5" s="33" t="s">
        <v>76</v>
      </c>
      <c r="F5" s="10">
        <v>0.70799999999999996</v>
      </c>
      <c r="G5" s="34">
        <v>0.50738925282880565</v>
      </c>
      <c r="H5" s="12">
        <v>1.25</v>
      </c>
      <c r="I5" s="12">
        <v>0.05</v>
      </c>
      <c r="J5" s="13"/>
      <c r="K5" s="14">
        <v>0.04</v>
      </c>
      <c r="L5" s="15">
        <v>0.95</v>
      </c>
      <c r="M5" s="16">
        <v>0.1</v>
      </c>
      <c r="N5" s="16"/>
      <c r="O5" s="17">
        <v>0.10526315789473685</v>
      </c>
      <c r="P5" s="15">
        <v>42</v>
      </c>
      <c r="Q5" s="16">
        <v>2</v>
      </c>
      <c r="R5" s="18"/>
      <c r="S5" s="16"/>
      <c r="T5" s="16"/>
      <c r="U5" s="21"/>
      <c r="V5" s="16"/>
      <c r="W5" s="21"/>
      <c r="X5" s="21"/>
      <c r="Y5" s="21"/>
      <c r="Z5" s="15">
        <v>180</v>
      </c>
      <c r="AA5" s="16">
        <v>15</v>
      </c>
      <c r="AB5" s="18"/>
      <c r="AC5" s="15">
        <v>190</v>
      </c>
      <c r="AD5" s="16">
        <v>15</v>
      </c>
      <c r="AE5" s="18"/>
      <c r="AF5" s="19" t="s">
        <v>46</v>
      </c>
      <c r="AG5" s="19"/>
      <c r="AH5" s="11">
        <v>54.55</v>
      </c>
      <c r="AI5" s="12">
        <v>2.02</v>
      </c>
      <c r="AJ5" s="12">
        <v>14.5</v>
      </c>
      <c r="AK5" s="12">
        <v>12.17</v>
      </c>
      <c r="AL5" s="12">
        <v>0.27</v>
      </c>
      <c r="AM5" s="12">
        <v>2.95</v>
      </c>
      <c r="AN5" s="12">
        <v>6.96</v>
      </c>
      <c r="AO5" s="12">
        <v>3.95</v>
      </c>
      <c r="AP5" s="12">
        <v>1.28</v>
      </c>
      <c r="AQ5" s="12">
        <v>1.02</v>
      </c>
      <c r="AR5" s="12">
        <v>99.669999999999987</v>
      </c>
      <c r="AS5" s="12"/>
      <c r="AT5" s="12">
        <v>0.67841771052078004</v>
      </c>
      <c r="AU5" s="12">
        <v>0.50738925282880565</v>
      </c>
      <c r="AV5" s="12"/>
      <c r="AW5" s="12">
        <v>0.90780495922782478</v>
      </c>
      <c r="AX5" s="12">
        <v>2.5281602002503126E-2</v>
      </c>
      <c r="AY5" s="12">
        <v>0.14221263240486468</v>
      </c>
      <c r="AZ5" s="12">
        <v>0.16938065414057066</v>
      </c>
      <c r="BA5" s="12">
        <v>3.8060332675500428E-3</v>
      </c>
      <c r="BB5" s="12">
        <v>7.3182833043909698E-2</v>
      </c>
      <c r="BC5" s="12">
        <v>0.12410841654778888</v>
      </c>
      <c r="BD5" s="12">
        <v>6.3915857605177998E-2</v>
      </c>
      <c r="BE5" s="12">
        <v>1.3588110403397028E-2</v>
      </c>
      <c r="BF5" s="12">
        <v>7.1856287425149708E-3</v>
      </c>
      <c r="BG5" s="12"/>
      <c r="BH5" s="12">
        <v>1.5232810986435867</v>
      </c>
      <c r="BI5" s="12"/>
      <c r="BJ5" s="12">
        <v>0.90780495922782478</v>
      </c>
      <c r="BK5" s="12">
        <v>2.5281602002503126E-2</v>
      </c>
      <c r="BL5" s="12">
        <v>0.28442526480972935</v>
      </c>
      <c r="BM5" s="12">
        <v>0.16938065414057066</v>
      </c>
      <c r="BN5" s="12">
        <v>3.8060332675500428E-3</v>
      </c>
      <c r="BO5" s="12">
        <v>7.3182833043909698E-2</v>
      </c>
      <c r="BP5" s="12">
        <v>0.12410841654778888</v>
      </c>
      <c r="BQ5" s="12">
        <v>0.127831715210356</v>
      </c>
      <c r="BR5" s="12">
        <v>2.7176220806794056E-2</v>
      </c>
      <c r="BS5" s="35">
        <v>1.4371257485029942E-2</v>
      </c>
    </row>
    <row r="6" spans="1:71" ht="17" x14ac:dyDescent="0.25">
      <c r="A6" s="22" t="s">
        <v>47</v>
      </c>
      <c r="B6" s="23" t="s">
        <v>48</v>
      </c>
      <c r="C6" s="36" t="s">
        <v>49</v>
      </c>
      <c r="D6" s="36" t="s">
        <v>50</v>
      </c>
      <c r="E6" s="37" t="s">
        <v>77</v>
      </c>
      <c r="F6" s="10">
        <v>0.74332445973082573</v>
      </c>
      <c r="G6" s="34">
        <v>0.53080798161757692</v>
      </c>
      <c r="H6" s="12">
        <v>1.08</v>
      </c>
      <c r="I6" s="12">
        <v>0.11</v>
      </c>
      <c r="J6" s="13">
        <v>5209</v>
      </c>
      <c r="K6" s="14">
        <v>0.10185185185185185</v>
      </c>
      <c r="L6" s="15">
        <v>1.1499999999999999</v>
      </c>
      <c r="M6" s="16">
        <v>0.17</v>
      </c>
      <c r="N6" s="16">
        <v>4503</v>
      </c>
      <c r="O6" s="17">
        <v>0.14782608695652177</v>
      </c>
      <c r="P6" s="15">
        <v>40.799999999999997</v>
      </c>
      <c r="Q6" s="16">
        <v>4.0999999999999996</v>
      </c>
      <c r="R6" s="18">
        <v>1633</v>
      </c>
      <c r="S6" s="16">
        <v>70.3</v>
      </c>
      <c r="T6" s="16"/>
      <c r="U6" s="21"/>
      <c r="V6" s="16"/>
      <c r="W6" s="21"/>
      <c r="X6" s="21">
        <v>6.9</v>
      </c>
      <c r="Y6" s="21">
        <v>3534</v>
      </c>
      <c r="Z6" s="15"/>
      <c r="AA6" s="16"/>
      <c r="AB6" s="18"/>
      <c r="AC6" s="15"/>
      <c r="AD6" s="16"/>
      <c r="AE6" s="18"/>
      <c r="AF6" s="19" t="s">
        <v>51</v>
      </c>
      <c r="AG6" s="19"/>
      <c r="AH6" s="11">
        <v>59.1</v>
      </c>
      <c r="AI6" s="12">
        <v>0.94</v>
      </c>
      <c r="AJ6" s="12">
        <v>17.8</v>
      </c>
      <c r="AK6" s="12">
        <v>6.43</v>
      </c>
      <c r="AL6" s="12"/>
      <c r="AM6" s="12">
        <v>3.05</v>
      </c>
      <c r="AN6" s="12">
        <v>6.85</v>
      </c>
      <c r="AO6" s="12">
        <v>4.2699999999999996</v>
      </c>
      <c r="AP6" s="12">
        <v>1.08</v>
      </c>
      <c r="AQ6" s="12"/>
      <c r="AR6" s="12">
        <v>99.52</v>
      </c>
      <c r="AS6" s="12"/>
      <c r="AT6" s="12">
        <v>0.74332445973082573</v>
      </c>
      <c r="AU6" s="12">
        <v>0.53080798161757692</v>
      </c>
      <c r="AV6" s="12"/>
      <c r="AW6" s="12">
        <v>0.98352471293060406</v>
      </c>
      <c r="AX6" s="12">
        <v>1.1764705882352939E-2</v>
      </c>
      <c r="AY6" s="12">
        <v>0.17457826598666146</v>
      </c>
      <c r="AZ6" s="12">
        <v>8.9491997216423105E-2</v>
      </c>
      <c r="BA6" s="12">
        <v>0</v>
      </c>
      <c r="BB6" s="12">
        <v>7.5663607045398151E-2</v>
      </c>
      <c r="BC6" s="12">
        <v>0.12214693295292439</v>
      </c>
      <c r="BD6" s="12">
        <v>6.9093851132686082E-2</v>
      </c>
      <c r="BE6" s="12">
        <v>1.1464968152866243E-2</v>
      </c>
      <c r="BF6" s="12">
        <v>0</v>
      </c>
      <c r="BG6" s="12"/>
      <c r="BH6" s="12">
        <v>1.5377290412999165</v>
      </c>
      <c r="BI6" s="12"/>
      <c r="BJ6" s="12">
        <v>0.98352471293060406</v>
      </c>
      <c r="BK6" s="12">
        <v>1.1764705882352939E-2</v>
      </c>
      <c r="BL6" s="12">
        <v>0.34915653197332291</v>
      </c>
      <c r="BM6" s="12">
        <v>8.9491997216423105E-2</v>
      </c>
      <c r="BN6" s="12">
        <v>0</v>
      </c>
      <c r="BO6" s="12">
        <v>7.5663607045398151E-2</v>
      </c>
      <c r="BP6" s="12">
        <v>0.12214693295292439</v>
      </c>
      <c r="BQ6" s="12">
        <v>0.13818770226537216</v>
      </c>
      <c r="BR6" s="12">
        <v>2.2929936305732486E-2</v>
      </c>
      <c r="BS6" s="35">
        <v>0</v>
      </c>
    </row>
    <row r="7" spans="1:71" ht="17" x14ac:dyDescent="0.25">
      <c r="A7" s="8" t="s">
        <v>42</v>
      </c>
      <c r="B7" s="9" t="s">
        <v>52</v>
      </c>
      <c r="C7" s="32" t="s">
        <v>53</v>
      </c>
      <c r="D7" s="32" t="s">
        <v>50</v>
      </c>
      <c r="E7" s="33" t="s">
        <v>74</v>
      </c>
      <c r="F7" s="10">
        <v>0.746</v>
      </c>
      <c r="G7" s="34">
        <v>0.50891778880721517</v>
      </c>
      <c r="H7" s="12">
        <v>1.07</v>
      </c>
      <c r="I7" s="12">
        <v>7.0000000000000007E-2</v>
      </c>
      <c r="J7" s="13"/>
      <c r="K7" s="14">
        <v>6.5420560747663559E-2</v>
      </c>
      <c r="L7" s="15">
        <v>0.79</v>
      </c>
      <c r="M7" s="16">
        <v>7.0000000000000007E-2</v>
      </c>
      <c r="N7" s="16"/>
      <c r="O7" s="17">
        <v>8.8607594936708861E-2</v>
      </c>
      <c r="P7" s="15">
        <v>42.34</v>
      </c>
      <c r="Q7" s="16">
        <v>2.77</v>
      </c>
      <c r="R7" s="18"/>
      <c r="S7" s="16">
        <v>62.32</v>
      </c>
      <c r="T7" s="16"/>
      <c r="U7" s="16"/>
      <c r="V7" s="16"/>
      <c r="W7" s="16"/>
      <c r="X7" s="16">
        <v>0.42</v>
      </c>
      <c r="Y7" s="16"/>
      <c r="Z7" s="15"/>
      <c r="AA7" s="16"/>
      <c r="AB7" s="18"/>
      <c r="AC7" s="15"/>
      <c r="AD7" s="16"/>
      <c r="AE7" s="18"/>
      <c r="AF7" s="19" t="s">
        <v>69</v>
      </c>
      <c r="AG7" s="19"/>
      <c r="AH7" s="11">
        <v>57.41</v>
      </c>
      <c r="AI7" s="12">
        <v>0.97</v>
      </c>
      <c r="AJ7" s="12">
        <v>16.79</v>
      </c>
      <c r="AK7" s="12">
        <v>4.79</v>
      </c>
      <c r="AL7" s="12">
        <v>0.14000000000000001</v>
      </c>
      <c r="AM7" s="12">
        <v>3.12</v>
      </c>
      <c r="AN7" s="12">
        <v>6.83</v>
      </c>
      <c r="AO7" s="12">
        <v>3.9</v>
      </c>
      <c r="AP7" s="12">
        <v>1.25</v>
      </c>
      <c r="AQ7" s="12">
        <v>0.3</v>
      </c>
      <c r="AR7" s="12">
        <v>95.5</v>
      </c>
      <c r="AS7" s="38"/>
      <c r="AT7" s="12">
        <v>0.74620919839024646</v>
      </c>
      <c r="AU7" s="12">
        <v>0.50891778880721517</v>
      </c>
      <c r="AV7" s="12"/>
      <c r="AW7" s="12">
        <v>0.95540023298385746</v>
      </c>
      <c r="AX7" s="12">
        <v>1.2140175219023778E-2</v>
      </c>
      <c r="AY7" s="12">
        <v>0.1646724205570812</v>
      </c>
      <c r="AZ7" s="12">
        <v>6.6666666666666666E-2</v>
      </c>
      <c r="BA7" s="12">
        <v>1.9734987313222443E-3</v>
      </c>
      <c r="BB7" s="12">
        <v>7.7400148846440087E-2</v>
      </c>
      <c r="BC7" s="12">
        <v>0.12179029957203995</v>
      </c>
      <c r="BD7" s="12">
        <v>6.3106796116504854E-2</v>
      </c>
      <c r="BE7" s="12">
        <v>1.3269639065817409E-2</v>
      </c>
      <c r="BF7" s="12">
        <v>2.1134202183867561E-3</v>
      </c>
      <c r="BG7" s="12">
        <v>1.4764198777587534</v>
      </c>
      <c r="BH7" s="12"/>
      <c r="BI7" s="12"/>
      <c r="BJ7" s="12">
        <v>0.95540023298385746</v>
      </c>
      <c r="BK7" s="12">
        <v>1.2140175219023778E-2</v>
      </c>
      <c r="BL7" s="12">
        <v>0.3293448411141624</v>
      </c>
      <c r="BM7" s="12">
        <v>6.6666666666666666E-2</v>
      </c>
      <c r="BN7" s="12">
        <v>1.9734987313222443E-3</v>
      </c>
      <c r="BO7" s="12">
        <v>7.7400148846440087E-2</v>
      </c>
      <c r="BP7" s="12">
        <v>0.12179029957203995</v>
      </c>
      <c r="BQ7" s="12">
        <v>0.12621359223300971</v>
      </c>
      <c r="BR7" s="12">
        <v>2.6539278131634817E-2</v>
      </c>
      <c r="BS7" s="35">
        <v>4.2268404367735123E-3</v>
      </c>
    </row>
    <row r="8" spans="1:71" ht="17" x14ac:dyDescent="0.25">
      <c r="A8" s="8" t="s">
        <v>42</v>
      </c>
      <c r="B8" s="9" t="s">
        <v>52</v>
      </c>
      <c r="C8" s="32" t="s">
        <v>54</v>
      </c>
      <c r="D8" s="32" t="s">
        <v>50</v>
      </c>
      <c r="E8" s="33" t="s">
        <v>74</v>
      </c>
      <c r="F8" s="10">
        <v>0.79500000000000004</v>
      </c>
      <c r="G8" s="34">
        <v>0.42511813048383329</v>
      </c>
      <c r="H8" s="12">
        <v>1.46</v>
      </c>
      <c r="I8" s="12">
        <v>7.0000000000000007E-2</v>
      </c>
      <c r="J8" s="13"/>
      <c r="K8" s="14">
        <v>4.7945205479452059E-2</v>
      </c>
      <c r="L8" s="15">
        <v>0.89</v>
      </c>
      <c r="M8" s="16">
        <v>7.0000000000000007E-2</v>
      </c>
      <c r="N8" s="16"/>
      <c r="O8" s="17">
        <v>7.8651685393258439E-2</v>
      </c>
      <c r="P8" s="15">
        <v>52.05</v>
      </c>
      <c r="Q8" s="16">
        <v>2.85</v>
      </c>
      <c r="R8" s="18"/>
      <c r="S8" s="16">
        <v>69.209999999999994</v>
      </c>
      <c r="T8" s="16"/>
      <c r="U8" s="16"/>
      <c r="V8" s="16"/>
      <c r="W8" s="16"/>
      <c r="X8" s="16">
        <v>0.52</v>
      </c>
      <c r="Y8" s="16"/>
      <c r="Z8" s="15"/>
      <c r="AA8" s="16"/>
      <c r="AB8" s="18"/>
      <c r="AC8" s="15"/>
      <c r="AD8" s="16"/>
      <c r="AE8" s="18"/>
      <c r="AF8" s="19" t="s">
        <v>70</v>
      </c>
      <c r="AG8" s="19"/>
      <c r="AH8" s="11">
        <v>61.58</v>
      </c>
      <c r="AI8" s="12">
        <v>1.07</v>
      </c>
      <c r="AJ8" s="12">
        <v>16.7</v>
      </c>
      <c r="AK8" s="12">
        <v>0</v>
      </c>
      <c r="AL8" s="12">
        <v>0</v>
      </c>
      <c r="AM8" s="12">
        <v>2.94</v>
      </c>
      <c r="AN8" s="12">
        <v>7.51</v>
      </c>
      <c r="AO8" s="12">
        <v>3.06</v>
      </c>
      <c r="AP8" s="12">
        <v>1.39</v>
      </c>
      <c r="AQ8" s="12">
        <v>0</v>
      </c>
      <c r="AR8" s="12">
        <v>94.25</v>
      </c>
      <c r="AS8" s="38"/>
      <c r="AT8" s="12">
        <v>0.79497319669049726</v>
      </c>
      <c r="AU8" s="12">
        <v>0.42511813048383329</v>
      </c>
      <c r="AV8" s="12"/>
      <c r="AW8" s="12">
        <v>1.0247961391246463</v>
      </c>
      <c r="AX8" s="12">
        <v>1.3391739674593242E-2</v>
      </c>
      <c r="AY8" s="12">
        <v>0.16378972145939585</v>
      </c>
      <c r="AZ8" s="12">
        <v>0</v>
      </c>
      <c r="BA8" s="12">
        <v>0</v>
      </c>
      <c r="BB8" s="12">
        <v>7.2934755643760854E-2</v>
      </c>
      <c r="BC8" s="12">
        <v>0.13391583452211128</v>
      </c>
      <c r="BD8" s="12">
        <v>4.9514563106796118E-2</v>
      </c>
      <c r="BE8" s="12">
        <v>1.4755838641188958E-2</v>
      </c>
      <c r="BF8" s="12">
        <v>0</v>
      </c>
      <c r="BG8" s="12">
        <v>1.4730985921724928</v>
      </c>
      <c r="BH8" s="12"/>
      <c r="BI8" s="12"/>
      <c r="BJ8" s="12">
        <v>1.0247961391246463</v>
      </c>
      <c r="BK8" s="12">
        <v>1.3391739674593242E-2</v>
      </c>
      <c r="BL8" s="12">
        <v>0.32757944291879171</v>
      </c>
      <c r="BM8" s="12">
        <v>0</v>
      </c>
      <c r="BN8" s="12">
        <v>0</v>
      </c>
      <c r="BO8" s="12">
        <v>7.2934755643760854E-2</v>
      </c>
      <c r="BP8" s="12">
        <v>0.13391583452211128</v>
      </c>
      <c r="BQ8" s="12">
        <v>9.9029126213592236E-2</v>
      </c>
      <c r="BR8" s="12">
        <v>2.9511677282377916E-2</v>
      </c>
      <c r="BS8" s="35">
        <v>0</v>
      </c>
    </row>
    <row r="9" spans="1:71" ht="17" x14ac:dyDescent="0.25">
      <c r="A9" s="8" t="s">
        <v>42</v>
      </c>
      <c r="B9" s="9" t="s">
        <v>63</v>
      </c>
      <c r="C9" s="32" t="s">
        <v>60</v>
      </c>
      <c r="D9" s="32" t="s">
        <v>64</v>
      </c>
      <c r="E9" s="33" t="s">
        <v>74</v>
      </c>
      <c r="F9" s="10">
        <v>0.85899999999999999</v>
      </c>
      <c r="G9" s="34"/>
      <c r="H9" s="12">
        <v>1.61</v>
      </c>
      <c r="I9" s="12">
        <v>0.05</v>
      </c>
      <c r="J9" s="13"/>
      <c r="K9" s="14">
        <v>3.1055900621118012E-2</v>
      </c>
      <c r="L9" s="15">
        <v>1.73</v>
      </c>
      <c r="M9" s="16">
        <v>0.02</v>
      </c>
      <c r="N9" s="16"/>
      <c r="O9" s="17">
        <v>1.1560693641618498E-2</v>
      </c>
      <c r="P9" s="15">
        <v>55</v>
      </c>
      <c r="Q9" s="16">
        <v>2</v>
      </c>
      <c r="R9" s="18"/>
      <c r="S9" s="16"/>
      <c r="T9" s="16">
        <v>100</v>
      </c>
      <c r="U9" s="21">
        <v>2</v>
      </c>
      <c r="V9" s="16">
        <v>56</v>
      </c>
      <c r="W9" s="21">
        <v>4</v>
      </c>
      <c r="X9" s="21"/>
      <c r="Y9" s="21"/>
      <c r="Z9" s="15"/>
      <c r="AA9" s="16"/>
      <c r="AB9" s="18"/>
      <c r="AC9" s="15"/>
      <c r="AD9" s="16"/>
      <c r="AE9" s="18"/>
      <c r="AF9" s="19" t="s">
        <v>65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35"/>
    </row>
    <row r="10" spans="1:71" ht="17" x14ac:dyDescent="0.25">
      <c r="A10" s="8" t="s">
        <v>37</v>
      </c>
      <c r="B10" s="9" t="s">
        <v>55</v>
      </c>
      <c r="C10" s="32" t="s">
        <v>56</v>
      </c>
      <c r="D10" s="32" t="s">
        <v>57</v>
      </c>
      <c r="E10" s="33" t="s">
        <v>74</v>
      </c>
      <c r="F10" s="10">
        <v>0.79949467092578042</v>
      </c>
      <c r="G10" s="34"/>
      <c r="H10" s="12">
        <v>1.67</v>
      </c>
      <c r="I10" s="12">
        <v>0.06</v>
      </c>
      <c r="J10" s="13">
        <v>5218</v>
      </c>
      <c r="K10" s="14">
        <v>3.5928143712574849E-2</v>
      </c>
      <c r="L10" s="15">
        <v>1.1299999999999999</v>
      </c>
      <c r="M10" s="16">
        <v>0.04</v>
      </c>
      <c r="N10" s="16">
        <v>4485</v>
      </c>
      <c r="O10" s="17">
        <v>3.5398230088495582E-2</v>
      </c>
      <c r="P10" s="15">
        <v>49</v>
      </c>
      <c r="Q10" s="16">
        <v>2</v>
      </c>
      <c r="R10" s="18">
        <v>1636</v>
      </c>
      <c r="S10" s="16">
        <v>70</v>
      </c>
      <c r="T10" s="16"/>
      <c r="U10" s="16"/>
      <c r="V10" s="16"/>
      <c r="W10" s="16"/>
      <c r="X10" s="16">
        <v>2</v>
      </c>
      <c r="Y10" s="16">
        <v>3530</v>
      </c>
      <c r="Z10" s="15"/>
      <c r="AA10" s="16"/>
      <c r="AB10" s="18"/>
      <c r="AC10" s="15"/>
      <c r="AD10" s="16"/>
      <c r="AE10" s="18"/>
      <c r="AF10" s="19" t="s">
        <v>58</v>
      </c>
      <c r="AG10" s="19"/>
      <c r="AH10" s="11">
        <v>68.739999999999995</v>
      </c>
      <c r="AI10" s="12"/>
      <c r="AJ10" s="12">
        <v>19.440000000000001</v>
      </c>
      <c r="AK10" s="12"/>
      <c r="AL10" s="12"/>
      <c r="AM10" s="12"/>
      <c r="AN10" s="12"/>
      <c r="AO10" s="12">
        <v>11.82</v>
      </c>
      <c r="AP10" s="12"/>
      <c r="AQ10" s="12"/>
      <c r="AR10" s="12">
        <v>100</v>
      </c>
      <c r="AS10" s="12"/>
      <c r="AT10" s="12">
        <v>0.79949467092578042</v>
      </c>
      <c r="AU10" s="12">
        <v>1</v>
      </c>
      <c r="AV10" s="12"/>
      <c r="AW10" s="12">
        <v>1.1439507405558327</v>
      </c>
      <c r="AX10" s="12">
        <v>0</v>
      </c>
      <c r="AY10" s="12">
        <v>0.19066300510003925</v>
      </c>
      <c r="AZ10" s="12">
        <v>0</v>
      </c>
      <c r="BA10" s="12">
        <v>0</v>
      </c>
      <c r="BB10" s="12">
        <v>0</v>
      </c>
      <c r="BC10" s="12">
        <v>0</v>
      </c>
      <c r="BD10" s="12">
        <v>0.1912621359223301</v>
      </c>
      <c r="BE10" s="12">
        <v>0</v>
      </c>
      <c r="BF10" s="12">
        <v>0</v>
      </c>
      <c r="BG10" s="12">
        <v>1.5258758815782021</v>
      </c>
      <c r="BH10" s="12"/>
      <c r="BI10" s="12"/>
      <c r="BJ10" s="12">
        <v>1.1439507405558327</v>
      </c>
      <c r="BK10" s="12">
        <v>0</v>
      </c>
      <c r="BL10" s="12">
        <v>0.3813260102000785</v>
      </c>
      <c r="BM10" s="12">
        <v>0</v>
      </c>
      <c r="BN10" s="12">
        <v>0</v>
      </c>
      <c r="BO10" s="12">
        <v>0</v>
      </c>
      <c r="BP10" s="12">
        <v>0</v>
      </c>
      <c r="BQ10" s="12">
        <v>0.3825242718446602</v>
      </c>
      <c r="BR10" s="12">
        <v>0</v>
      </c>
      <c r="BS10" s="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C50D-B1DF-E247-95AB-3AD4B1033E27}">
  <dimension ref="A1:BU33"/>
  <sheetViews>
    <sheetView tabSelected="1" topLeftCell="AU1" workbookViewId="0">
      <selection activeCell="AW4" sqref="AW4"/>
    </sheetView>
  </sheetViews>
  <sheetFormatPr baseColWidth="10" defaultRowHeight="16" x14ac:dyDescent="0.2"/>
  <cols>
    <col min="1" max="5" width="25.83203125" customWidth="1"/>
  </cols>
  <sheetData>
    <row r="1" spans="1:73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4" t="s">
        <v>5</v>
      </c>
      <c r="H1" s="5" t="s">
        <v>6</v>
      </c>
      <c r="I1" s="6" t="s">
        <v>7</v>
      </c>
      <c r="J1" s="6" t="s">
        <v>8</v>
      </c>
      <c r="K1" s="7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158</v>
      </c>
      <c r="AA1" s="7" t="s">
        <v>157</v>
      </c>
      <c r="AB1" s="6" t="s">
        <v>19</v>
      </c>
      <c r="AC1" s="6" t="s">
        <v>12</v>
      </c>
      <c r="AD1" s="6" t="s">
        <v>13</v>
      </c>
      <c r="AE1" s="5" t="s">
        <v>20</v>
      </c>
      <c r="AF1" s="6" t="s">
        <v>12</v>
      </c>
      <c r="AG1" s="7" t="s">
        <v>13</v>
      </c>
      <c r="AH1" s="2" t="s">
        <v>21</v>
      </c>
      <c r="AI1" s="2"/>
      <c r="AJ1" s="25" t="s">
        <v>22</v>
      </c>
      <c r="AK1" s="26" t="s">
        <v>23</v>
      </c>
      <c r="AL1" s="26" t="s">
        <v>24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 t="s">
        <v>32</v>
      </c>
      <c r="AU1" s="26"/>
      <c r="AV1" s="27" t="s">
        <v>33</v>
      </c>
      <c r="AW1" s="28" t="s">
        <v>5</v>
      </c>
      <c r="AX1" s="6" t="s">
        <v>34</v>
      </c>
      <c r="AY1" s="26" t="s">
        <v>22</v>
      </c>
      <c r="AZ1" s="26" t="s">
        <v>23</v>
      </c>
      <c r="BA1" s="26" t="s">
        <v>24</v>
      </c>
      <c r="BB1" s="26" t="s">
        <v>25</v>
      </c>
      <c r="BC1" s="26" t="s">
        <v>26</v>
      </c>
      <c r="BD1" s="26" t="s">
        <v>27</v>
      </c>
      <c r="BE1" s="26" t="s">
        <v>28</v>
      </c>
      <c r="BF1" s="26" t="s">
        <v>29</v>
      </c>
      <c r="BG1" s="26" t="s">
        <v>30</v>
      </c>
      <c r="BH1" s="26" t="s">
        <v>31</v>
      </c>
      <c r="BI1" s="29" t="s">
        <v>35</v>
      </c>
      <c r="BJ1" s="1"/>
      <c r="BK1" s="1" t="s">
        <v>36</v>
      </c>
      <c r="BL1" s="30" t="s">
        <v>22</v>
      </c>
      <c r="BM1" s="30" t="s">
        <v>23</v>
      </c>
      <c r="BN1" s="30" t="s">
        <v>24</v>
      </c>
      <c r="BO1" s="30" t="s">
        <v>25</v>
      </c>
      <c r="BP1" s="30" t="s">
        <v>26</v>
      </c>
      <c r="BQ1" s="30" t="s">
        <v>27</v>
      </c>
      <c r="BR1" s="30" t="s">
        <v>28</v>
      </c>
      <c r="BS1" s="30" t="s">
        <v>29</v>
      </c>
      <c r="BT1" s="30" t="s">
        <v>30</v>
      </c>
      <c r="BU1" s="31" t="s">
        <v>31</v>
      </c>
    </row>
    <row r="2" spans="1:73" s="20" customFormat="1" ht="17" x14ac:dyDescent="0.25">
      <c r="A2" s="22" t="s">
        <v>149</v>
      </c>
      <c r="B2" s="23" t="s">
        <v>148</v>
      </c>
      <c r="C2" s="36" t="s">
        <v>113</v>
      </c>
      <c r="D2" s="36" t="s">
        <v>118</v>
      </c>
      <c r="E2" s="37" t="s">
        <v>147</v>
      </c>
      <c r="F2" s="10">
        <v>0.58543390193776523</v>
      </c>
      <c r="G2" s="67">
        <v>0.4887569934165874</v>
      </c>
      <c r="H2" s="11"/>
      <c r="I2" s="12"/>
      <c r="J2" s="13"/>
      <c r="K2" s="17"/>
      <c r="L2" s="15"/>
      <c r="M2" s="16"/>
      <c r="N2" s="16"/>
      <c r="O2" s="18"/>
      <c r="P2" s="15"/>
      <c r="Q2" s="16"/>
      <c r="R2" s="18"/>
      <c r="S2" s="16"/>
      <c r="T2" s="16"/>
      <c r="U2" s="21"/>
      <c r="V2" s="16"/>
      <c r="W2" s="21"/>
      <c r="X2" s="21"/>
      <c r="Y2" s="21"/>
      <c r="Z2" s="15">
        <v>281</v>
      </c>
      <c r="AA2" s="63" t="s">
        <v>150</v>
      </c>
      <c r="AB2" s="16">
        <v>284</v>
      </c>
      <c r="AC2" s="16">
        <v>5</v>
      </c>
      <c r="AD2" s="16"/>
      <c r="AE2" s="15">
        <v>281</v>
      </c>
      <c r="AF2" s="16">
        <v>6</v>
      </c>
      <c r="AG2" s="18"/>
      <c r="AH2" s="19" t="s">
        <v>142</v>
      </c>
      <c r="AI2" s="19"/>
      <c r="AJ2" s="11">
        <v>46</v>
      </c>
      <c r="AK2" s="12">
        <v>3.17</v>
      </c>
      <c r="AL2" s="12">
        <v>15.2</v>
      </c>
      <c r="AM2" s="12">
        <v>12</v>
      </c>
      <c r="AN2" s="12">
        <v>0.23</v>
      </c>
      <c r="AO2" s="12">
        <v>9.06</v>
      </c>
      <c r="AP2" s="12">
        <v>8.2200000000000006</v>
      </c>
      <c r="AQ2" s="12">
        <v>4.33</v>
      </c>
      <c r="AR2" s="12">
        <v>1.32</v>
      </c>
      <c r="AS2" s="12">
        <v>0.27</v>
      </c>
      <c r="AT2" s="12">
        <v>99.8</v>
      </c>
      <c r="AU2" s="12"/>
      <c r="AV2" s="12">
        <v>0.58543390193776523</v>
      </c>
      <c r="AW2" s="12">
        <v>0.4887569934165874</v>
      </c>
      <c r="AX2" s="12"/>
      <c r="AY2" s="12">
        <v>0.76551838908304204</v>
      </c>
      <c r="AZ2" s="12">
        <v>3.9674593241551939E-2</v>
      </c>
      <c r="BA2" s="12">
        <v>0.14907806983130639</v>
      </c>
      <c r="BB2" s="12">
        <v>0.16701461377870566</v>
      </c>
      <c r="BC2" s="12">
        <v>3.2421764871722585E-3</v>
      </c>
      <c r="BD2" s="12">
        <v>0.22475812453485489</v>
      </c>
      <c r="BE2" s="12">
        <v>0.14657631954350928</v>
      </c>
      <c r="BF2" s="12">
        <v>7.0064724919093851E-2</v>
      </c>
      <c r="BG2" s="12">
        <v>1.4012738853503185E-2</v>
      </c>
      <c r="BH2" s="12">
        <v>1.9020781965480805E-3</v>
      </c>
      <c r="BI2" s="12">
        <v>1.5799397502727393</v>
      </c>
      <c r="BJ2" s="12"/>
      <c r="BK2" s="12"/>
      <c r="BL2" s="12">
        <v>0.76551838908304204</v>
      </c>
      <c r="BM2" s="12">
        <v>3.9674593241551939E-2</v>
      </c>
      <c r="BN2" s="12">
        <v>0.29815613966261278</v>
      </c>
      <c r="BO2" s="12">
        <v>0.16701461377870566</v>
      </c>
      <c r="BP2" s="12">
        <v>3.2421764871722585E-3</v>
      </c>
      <c r="BQ2" s="12">
        <v>0.22475812453485489</v>
      </c>
      <c r="BR2" s="12">
        <v>0.14657631954350928</v>
      </c>
      <c r="BS2" s="12">
        <v>0.1401294498381877</v>
      </c>
      <c r="BT2" s="12">
        <v>2.802547770700637E-2</v>
      </c>
      <c r="BU2" s="35">
        <v>3.804156393096161E-3</v>
      </c>
    </row>
    <row r="3" spans="1:73" s="20" customFormat="1" ht="17" x14ac:dyDescent="0.25">
      <c r="A3" s="22" t="s">
        <v>146</v>
      </c>
      <c r="B3" s="23" t="s">
        <v>145</v>
      </c>
      <c r="C3" s="36" t="s">
        <v>60</v>
      </c>
      <c r="D3" s="36" t="s">
        <v>61</v>
      </c>
      <c r="E3" s="37" t="s">
        <v>75</v>
      </c>
      <c r="F3" s="10">
        <v>0.80524921389779802</v>
      </c>
      <c r="G3" s="67">
        <v>0.84064893748481084</v>
      </c>
      <c r="H3" s="11"/>
      <c r="I3" s="12"/>
      <c r="J3" s="13"/>
      <c r="K3" s="17"/>
      <c r="L3" s="15"/>
      <c r="M3" s="16"/>
      <c r="N3" s="16"/>
      <c r="O3" s="17"/>
      <c r="P3" s="15"/>
      <c r="Q3" s="16"/>
      <c r="R3" s="18"/>
      <c r="S3" s="16"/>
      <c r="T3" s="16"/>
      <c r="U3" s="21"/>
      <c r="V3" s="16"/>
      <c r="W3" s="21"/>
      <c r="X3" s="21"/>
      <c r="Y3" s="21"/>
      <c r="Z3" s="15">
        <v>143</v>
      </c>
      <c r="AA3" s="63" t="s">
        <v>150</v>
      </c>
      <c r="AB3" s="16">
        <v>207</v>
      </c>
      <c r="AC3" s="16">
        <v>22</v>
      </c>
      <c r="AD3" s="16"/>
      <c r="AE3" s="15">
        <v>143</v>
      </c>
      <c r="AF3" s="16">
        <v>10</v>
      </c>
      <c r="AG3" s="18"/>
      <c r="AH3" s="19" t="s">
        <v>92</v>
      </c>
      <c r="AI3" s="19"/>
      <c r="AJ3" s="11">
        <v>68.957142857142856</v>
      </c>
      <c r="AK3" s="12">
        <v>0.5</v>
      </c>
      <c r="AL3" s="12">
        <v>15.760000000000002</v>
      </c>
      <c r="AM3" s="12">
        <v>0.93571428571428583</v>
      </c>
      <c r="AN3" s="12">
        <v>0.49285714285714288</v>
      </c>
      <c r="AO3" s="12">
        <v>0.24571428571428572</v>
      </c>
      <c r="AP3" s="12">
        <v>1.4542857142857142</v>
      </c>
      <c r="AQ3" s="12">
        <v>4.2271428571428578</v>
      </c>
      <c r="AR3" s="12">
        <v>7.3514285714285705</v>
      </c>
      <c r="AS3" s="12">
        <v>0.28999999999999998</v>
      </c>
      <c r="AT3" s="12">
        <v>100.21428571428572</v>
      </c>
      <c r="AU3" s="12"/>
      <c r="AV3" s="12">
        <v>0.80524921389779802</v>
      </c>
      <c r="AW3" s="12">
        <v>0.84064893748481084</v>
      </c>
      <c r="AX3" s="12"/>
      <c r="AY3" s="12">
        <v>1.147564367734113</v>
      </c>
      <c r="AZ3" s="12">
        <v>6.25782227784731E-3</v>
      </c>
      <c r="BA3" s="12">
        <v>0.15457041977245978</v>
      </c>
      <c r="BB3" s="12">
        <v>1.3023163336315738E-2</v>
      </c>
      <c r="BC3" s="12">
        <v>6.9475210439405525E-3</v>
      </c>
      <c r="BD3" s="12">
        <v>6.095616117943084E-3</v>
      </c>
      <c r="BE3" s="12">
        <v>2.5932341552883632E-2</v>
      </c>
      <c r="BF3" s="12">
        <v>6.8400369856680548E-2</v>
      </c>
      <c r="BG3" s="12">
        <v>7.8040643008795874E-2</v>
      </c>
      <c r="BH3" s="12">
        <v>5.8370653650681827E-4</v>
      </c>
      <c r="BI3" s="12">
        <v>1.50683226470098</v>
      </c>
      <c r="BJ3" s="12"/>
      <c r="BK3" s="12"/>
      <c r="BL3" s="12">
        <v>1.147564367734113</v>
      </c>
      <c r="BM3" s="12">
        <v>6.25782227784731E-3</v>
      </c>
      <c r="BN3" s="12">
        <v>0.30914083954491955</v>
      </c>
      <c r="BO3" s="12">
        <v>1.3023163336315738E-2</v>
      </c>
      <c r="BP3" s="12">
        <v>6.9475210439405525E-3</v>
      </c>
      <c r="BQ3" s="12">
        <v>6.095616117943084E-3</v>
      </c>
      <c r="BR3" s="12">
        <v>2.5932341552883632E-2</v>
      </c>
      <c r="BS3" s="12">
        <v>0.1368007397133611</v>
      </c>
      <c r="BT3" s="12">
        <v>0.15608128601759175</v>
      </c>
      <c r="BU3" s="35">
        <v>1.1674130730136365E-3</v>
      </c>
    </row>
    <row r="4" spans="1:73" s="95" customFormat="1" ht="17" x14ac:dyDescent="0.25">
      <c r="A4" s="22" t="s">
        <v>47</v>
      </c>
      <c r="B4" s="23" t="s">
        <v>144</v>
      </c>
      <c r="C4" s="36" t="s">
        <v>101</v>
      </c>
      <c r="D4" s="36" t="s">
        <v>118</v>
      </c>
      <c r="E4" s="37" t="s">
        <v>143</v>
      </c>
      <c r="F4" s="10"/>
      <c r="G4" s="67">
        <v>0.24</v>
      </c>
      <c r="H4" s="11"/>
      <c r="I4" s="12"/>
      <c r="J4" s="13"/>
      <c r="K4" s="17"/>
      <c r="L4" s="15"/>
      <c r="M4" s="16"/>
      <c r="N4" s="16"/>
      <c r="O4" s="17"/>
      <c r="P4" s="15"/>
      <c r="Q4" s="16"/>
      <c r="R4" s="18"/>
      <c r="S4" s="16"/>
      <c r="T4" s="16"/>
      <c r="U4" s="21"/>
      <c r="V4" s="16"/>
      <c r="W4" s="21"/>
      <c r="X4" s="21"/>
      <c r="Y4" s="21"/>
      <c r="Z4" s="15">
        <v>375</v>
      </c>
      <c r="AA4" s="63" t="s">
        <v>150</v>
      </c>
      <c r="AB4" s="16">
        <v>375</v>
      </c>
      <c r="AC4" s="16">
        <v>20</v>
      </c>
      <c r="AD4" s="16"/>
      <c r="AE4" s="15">
        <v>375</v>
      </c>
      <c r="AF4" s="16">
        <v>20</v>
      </c>
      <c r="AG4" s="18"/>
      <c r="AH4" s="19" t="s">
        <v>142</v>
      </c>
      <c r="AI4" s="19"/>
      <c r="AJ4" s="11">
        <v>47.77</v>
      </c>
      <c r="AK4" s="40">
        <v>0.73</v>
      </c>
      <c r="AL4" s="40">
        <v>15.83</v>
      </c>
      <c r="AM4" s="40">
        <v>8.52</v>
      </c>
      <c r="AN4" s="40">
        <v>0.16</v>
      </c>
      <c r="AO4" s="40">
        <v>10.76</v>
      </c>
      <c r="AP4" s="40">
        <v>11.4</v>
      </c>
      <c r="AQ4" s="40">
        <v>2.2999999999999998</v>
      </c>
      <c r="AR4" s="40">
        <v>0.1</v>
      </c>
      <c r="AS4" s="40"/>
      <c r="AT4" s="40">
        <f>SUM(AJ4:AS4)</f>
        <v>97.57</v>
      </c>
      <c r="AU4" s="40"/>
      <c r="AV4" s="40">
        <f>(AY4+BA4)/BI4</f>
        <v>0.59817209210889832</v>
      </c>
      <c r="AW4" s="103">
        <f>BS4/(BS4+BR4)</f>
        <v>0.26744623595991968</v>
      </c>
      <c r="AX4" s="40"/>
      <c r="AY4" s="40">
        <f>AJ4/60.08</f>
        <v>0.7951065246338217</v>
      </c>
      <c r="AZ4" s="40">
        <f>AK4/79.866</f>
        <v>9.1403100192822984E-3</v>
      </c>
      <c r="BA4" s="40">
        <f>AL4/101.96</f>
        <v>0.15525696351510399</v>
      </c>
      <c r="BB4" s="40">
        <f>AM4/71.844</f>
        <v>0.11859027893769836</v>
      </c>
      <c r="BC4" s="40">
        <f>AN4/70.9374</f>
        <v>2.2555097875027845E-3</v>
      </c>
      <c r="BD4" s="40">
        <f>AO4/40.3044</f>
        <v>0.26696837069898072</v>
      </c>
      <c r="BE4" s="40">
        <f>AP4/56.0774</f>
        <v>0.20329045212509855</v>
      </c>
      <c r="BF4" s="40">
        <f>AQ4/61.9789</f>
        <v>3.7109403361466557E-2</v>
      </c>
      <c r="BG4" s="40">
        <f>AR4/94.2</f>
        <v>1.0615711252653928E-3</v>
      </c>
      <c r="BH4" s="40">
        <f>AS4/141.9445</f>
        <v>0</v>
      </c>
      <c r="BI4" s="40">
        <f>SUM(AY4:BH4)</f>
        <v>1.5887793842042204</v>
      </c>
      <c r="BJ4" s="40"/>
      <c r="BK4" s="40"/>
      <c r="BL4" s="40">
        <f>AY4</f>
        <v>0.7951065246338217</v>
      </c>
      <c r="BM4" s="40">
        <f t="shared" ref="BM4:BT4" si="0">AZ4</f>
        <v>9.1403100192822984E-3</v>
      </c>
      <c r="BN4" s="40">
        <f>BA4*2</f>
        <v>0.31051392703020797</v>
      </c>
      <c r="BO4" s="40">
        <f t="shared" si="0"/>
        <v>0.11859027893769836</v>
      </c>
      <c r="BP4" s="40">
        <f t="shared" si="0"/>
        <v>2.2555097875027845E-3</v>
      </c>
      <c r="BQ4" s="40">
        <f t="shared" si="0"/>
        <v>0.26696837069898072</v>
      </c>
      <c r="BR4" s="40">
        <f t="shared" si="0"/>
        <v>0.20329045212509855</v>
      </c>
      <c r="BS4" s="40">
        <f>BF4*2</f>
        <v>7.4218806722933114E-2</v>
      </c>
      <c r="BT4" s="40">
        <f>BG4*2</f>
        <v>2.1231422505307855E-3</v>
      </c>
      <c r="BU4" s="40">
        <f>BH4*2</f>
        <v>0</v>
      </c>
    </row>
    <row r="5" spans="1:73" ht="17" x14ac:dyDescent="0.25">
      <c r="A5" s="8" t="s">
        <v>42</v>
      </c>
      <c r="B5" s="9" t="s">
        <v>43</v>
      </c>
      <c r="C5" s="32" t="s">
        <v>44</v>
      </c>
      <c r="D5" s="32" t="s">
        <v>45</v>
      </c>
      <c r="E5" s="33" t="s">
        <v>76</v>
      </c>
      <c r="F5" s="10">
        <v>0.70799999999999996</v>
      </c>
      <c r="G5" s="67">
        <v>0.50738925282880565</v>
      </c>
      <c r="H5" s="11">
        <v>1.25</v>
      </c>
      <c r="I5" s="12">
        <v>0.05</v>
      </c>
      <c r="J5" s="13"/>
      <c r="K5" s="17">
        <v>0.04</v>
      </c>
      <c r="L5" s="15">
        <v>0.95</v>
      </c>
      <c r="M5" s="16">
        <v>0.1</v>
      </c>
      <c r="N5" s="16"/>
      <c r="O5" s="17">
        <v>0.10526315789473685</v>
      </c>
      <c r="P5" s="15">
        <v>42</v>
      </c>
      <c r="Q5" s="16">
        <v>2</v>
      </c>
      <c r="R5" s="18"/>
      <c r="S5" s="16"/>
      <c r="T5" s="16"/>
      <c r="U5" s="21"/>
      <c r="V5" s="16"/>
      <c r="W5" s="21"/>
      <c r="X5" s="21"/>
      <c r="Y5" s="21"/>
      <c r="Z5" s="15">
        <v>190</v>
      </c>
      <c r="AA5" s="63" t="s">
        <v>150</v>
      </c>
      <c r="AB5" s="16">
        <v>180</v>
      </c>
      <c r="AC5" s="16">
        <v>15</v>
      </c>
      <c r="AD5" s="16"/>
      <c r="AE5" s="15">
        <v>190</v>
      </c>
      <c r="AF5" s="16">
        <v>15</v>
      </c>
      <c r="AG5" s="18"/>
      <c r="AH5" s="19" t="s">
        <v>46</v>
      </c>
      <c r="AI5" s="19"/>
      <c r="AJ5" s="11">
        <v>54.55</v>
      </c>
      <c r="AK5" s="12">
        <v>2.02</v>
      </c>
      <c r="AL5" s="12">
        <v>14.5</v>
      </c>
      <c r="AM5" s="12">
        <v>12.17</v>
      </c>
      <c r="AN5" s="12">
        <v>0.27</v>
      </c>
      <c r="AO5" s="12">
        <v>2.95</v>
      </c>
      <c r="AP5" s="12">
        <v>6.96</v>
      </c>
      <c r="AQ5" s="12">
        <v>3.95</v>
      </c>
      <c r="AR5" s="12">
        <v>1.28</v>
      </c>
      <c r="AS5" s="12">
        <v>1.02</v>
      </c>
      <c r="AT5" s="12">
        <v>99.669999999999987</v>
      </c>
      <c r="AU5" s="12"/>
      <c r="AV5" s="12">
        <v>0.67841771052078004</v>
      </c>
      <c r="AW5" s="12">
        <v>0.50738925282880565</v>
      </c>
      <c r="AX5" s="12"/>
      <c r="AY5" s="12">
        <v>0.90780495922782478</v>
      </c>
      <c r="AZ5" s="12">
        <v>2.5281602002503126E-2</v>
      </c>
      <c r="BA5" s="12">
        <v>0.14221263240486468</v>
      </c>
      <c r="BB5" s="12">
        <v>0.16938065414057066</v>
      </c>
      <c r="BC5" s="12">
        <v>3.8060332675500428E-3</v>
      </c>
      <c r="BD5" s="12">
        <v>7.3182833043909698E-2</v>
      </c>
      <c r="BE5" s="12">
        <v>0.12410841654778888</v>
      </c>
      <c r="BF5" s="12">
        <v>6.3915857605177998E-2</v>
      </c>
      <c r="BG5" s="12">
        <v>1.3588110403397028E-2</v>
      </c>
      <c r="BH5" s="12">
        <v>7.1856287425149708E-3</v>
      </c>
      <c r="BI5" s="12"/>
      <c r="BJ5" s="12">
        <v>1.5232810986435867</v>
      </c>
      <c r="BK5" s="12"/>
      <c r="BL5" s="12">
        <v>0.90780495922782478</v>
      </c>
      <c r="BM5" s="12">
        <v>2.5281602002503126E-2</v>
      </c>
      <c r="BN5" s="12">
        <v>0.28442526480972935</v>
      </c>
      <c r="BO5" s="12">
        <v>0.16938065414057066</v>
      </c>
      <c r="BP5" s="12">
        <v>3.8060332675500428E-3</v>
      </c>
      <c r="BQ5" s="12">
        <v>7.3182833043909698E-2</v>
      </c>
      <c r="BR5" s="12">
        <v>0.12410841654778888</v>
      </c>
      <c r="BS5" s="12">
        <v>0.127831715210356</v>
      </c>
      <c r="BT5" s="12">
        <v>2.7176220806794056E-2</v>
      </c>
      <c r="BU5" s="35">
        <v>1.4371257485029942E-2</v>
      </c>
    </row>
    <row r="6" spans="1:73" ht="17" x14ac:dyDescent="0.25">
      <c r="A6" s="22" t="s">
        <v>120</v>
      </c>
      <c r="B6" s="23" t="s">
        <v>119</v>
      </c>
      <c r="C6" s="36" t="s">
        <v>39</v>
      </c>
      <c r="D6" s="36" t="s">
        <v>118</v>
      </c>
      <c r="E6" s="37" t="s">
        <v>74</v>
      </c>
      <c r="F6" s="10">
        <v>0.64545647626617619</v>
      </c>
      <c r="G6" s="67">
        <v>0.24463806860177423</v>
      </c>
      <c r="H6" s="11"/>
      <c r="I6" s="12"/>
      <c r="J6" s="13"/>
      <c r="K6" s="17"/>
      <c r="L6" s="15"/>
      <c r="M6" s="16"/>
      <c r="N6" s="16"/>
      <c r="O6" s="17"/>
      <c r="P6" s="15"/>
      <c r="Q6" s="16"/>
      <c r="R6" s="18"/>
      <c r="S6" s="16">
        <v>78</v>
      </c>
      <c r="T6" s="16"/>
      <c r="U6" s="16"/>
      <c r="V6" s="16"/>
      <c r="W6" s="16"/>
      <c r="X6" s="16" t="s">
        <v>117</v>
      </c>
      <c r="Y6" s="21"/>
      <c r="Z6" s="15">
        <v>398</v>
      </c>
      <c r="AA6" s="63" t="s">
        <v>150</v>
      </c>
      <c r="AB6" s="16">
        <v>398</v>
      </c>
      <c r="AC6" s="16">
        <v>10</v>
      </c>
      <c r="AD6" s="16"/>
      <c r="AE6" s="15">
        <v>398</v>
      </c>
      <c r="AF6" s="16">
        <v>10</v>
      </c>
      <c r="AG6" s="18"/>
      <c r="AH6" s="19" t="s">
        <v>116</v>
      </c>
      <c r="AI6" s="19"/>
      <c r="AJ6" s="11">
        <v>51.839999999999996</v>
      </c>
      <c r="AK6" s="12">
        <v>1.2600000000000002</v>
      </c>
      <c r="AL6" s="12">
        <v>14.331999999999999</v>
      </c>
      <c r="AM6" s="12">
        <v>9.6419999999999995</v>
      </c>
      <c r="AN6" s="12">
        <v>0.17400000000000002</v>
      </c>
      <c r="AO6" s="12">
        <v>7.7799999999999994</v>
      </c>
      <c r="AP6" s="12">
        <v>11.879999999999999</v>
      </c>
      <c r="AQ6" s="12">
        <v>2.1199999999999997</v>
      </c>
      <c r="AR6" s="12">
        <v>0.04</v>
      </c>
      <c r="AS6" s="12">
        <v>0.11199999999999999</v>
      </c>
      <c r="AT6" s="12">
        <v>99.179999999999993</v>
      </c>
      <c r="AU6" s="12"/>
      <c r="AV6" s="12">
        <v>0.64545647626617619</v>
      </c>
      <c r="AW6" s="12">
        <v>0.24463806860177423</v>
      </c>
      <c r="AX6" s="12"/>
      <c r="AY6" s="12">
        <v>0.86270594108836729</v>
      </c>
      <c r="AZ6" s="12">
        <v>1.576971214017522E-2</v>
      </c>
      <c r="BA6" s="12">
        <v>0.14056492742251864</v>
      </c>
      <c r="BB6" s="12">
        <v>0.13419624217118997</v>
      </c>
      <c r="BC6" s="12">
        <v>2.452776994643361E-3</v>
      </c>
      <c r="BD6" s="12">
        <v>0.1930042173158025</v>
      </c>
      <c r="BE6" s="12">
        <v>0.21184022824536375</v>
      </c>
      <c r="BF6" s="12">
        <v>3.4304207119741095E-2</v>
      </c>
      <c r="BG6" s="12">
        <v>4.2462845010615713E-4</v>
      </c>
      <c r="BH6" s="12">
        <v>7.890102148643889E-4</v>
      </c>
      <c r="BI6" s="12"/>
      <c r="BJ6" s="12">
        <v>1.5952628809479079</v>
      </c>
      <c r="BK6" s="12"/>
      <c r="BL6" s="12">
        <v>0.86270594108836729</v>
      </c>
      <c r="BM6" s="12">
        <v>1.576971214017522E-2</v>
      </c>
      <c r="BN6" s="12">
        <v>0.28112985484503727</v>
      </c>
      <c r="BO6" s="12">
        <v>0.13419624217118997</v>
      </c>
      <c r="BP6" s="12">
        <v>2.452776994643361E-3</v>
      </c>
      <c r="BQ6" s="12">
        <v>0.1930042173158025</v>
      </c>
      <c r="BR6" s="12">
        <v>0.21184022824536375</v>
      </c>
      <c r="BS6" s="12">
        <v>6.8608414239482191E-2</v>
      </c>
      <c r="BT6" s="12">
        <v>8.4925690021231425E-4</v>
      </c>
      <c r="BU6" s="35">
        <v>1.5780204297287778E-3</v>
      </c>
    </row>
    <row r="7" spans="1:73" ht="17" x14ac:dyDescent="0.25">
      <c r="A7" s="22" t="s">
        <v>96</v>
      </c>
      <c r="B7" s="23" t="s">
        <v>102</v>
      </c>
      <c r="C7" s="36" t="s">
        <v>101</v>
      </c>
      <c r="D7" s="36" t="s">
        <v>50</v>
      </c>
      <c r="E7" s="37" t="s">
        <v>93</v>
      </c>
      <c r="F7" s="10">
        <v>0.66378339566542666</v>
      </c>
      <c r="G7" s="67">
        <v>0.27655660483015931</v>
      </c>
      <c r="H7" s="15">
        <v>0.65</v>
      </c>
      <c r="I7" s="16">
        <v>0.08</v>
      </c>
      <c r="J7" s="13"/>
      <c r="K7" s="17">
        <v>0.12307692307692307</v>
      </c>
      <c r="L7" s="15">
        <v>0.69</v>
      </c>
      <c r="M7" s="16">
        <v>0.08</v>
      </c>
      <c r="N7" s="16"/>
      <c r="O7" s="17">
        <v>0.11594202898550726</v>
      </c>
      <c r="P7" s="15"/>
      <c r="Q7" s="16"/>
      <c r="R7" s="18"/>
      <c r="S7" s="16">
        <v>65</v>
      </c>
      <c r="T7" s="16"/>
      <c r="U7" s="21"/>
      <c r="V7" s="16"/>
      <c r="W7" s="21"/>
      <c r="X7" s="21">
        <v>2</v>
      </c>
      <c r="Y7" s="21"/>
      <c r="Z7" s="15">
        <v>317</v>
      </c>
      <c r="AA7" s="63" t="s">
        <v>150</v>
      </c>
      <c r="AB7" s="16">
        <v>361</v>
      </c>
      <c r="AC7" s="16">
        <v>43</v>
      </c>
      <c r="AD7" s="16"/>
      <c r="AE7" s="15">
        <v>317</v>
      </c>
      <c r="AF7" s="16">
        <v>23</v>
      </c>
      <c r="AG7" s="18"/>
      <c r="AH7" s="19" t="s">
        <v>100</v>
      </c>
      <c r="AI7" s="19"/>
      <c r="AJ7" s="11">
        <v>50.120000000000005</v>
      </c>
      <c r="AK7" s="12">
        <v>0.91</v>
      </c>
      <c r="AL7" s="12">
        <v>18.32</v>
      </c>
      <c r="AM7" s="12">
        <v>9.36</v>
      </c>
      <c r="AN7" s="12">
        <v>0.17</v>
      </c>
      <c r="AO7" s="12">
        <v>7.01</v>
      </c>
      <c r="AP7" s="12">
        <v>11.344999999999999</v>
      </c>
      <c r="AQ7" s="12">
        <v>2.39</v>
      </c>
      <c r="AR7" s="12">
        <v>0.22500000000000001</v>
      </c>
      <c r="AS7" s="12">
        <v>0.15</v>
      </c>
      <c r="AT7" s="12">
        <v>100</v>
      </c>
      <c r="AU7" s="12"/>
      <c r="AV7" s="12">
        <v>0.66378339566542666</v>
      </c>
      <c r="AW7" s="12">
        <v>0.27655660483015931</v>
      </c>
      <c r="AX7" s="12"/>
      <c r="AY7" s="12">
        <v>0.83408221001830585</v>
      </c>
      <c r="AZ7" s="12">
        <v>1.1389236545682102E-2</v>
      </c>
      <c r="BA7" s="12">
        <v>0.17967830521773248</v>
      </c>
      <c r="BB7" s="12">
        <v>0.13027139874739041</v>
      </c>
      <c r="BC7" s="12">
        <v>2.3963913166055823E-3</v>
      </c>
      <c r="BD7" s="12">
        <v>0.17390225750434135</v>
      </c>
      <c r="BE7" s="12">
        <v>0.20230028530670469</v>
      </c>
      <c r="BF7" s="12">
        <v>3.8673139158576057E-2</v>
      </c>
      <c r="BG7" s="12">
        <v>2.3885350318471337E-3</v>
      </c>
      <c r="BH7" s="12">
        <v>1.0567101091933781E-3</v>
      </c>
      <c r="BI7" s="12">
        <v>1.5761384689563791</v>
      </c>
      <c r="BJ7" s="12"/>
      <c r="BK7" s="12"/>
      <c r="BL7" s="12">
        <v>0.83408221001830585</v>
      </c>
      <c r="BM7" s="12">
        <v>1.1389236545682102E-2</v>
      </c>
      <c r="BN7" s="12">
        <v>0.35935661043546496</v>
      </c>
      <c r="BO7" s="12">
        <v>0.13027139874739041</v>
      </c>
      <c r="BP7" s="12">
        <v>2.3963913166055823E-3</v>
      </c>
      <c r="BQ7" s="12">
        <v>0.17390225750434135</v>
      </c>
      <c r="BR7" s="12">
        <v>0.20230028530670469</v>
      </c>
      <c r="BS7" s="12">
        <v>7.7346278317152115E-2</v>
      </c>
      <c r="BT7" s="12">
        <v>4.7770700636942673E-3</v>
      </c>
      <c r="BU7" s="35">
        <v>2.1134202183867561E-3</v>
      </c>
    </row>
    <row r="8" spans="1:73" ht="17" x14ac:dyDescent="0.25">
      <c r="A8" s="22" t="s">
        <v>96</v>
      </c>
      <c r="B8" s="23" t="s">
        <v>95</v>
      </c>
      <c r="C8" s="36" t="s">
        <v>98</v>
      </c>
      <c r="D8" s="36" t="s">
        <v>61</v>
      </c>
      <c r="E8" s="37" t="s">
        <v>93</v>
      </c>
      <c r="F8" s="10">
        <v>0.53206676081954596</v>
      </c>
      <c r="G8" s="67">
        <v>0.36103905373641304</v>
      </c>
      <c r="H8" s="11"/>
      <c r="I8" s="12"/>
      <c r="J8" s="13"/>
      <c r="K8" s="17"/>
      <c r="L8" s="15"/>
      <c r="M8" s="16"/>
      <c r="N8" s="16"/>
      <c r="O8" s="18"/>
      <c r="P8" s="15"/>
      <c r="Q8" s="16"/>
      <c r="R8" s="18"/>
      <c r="S8" s="16">
        <v>57.3</v>
      </c>
      <c r="T8" s="16"/>
      <c r="U8" s="21"/>
      <c r="V8" s="16"/>
      <c r="W8" s="21"/>
      <c r="X8" s="21">
        <v>1.8</v>
      </c>
      <c r="Y8" s="21"/>
      <c r="Z8" s="15">
        <v>306</v>
      </c>
      <c r="AA8" s="63" t="s">
        <v>150</v>
      </c>
      <c r="AB8" s="16">
        <v>349</v>
      </c>
      <c r="AC8" s="16">
        <v>25</v>
      </c>
      <c r="AD8" s="16"/>
      <c r="AE8" s="15">
        <v>306</v>
      </c>
      <c r="AF8" s="16">
        <v>32</v>
      </c>
      <c r="AG8" s="18"/>
      <c r="AH8" s="19" t="s">
        <v>92</v>
      </c>
      <c r="AI8" s="19"/>
      <c r="AJ8" s="11">
        <v>43.64</v>
      </c>
      <c r="AK8" s="12">
        <v>2.64</v>
      </c>
      <c r="AL8" s="12">
        <v>12.65</v>
      </c>
      <c r="AM8" s="12">
        <v>11.54</v>
      </c>
      <c r="AN8" s="12">
        <v>0.19</v>
      </c>
      <c r="AO8" s="12">
        <v>12.07</v>
      </c>
      <c r="AP8" s="12">
        <v>11.82</v>
      </c>
      <c r="AQ8" s="12">
        <v>3.68</v>
      </c>
      <c r="AR8" s="12">
        <v>1.01</v>
      </c>
      <c r="AS8" s="12">
        <v>0.7</v>
      </c>
      <c r="AT8" s="12">
        <v>99.94</v>
      </c>
      <c r="AU8" s="12"/>
      <c r="AV8" s="12">
        <v>0.53206676081954596</v>
      </c>
      <c r="AW8" s="12">
        <v>0.36103905373641304</v>
      </c>
      <c r="AX8" s="12"/>
      <c r="AY8" s="12">
        <v>0.72624396738225994</v>
      </c>
      <c r="AZ8" s="12">
        <v>3.3041301627033788E-2</v>
      </c>
      <c r="BA8" s="12">
        <v>0.12406826206355434</v>
      </c>
      <c r="BB8" s="12">
        <v>0.1606123869171886</v>
      </c>
      <c r="BC8" s="12">
        <v>2.6783197067944743E-3</v>
      </c>
      <c r="BD8" s="12">
        <v>0.29942942197965766</v>
      </c>
      <c r="BE8" s="12">
        <v>0.21077032810271043</v>
      </c>
      <c r="BF8" s="12">
        <v>5.9546925566343049E-2</v>
      </c>
      <c r="BG8" s="12">
        <v>1.0721868365180466E-2</v>
      </c>
      <c r="BH8" s="12">
        <v>4.9313138429024307E-3</v>
      </c>
      <c r="BI8" s="12"/>
      <c r="BJ8" s="12">
        <v>1.6271127817107227</v>
      </c>
      <c r="BK8" s="12"/>
      <c r="BL8" s="12">
        <v>0.72624396738225994</v>
      </c>
      <c r="BM8" s="12">
        <v>3.3041301627033788E-2</v>
      </c>
      <c r="BN8" s="12">
        <v>0.24813652412710868</v>
      </c>
      <c r="BO8" s="12">
        <v>0.1606123869171886</v>
      </c>
      <c r="BP8" s="12">
        <v>2.6783197067944743E-3</v>
      </c>
      <c r="BQ8" s="12">
        <v>0.29942942197965766</v>
      </c>
      <c r="BR8" s="12">
        <v>0.21077032810271043</v>
      </c>
      <c r="BS8" s="12">
        <v>0.1190938511326861</v>
      </c>
      <c r="BT8" s="12">
        <v>2.1443736730360933E-2</v>
      </c>
      <c r="BU8" s="35">
        <v>9.8626276858048614E-3</v>
      </c>
    </row>
    <row r="9" spans="1:73" ht="17" x14ac:dyDescent="0.25">
      <c r="A9" s="22" t="s">
        <v>96</v>
      </c>
      <c r="B9" s="23" t="s">
        <v>95</v>
      </c>
      <c r="C9" s="36" t="s">
        <v>94</v>
      </c>
      <c r="D9" s="36" t="s">
        <v>61</v>
      </c>
      <c r="E9" s="37" t="s">
        <v>93</v>
      </c>
      <c r="F9" s="10">
        <v>0.58524831256813492</v>
      </c>
      <c r="G9" s="67">
        <v>0.39124475074304188</v>
      </c>
      <c r="H9" s="11"/>
      <c r="I9" s="12"/>
      <c r="J9" s="13"/>
      <c r="K9" s="17"/>
      <c r="L9" s="15"/>
      <c r="M9" s="16"/>
      <c r="N9" s="16"/>
      <c r="O9" s="18"/>
      <c r="P9" s="15"/>
      <c r="Q9" s="16"/>
      <c r="R9" s="18"/>
      <c r="S9" s="16">
        <v>60.5</v>
      </c>
      <c r="T9" s="16"/>
      <c r="U9" s="21"/>
      <c r="V9" s="16"/>
      <c r="W9" s="21"/>
      <c r="X9" s="21">
        <v>3.3</v>
      </c>
      <c r="Y9" s="21"/>
      <c r="Z9" s="15">
        <v>311</v>
      </c>
      <c r="AA9" s="63" t="s">
        <v>150</v>
      </c>
      <c r="AB9" s="16">
        <v>380</v>
      </c>
      <c r="AC9" s="16">
        <v>30</v>
      </c>
      <c r="AD9" s="16"/>
      <c r="AE9" s="15">
        <v>311</v>
      </c>
      <c r="AF9" s="16">
        <v>41</v>
      </c>
      <c r="AG9" s="18"/>
      <c r="AH9" s="19" t="s">
        <v>92</v>
      </c>
      <c r="AI9" s="19"/>
      <c r="AJ9" s="11">
        <v>47.3</v>
      </c>
      <c r="AK9" s="12">
        <v>2.35</v>
      </c>
      <c r="AL9" s="12">
        <v>14.17</v>
      </c>
      <c r="AM9" s="12">
        <v>10.82</v>
      </c>
      <c r="AN9" s="12">
        <v>0.17</v>
      </c>
      <c r="AO9" s="12">
        <v>10.36</v>
      </c>
      <c r="AP9" s="12">
        <v>9.94</v>
      </c>
      <c r="AQ9" s="12">
        <v>3.52</v>
      </c>
      <c r="AR9" s="12">
        <v>0.83</v>
      </c>
      <c r="AS9" s="12">
        <v>0.47</v>
      </c>
      <c r="AT9" s="12">
        <v>99.929999999999993</v>
      </c>
      <c r="AU9" s="12"/>
      <c r="AV9" s="12">
        <v>0.58524831256813492</v>
      </c>
      <c r="AW9" s="12">
        <v>0.39124475074304188</v>
      </c>
      <c r="AX9" s="12"/>
      <c r="AY9" s="12">
        <v>0.78715260442669321</v>
      </c>
      <c r="AZ9" s="12">
        <v>2.9411764705882353E-2</v>
      </c>
      <c r="BA9" s="12">
        <v>0.13897606904668497</v>
      </c>
      <c r="BB9" s="12">
        <v>0.15059151009046626</v>
      </c>
      <c r="BC9" s="12">
        <v>2.3963913166055823E-3</v>
      </c>
      <c r="BD9" s="12">
        <v>0.25700818655420488</v>
      </c>
      <c r="BE9" s="12">
        <v>0.17724679029957205</v>
      </c>
      <c r="BF9" s="12">
        <v>5.6957928802589E-2</v>
      </c>
      <c r="BG9" s="12">
        <v>8.8110403397027599E-3</v>
      </c>
      <c r="BH9" s="12">
        <v>3.3110250088059178E-3</v>
      </c>
      <c r="BI9" s="12"/>
      <c r="BJ9" s="12">
        <v>1.608552285582401</v>
      </c>
      <c r="BK9" s="12"/>
      <c r="BL9" s="12">
        <v>0.78715260442669321</v>
      </c>
      <c r="BM9" s="12">
        <v>2.9411764705882353E-2</v>
      </c>
      <c r="BN9" s="12">
        <v>0.27795213809336994</v>
      </c>
      <c r="BO9" s="12">
        <v>0.15059151009046626</v>
      </c>
      <c r="BP9" s="12">
        <v>2.3963913166055823E-3</v>
      </c>
      <c r="BQ9" s="12">
        <v>0.25700818655420488</v>
      </c>
      <c r="BR9" s="12">
        <v>0.17724679029957205</v>
      </c>
      <c r="BS9" s="12">
        <v>0.113915857605178</v>
      </c>
      <c r="BT9" s="12">
        <v>1.762208067940552E-2</v>
      </c>
      <c r="BU9" s="35">
        <v>6.6220500176118356E-3</v>
      </c>
    </row>
    <row r="10" spans="1:73" ht="17" x14ac:dyDescent="0.25">
      <c r="A10" s="22" t="s">
        <v>96</v>
      </c>
      <c r="B10" s="23" t="s">
        <v>95</v>
      </c>
      <c r="C10" s="36" t="s">
        <v>141</v>
      </c>
      <c r="D10" s="36" t="s">
        <v>61</v>
      </c>
      <c r="E10" s="37" t="s">
        <v>93</v>
      </c>
      <c r="F10" s="10">
        <v>0.62363736213765231</v>
      </c>
      <c r="G10" s="67">
        <v>0.30280441831693838</v>
      </c>
      <c r="H10" s="11"/>
      <c r="I10" s="12"/>
      <c r="J10" s="13"/>
      <c r="K10" s="17"/>
      <c r="L10" s="15"/>
      <c r="M10" s="16"/>
      <c r="N10" s="16"/>
      <c r="O10" s="17"/>
      <c r="P10" s="15"/>
      <c r="Q10" s="16"/>
      <c r="R10" s="18"/>
      <c r="S10" s="16"/>
      <c r="T10" s="16"/>
      <c r="U10" s="21"/>
      <c r="V10" s="16"/>
      <c r="W10" s="21"/>
      <c r="X10" s="21"/>
      <c r="Y10" s="21"/>
      <c r="Z10" s="15">
        <v>329</v>
      </c>
      <c r="AA10" s="63" t="s">
        <v>150</v>
      </c>
      <c r="AB10" s="16">
        <v>372</v>
      </c>
      <c r="AC10" s="16">
        <v>14</v>
      </c>
      <c r="AD10" s="16"/>
      <c r="AE10" s="15">
        <v>329</v>
      </c>
      <c r="AF10" s="16">
        <v>15</v>
      </c>
      <c r="AG10" s="18"/>
      <c r="AH10" s="19" t="s">
        <v>92</v>
      </c>
      <c r="AI10" s="19"/>
      <c r="AJ10" s="11">
        <v>48.88</v>
      </c>
      <c r="AK10" s="12">
        <v>2.89</v>
      </c>
      <c r="AL10" s="12">
        <v>14.77</v>
      </c>
      <c r="AM10" s="12">
        <v>13.05</v>
      </c>
      <c r="AN10" s="12">
        <v>0</v>
      </c>
      <c r="AO10" s="12">
        <v>6.47</v>
      </c>
      <c r="AP10" s="12">
        <v>10.99</v>
      </c>
      <c r="AQ10" s="12">
        <v>2.63</v>
      </c>
      <c r="AR10" s="12">
        <v>0.3</v>
      </c>
      <c r="AS10" s="12">
        <v>0</v>
      </c>
      <c r="AT10" s="12">
        <v>99.97999999999999</v>
      </c>
      <c r="AU10" s="12"/>
      <c r="AV10" s="12">
        <v>0.62363736213765231</v>
      </c>
      <c r="AW10" s="12">
        <v>0.30280441831693838</v>
      </c>
      <c r="AX10" s="12"/>
      <c r="AY10" s="12">
        <v>0.81344649692128479</v>
      </c>
      <c r="AZ10" s="12">
        <v>3.6170212765957444E-2</v>
      </c>
      <c r="BA10" s="12">
        <v>0.14486072969792077</v>
      </c>
      <c r="BB10" s="12">
        <v>0.1816283924843424</v>
      </c>
      <c r="BC10" s="12">
        <v>0</v>
      </c>
      <c r="BD10" s="12">
        <v>0.16050607789630364</v>
      </c>
      <c r="BE10" s="12">
        <v>0.19597004279600572</v>
      </c>
      <c r="BF10" s="12">
        <v>4.2556634304207121E-2</v>
      </c>
      <c r="BG10" s="12">
        <v>3.1847133757961781E-3</v>
      </c>
      <c r="BH10" s="12">
        <v>0</v>
      </c>
      <c r="BI10" s="12"/>
      <c r="BJ10" s="12">
        <v>1.5783233002418182</v>
      </c>
      <c r="BK10" s="12"/>
      <c r="BL10" s="12">
        <v>0.81344649692128479</v>
      </c>
      <c r="BM10" s="12">
        <v>3.6170212765957444E-2</v>
      </c>
      <c r="BN10" s="12">
        <v>0.28972145939584154</v>
      </c>
      <c r="BO10" s="12">
        <v>0.1816283924843424</v>
      </c>
      <c r="BP10" s="12">
        <v>0</v>
      </c>
      <c r="BQ10" s="12">
        <v>0.16050607789630364</v>
      </c>
      <c r="BR10" s="12">
        <v>0.19597004279600572</v>
      </c>
      <c r="BS10" s="12">
        <v>8.5113268608414241E-2</v>
      </c>
      <c r="BT10" s="12">
        <v>6.3694267515923561E-3</v>
      </c>
      <c r="BU10" s="35">
        <v>0</v>
      </c>
    </row>
    <row r="11" spans="1:73" ht="17" x14ac:dyDescent="0.25">
      <c r="A11" s="22" t="s">
        <v>96</v>
      </c>
      <c r="B11" s="23" t="s">
        <v>95</v>
      </c>
      <c r="C11" s="36" t="s">
        <v>140</v>
      </c>
      <c r="D11" s="36" t="s">
        <v>61</v>
      </c>
      <c r="E11" s="37" t="s">
        <v>93</v>
      </c>
      <c r="F11" s="10">
        <v>0.62560475030354845</v>
      </c>
      <c r="G11" s="67">
        <v>0.36701862247339523</v>
      </c>
      <c r="H11" s="11"/>
      <c r="I11" s="12"/>
      <c r="J11" s="13"/>
      <c r="K11" s="17"/>
      <c r="L11" s="15"/>
      <c r="M11" s="16"/>
      <c r="N11" s="16"/>
      <c r="O11" s="17"/>
      <c r="P11" s="15"/>
      <c r="Q11" s="16"/>
      <c r="R11" s="18"/>
      <c r="S11" s="16"/>
      <c r="T11" s="16"/>
      <c r="U11" s="21"/>
      <c r="V11" s="16"/>
      <c r="W11" s="21"/>
      <c r="X11" s="21"/>
      <c r="Y11" s="21"/>
      <c r="Z11" s="15">
        <v>360</v>
      </c>
      <c r="AA11" s="63" t="s">
        <v>150</v>
      </c>
      <c r="AB11" s="16">
        <v>394</v>
      </c>
      <c r="AC11" s="16">
        <v>27</v>
      </c>
      <c r="AD11" s="16"/>
      <c r="AE11" s="15">
        <v>360</v>
      </c>
      <c r="AF11" s="16">
        <v>24</v>
      </c>
      <c r="AG11" s="18"/>
      <c r="AH11" s="19" t="s">
        <v>92</v>
      </c>
      <c r="AI11" s="19"/>
      <c r="AJ11" s="11">
        <v>48.34</v>
      </c>
      <c r="AK11" s="12">
        <v>1.77</v>
      </c>
      <c r="AL11" s="12">
        <v>16.399999999999999</v>
      </c>
      <c r="AM11" s="12">
        <v>10.48</v>
      </c>
      <c r="AN11" s="12">
        <v>0.2</v>
      </c>
      <c r="AO11" s="12">
        <v>5.97</v>
      </c>
      <c r="AP11" s="12">
        <v>10.83</v>
      </c>
      <c r="AQ11" s="12">
        <v>3.46</v>
      </c>
      <c r="AR11" s="12">
        <v>1.96</v>
      </c>
      <c r="AS11" s="12">
        <v>0.59</v>
      </c>
      <c r="AT11" s="12">
        <v>100</v>
      </c>
      <c r="AU11" s="12"/>
      <c r="AV11" s="12">
        <v>0.62560475030354845</v>
      </c>
      <c r="AW11" s="12">
        <v>0.36701862247339523</v>
      </c>
      <c r="AX11" s="12"/>
      <c r="AY11" s="12">
        <v>0.80445997670161429</v>
      </c>
      <c r="AZ11" s="12">
        <v>2.2152690863579474E-2</v>
      </c>
      <c r="BA11" s="12">
        <v>0.16084739113377794</v>
      </c>
      <c r="BB11" s="12">
        <v>0.14585942936673627</v>
      </c>
      <c r="BC11" s="12">
        <v>2.8192839018889204E-3</v>
      </c>
      <c r="BD11" s="12">
        <v>0.1481022078888613</v>
      </c>
      <c r="BE11" s="12">
        <v>0.19311697574893011</v>
      </c>
      <c r="BF11" s="12">
        <v>5.5987055016181231E-2</v>
      </c>
      <c r="BG11" s="12">
        <v>2.0806794055201697E-2</v>
      </c>
      <c r="BH11" s="12">
        <v>4.1563930961606198E-3</v>
      </c>
      <c r="BI11" s="12"/>
      <c r="BJ11" s="12">
        <v>1.5541518046767713</v>
      </c>
      <c r="BK11" s="12"/>
      <c r="BL11" s="12">
        <v>0.80445997670161429</v>
      </c>
      <c r="BM11" s="12">
        <v>2.2152690863579474E-2</v>
      </c>
      <c r="BN11" s="12">
        <v>0.32169478226755588</v>
      </c>
      <c r="BO11" s="12">
        <v>0.14585942936673627</v>
      </c>
      <c r="BP11" s="12">
        <v>2.8192839018889204E-3</v>
      </c>
      <c r="BQ11" s="12">
        <v>0.1481022078888613</v>
      </c>
      <c r="BR11" s="12">
        <v>0.19311697574893011</v>
      </c>
      <c r="BS11" s="12">
        <v>0.11197411003236246</v>
      </c>
      <c r="BT11" s="12">
        <v>4.1613588110403395E-2</v>
      </c>
      <c r="BU11" s="35">
        <v>8.3127861923212396E-3</v>
      </c>
    </row>
    <row r="12" spans="1:73" ht="17" x14ac:dyDescent="0.25">
      <c r="A12" s="22" t="s">
        <v>96</v>
      </c>
      <c r="B12" s="23" t="s">
        <v>95</v>
      </c>
      <c r="C12" s="36" t="s">
        <v>139</v>
      </c>
      <c r="D12" s="36" t="s">
        <v>61</v>
      </c>
      <c r="E12" s="37" t="s">
        <v>93</v>
      </c>
      <c r="F12" s="10">
        <v>0.63621395654255564</v>
      </c>
      <c r="G12" s="67">
        <v>0.36694941616020388</v>
      </c>
      <c r="H12" s="11"/>
      <c r="I12" s="12"/>
      <c r="J12" s="13"/>
      <c r="K12" s="17"/>
      <c r="L12" s="15"/>
      <c r="M12" s="16"/>
      <c r="N12" s="16"/>
      <c r="O12" s="17"/>
      <c r="P12" s="15"/>
      <c r="Q12" s="16"/>
      <c r="R12" s="18"/>
      <c r="S12" s="16"/>
      <c r="T12" s="16"/>
      <c r="U12" s="21"/>
      <c r="V12" s="16"/>
      <c r="W12" s="21"/>
      <c r="X12" s="21"/>
      <c r="Y12" s="21"/>
      <c r="Z12" s="15">
        <v>341</v>
      </c>
      <c r="AA12" s="63" t="s">
        <v>150</v>
      </c>
      <c r="AB12" s="16">
        <v>385</v>
      </c>
      <c r="AC12" s="16">
        <v>18</v>
      </c>
      <c r="AD12" s="16"/>
      <c r="AE12" s="15">
        <v>341</v>
      </c>
      <c r="AF12" s="16">
        <v>19</v>
      </c>
      <c r="AG12" s="18"/>
      <c r="AH12" s="19" t="s">
        <v>92</v>
      </c>
      <c r="AI12" s="19"/>
      <c r="AJ12" s="11">
        <v>49.03</v>
      </c>
      <c r="AK12" s="12">
        <v>2.76</v>
      </c>
      <c r="AL12" s="12">
        <v>16.2</v>
      </c>
      <c r="AM12" s="12">
        <v>11.9</v>
      </c>
      <c r="AN12" s="12">
        <v>0.17</v>
      </c>
      <c r="AO12" s="12">
        <v>5.88</v>
      </c>
      <c r="AP12" s="12">
        <v>9.8000000000000007</v>
      </c>
      <c r="AQ12" s="12">
        <v>3.13</v>
      </c>
      <c r="AR12" s="12">
        <v>1.1200000000000001</v>
      </c>
      <c r="AS12" s="12">
        <v>0</v>
      </c>
      <c r="AT12" s="12">
        <v>99.99</v>
      </c>
      <c r="AU12" s="12"/>
      <c r="AV12" s="12">
        <v>0.63621395654255564</v>
      </c>
      <c r="AW12" s="12">
        <v>0.36694941616020388</v>
      </c>
      <c r="AX12" s="12"/>
      <c r="AY12" s="12">
        <v>0.81594275253785986</v>
      </c>
      <c r="AZ12" s="12">
        <v>3.4543178973717142E-2</v>
      </c>
      <c r="BA12" s="12">
        <v>0.15888583758336602</v>
      </c>
      <c r="BB12" s="12">
        <v>0.16562282533054978</v>
      </c>
      <c r="BC12" s="12">
        <v>2.3963913166055823E-3</v>
      </c>
      <c r="BD12" s="12">
        <v>0.14586951128752171</v>
      </c>
      <c r="BE12" s="12">
        <v>0.1747503566333809</v>
      </c>
      <c r="BF12" s="12">
        <v>5.0647249190938513E-2</v>
      </c>
      <c r="BG12" s="12">
        <v>1.18895966029724E-2</v>
      </c>
      <c r="BH12" s="12">
        <v>0</v>
      </c>
      <c r="BI12" s="12"/>
      <c r="BJ12" s="12">
        <v>1.5605476994569119</v>
      </c>
      <c r="BK12" s="12"/>
      <c r="BL12" s="12">
        <v>0.81594275253785986</v>
      </c>
      <c r="BM12" s="12">
        <v>3.4543178973717142E-2</v>
      </c>
      <c r="BN12" s="12">
        <v>0.31777167516673205</v>
      </c>
      <c r="BO12" s="12">
        <v>0.16562282533054978</v>
      </c>
      <c r="BP12" s="12">
        <v>2.3963913166055823E-3</v>
      </c>
      <c r="BQ12" s="12">
        <v>0.14586951128752171</v>
      </c>
      <c r="BR12" s="12">
        <v>0.1747503566333809</v>
      </c>
      <c r="BS12" s="12">
        <v>0.10129449838187703</v>
      </c>
      <c r="BT12" s="12">
        <v>2.37791932059448E-2</v>
      </c>
      <c r="BU12" s="35">
        <v>0</v>
      </c>
    </row>
    <row r="13" spans="1:73" s="20" customFormat="1" ht="17" x14ac:dyDescent="0.25">
      <c r="A13" s="22" t="s">
        <v>96</v>
      </c>
      <c r="B13" s="23" t="s">
        <v>95</v>
      </c>
      <c r="C13" s="36" t="s">
        <v>138</v>
      </c>
      <c r="D13" s="36" t="s">
        <v>61</v>
      </c>
      <c r="E13" s="37" t="s">
        <v>93</v>
      </c>
      <c r="F13" s="10">
        <v>0.65303565903143468</v>
      </c>
      <c r="G13" s="67">
        <v>0.27545460605486499</v>
      </c>
      <c r="H13" s="11"/>
      <c r="I13" s="12"/>
      <c r="J13" s="13"/>
      <c r="K13" s="17"/>
      <c r="L13" s="15"/>
      <c r="M13" s="16"/>
      <c r="N13" s="16"/>
      <c r="O13" s="17"/>
      <c r="P13" s="15"/>
      <c r="Q13" s="16"/>
      <c r="R13" s="18"/>
      <c r="S13" s="16"/>
      <c r="T13" s="16"/>
      <c r="U13" s="21"/>
      <c r="V13" s="16"/>
      <c r="W13" s="21"/>
      <c r="X13" s="21"/>
      <c r="Y13" s="21"/>
      <c r="Z13" s="15">
        <v>306</v>
      </c>
      <c r="AA13" s="63" t="s">
        <v>150</v>
      </c>
      <c r="AB13" s="16">
        <v>359</v>
      </c>
      <c r="AC13" s="16">
        <v>25</v>
      </c>
      <c r="AD13" s="16"/>
      <c r="AE13" s="15">
        <v>306</v>
      </c>
      <c r="AF13" s="16">
        <v>11</v>
      </c>
      <c r="AG13" s="18"/>
      <c r="AH13" s="19" t="s">
        <v>92</v>
      </c>
      <c r="AI13" s="19"/>
      <c r="AJ13" s="11">
        <v>50.69</v>
      </c>
      <c r="AK13" s="12">
        <v>1.46</v>
      </c>
      <c r="AL13" s="12">
        <v>16.95</v>
      </c>
      <c r="AM13" s="12">
        <v>8.51</v>
      </c>
      <c r="AN13" s="12">
        <v>0.13</v>
      </c>
      <c r="AO13" s="12">
        <v>7.48</v>
      </c>
      <c r="AP13" s="12">
        <v>12.03</v>
      </c>
      <c r="AQ13" s="12">
        <v>2.52</v>
      </c>
      <c r="AR13" s="12">
        <v>0.22</v>
      </c>
      <c r="AS13" s="12">
        <v>0</v>
      </c>
      <c r="AT13" s="12">
        <v>99.99</v>
      </c>
      <c r="AU13" s="12"/>
      <c r="AV13" s="12">
        <v>0.65303565903143468</v>
      </c>
      <c r="AW13" s="12">
        <v>0.27545460605486499</v>
      </c>
      <c r="AX13" s="12"/>
      <c r="AY13" s="12">
        <v>0.8435679813612913</v>
      </c>
      <c r="AZ13" s="12">
        <v>1.8272841051314142E-2</v>
      </c>
      <c r="BA13" s="12">
        <v>0.16624166339741075</v>
      </c>
      <c r="BB13" s="12">
        <v>0.11844119693806542</v>
      </c>
      <c r="BC13" s="12">
        <v>1.8325345362277983E-3</v>
      </c>
      <c r="BD13" s="12">
        <v>0.18556189531133713</v>
      </c>
      <c r="BE13" s="12">
        <v>0.21451497860199714</v>
      </c>
      <c r="BF13" s="12">
        <v>4.0776699029126215E-2</v>
      </c>
      <c r="BG13" s="12">
        <v>2.335456475583864E-3</v>
      </c>
      <c r="BH13" s="12">
        <v>0</v>
      </c>
      <c r="BI13" s="12"/>
      <c r="BJ13" s="12">
        <v>1.5915452467023539</v>
      </c>
      <c r="BK13" s="12"/>
      <c r="BL13" s="12">
        <v>0.8435679813612913</v>
      </c>
      <c r="BM13" s="12">
        <v>1.8272841051314142E-2</v>
      </c>
      <c r="BN13" s="12">
        <v>0.33248332679482151</v>
      </c>
      <c r="BO13" s="12">
        <v>0.11844119693806542</v>
      </c>
      <c r="BP13" s="12">
        <v>1.8325345362277983E-3</v>
      </c>
      <c r="BQ13" s="12">
        <v>0.18556189531133713</v>
      </c>
      <c r="BR13" s="12">
        <v>0.21451497860199714</v>
      </c>
      <c r="BS13" s="12">
        <v>8.155339805825243E-2</v>
      </c>
      <c r="BT13" s="12">
        <v>4.6709129511677281E-3</v>
      </c>
      <c r="BU13" s="35">
        <v>0</v>
      </c>
    </row>
    <row r="14" spans="1:73" ht="17" x14ac:dyDescent="0.25">
      <c r="A14" s="22" t="s">
        <v>47</v>
      </c>
      <c r="B14" s="23" t="s">
        <v>137</v>
      </c>
      <c r="C14" s="36" t="s">
        <v>136</v>
      </c>
      <c r="D14" s="36" t="s">
        <v>118</v>
      </c>
      <c r="E14" s="37" t="s">
        <v>75</v>
      </c>
      <c r="F14" s="10">
        <v>0.54093998787268649</v>
      </c>
      <c r="G14" s="67">
        <v>0.28825402128623334</v>
      </c>
      <c r="H14" s="11"/>
      <c r="I14" s="12"/>
      <c r="J14" s="13"/>
      <c r="K14" s="17"/>
      <c r="L14" s="15"/>
      <c r="M14" s="16"/>
      <c r="N14" s="16"/>
      <c r="O14" s="18"/>
      <c r="P14" s="15"/>
      <c r="Q14" s="16"/>
      <c r="R14" s="18"/>
      <c r="S14" s="20"/>
      <c r="T14" s="16"/>
      <c r="U14" s="21"/>
      <c r="V14" s="16"/>
      <c r="W14" s="21"/>
      <c r="X14" s="21"/>
      <c r="Y14" s="21"/>
      <c r="Z14" s="15">
        <v>355</v>
      </c>
      <c r="AA14" s="63" t="s">
        <v>150</v>
      </c>
      <c r="AB14" s="16">
        <v>355</v>
      </c>
      <c r="AC14" s="16"/>
      <c r="AD14" s="16"/>
      <c r="AE14" s="15">
        <v>355</v>
      </c>
      <c r="AF14" s="16"/>
      <c r="AG14" s="18"/>
      <c r="AH14" s="19"/>
      <c r="AI14" s="19"/>
      <c r="AJ14" s="11">
        <v>44.11</v>
      </c>
      <c r="AK14" s="12">
        <v>2.69</v>
      </c>
      <c r="AL14" s="12">
        <v>12.8</v>
      </c>
      <c r="AM14" s="12">
        <v>9.31</v>
      </c>
      <c r="AN14" s="12">
        <v>0.19</v>
      </c>
      <c r="AO14" s="12">
        <v>9.14</v>
      </c>
      <c r="AP14" s="12">
        <v>14.34</v>
      </c>
      <c r="AQ14" s="12">
        <v>3.2</v>
      </c>
      <c r="AR14" s="12">
        <v>3.45</v>
      </c>
      <c r="AS14" s="12">
        <v>0.77</v>
      </c>
      <c r="AT14" s="12">
        <v>100</v>
      </c>
      <c r="AU14" s="12"/>
      <c r="AV14" s="12">
        <v>0.54093998787268649</v>
      </c>
      <c r="AW14" s="12">
        <v>0.28825402128623334</v>
      </c>
      <c r="AX14" s="12"/>
      <c r="AY14" s="12">
        <v>0.73406556831419534</v>
      </c>
      <c r="AZ14" s="12">
        <v>3.3667083854818522E-2</v>
      </c>
      <c r="BA14" s="12">
        <v>0.1255394272263633</v>
      </c>
      <c r="BB14" s="12">
        <v>0.12957550452331248</v>
      </c>
      <c r="BC14" s="12">
        <v>2.6783197067944743E-3</v>
      </c>
      <c r="BD14" s="12">
        <v>0.22674274373604564</v>
      </c>
      <c r="BE14" s="12">
        <v>0.25570613409415122</v>
      </c>
      <c r="BF14" s="12">
        <v>5.1779935275080909E-2</v>
      </c>
      <c r="BG14" s="12">
        <v>3.662420382165605E-2</v>
      </c>
      <c r="BH14" s="12">
        <v>5.4244452271926744E-3</v>
      </c>
      <c r="BI14" s="12"/>
      <c r="BJ14" s="12">
        <v>1.5963789205524179</v>
      </c>
      <c r="BK14" s="12"/>
      <c r="BL14" s="12">
        <v>0.73406556831419534</v>
      </c>
      <c r="BM14" s="12">
        <v>3.3667083854818522E-2</v>
      </c>
      <c r="BN14" s="12">
        <v>0.2510788544527266</v>
      </c>
      <c r="BO14" s="12">
        <v>0.12957550452331248</v>
      </c>
      <c r="BP14" s="12">
        <v>2.6783197067944743E-3</v>
      </c>
      <c r="BQ14" s="12">
        <v>0.22674274373604564</v>
      </c>
      <c r="BR14" s="12">
        <v>0.25570613409415122</v>
      </c>
      <c r="BS14" s="12">
        <v>0.10355987055016182</v>
      </c>
      <c r="BT14" s="12">
        <v>7.32484076433121E-2</v>
      </c>
      <c r="BU14" s="35">
        <v>1.0848890454385349E-2</v>
      </c>
    </row>
    <row r="15" spans="1:73" ht="17" x14ac:dyDescent="0.25">
      <c r="A15" s="22" t="s">
        <v>156</v>
      </c>
      <c r="B15" s="23" t="s">
        <v>155</v>
      </c>
      <c r="C15" s="36" t="s">
        <v>126</v>
      </c>
      <c r="D15" s="36" t="s">
        <v>61</v>
      </c>
      <c r="E15" s="37" t="s">
        <v>93</v>
      </c>
      <c r="F15" s="10">
        <v>0.65864804931274756</v>
      </c>
      <c r="G15" s="67">
        <v>0.43837596574883414</v>
      </c>
      <c r="H15" s="11">
        <v>1.03</v>
      </c>
      <c r="I15" s="12">
        <v>0.03</v>
      </c>
      <c r="J15" s="13"/>
      <c r="K15" s="17">
        <v>2.9126213592233007E-2</v>
      </c>
      <c r="L15" s="15">
        <v>0.8</v>
      </c>
      <c r="M15" s="16">
        <v>0.06</v>
      </c>
      <c r="N15" s="16"/>
      <c r="O15" s="17">
        <v>7.4999999999999997E-2</v>
      </c>
      <c r="P15" s="15"/>
      <c r="Q15" s="16"/>
      <c r="R15" s="18"/>
      <c r="S15" s="16"/>
      <c r="T15" s="16"/>
      <c r="U15" s="21"/>
      <c r="V15" s="16"/>
      <c r="W15" s="21"/>
      <c r="X15" s="21"/>
      <c r="Y15" s="21"/>
      <c r="Z15" s="15">
        <v>356</v>
      </c>
      <c r="AA15" s="63" t="s">
        <v>150</v>
      </c>
      <c r="AB15" s="16"/>
      <c r="AC15" s="16"/>
      <c r="AD15" s="16"/>
      <c r="AE15" s="15">
        <v>356</v>
      </c>
      <c r="AF15" s="16">
        <v>18</v>
      </c>
      <c r="AG15" s="18"/>
      <c r="AH15" s="19"/>
      <c r="AI15" s="19"/>
      <c r="AJ15" s="11">
        <v>53.47</v>
      </c>
      <c r="AK15" s="12">
        <v>0.71</v>
      </c>
      <c r="AL15" s="12">
        <v>15.48</v>
      </c>
      <c r="AM15" s="12">
        <v>8.39</v>
      </c>
      <c r="AN15" s="12">
        <v>0.1</v>
      </c>
      <c r="AO15" s="12">
        <v>4.88</v>
      </c>
      <c r="AP15" s="12">
        <v>8.51</v>
      </c>
      <c r="AQ15" s="12">
        <v>3.66</v>
      </c>
      <c r="AR15" s="12">
        <v>4.72</v>
      </c>
      <c r="AS15" s="12"/>
      <c r="AT15" s="12">
        <v>99.919999999999987</v>
      </c>
      <c r="AU15" s="12"/>
      <c r="AV15" s="12">
        <v>0.65864804931274756</v>
      </c>
      <c r="AW15" s="12">
        <v>0.43837596574883414</v>
      </c>
      <c r="AX15" s="12"/>
      <c r="AY15" s="12">
        <v>0.88983191878848389</v>
      </c>
      <c r="AZ15" s="12">
        <v>8.8861076345431774E-3</v>
      </c>
      <c r="BA15" s="12">
        <v>0.15182424480188311</v>
      </c>
      <c r="BB15" s="12">
        <v>0.11677105080027837</v>
      </c>
      <c r="BC15" s="12">
        <v>1.4096419509444602E-3</v>
      </c>
      <c r="BD15" s="12">
        <v>0.12106177127263705</v>
      </c>
      <c r="BE15" s="12">
        <v>0.15174750356633382</v>
      </c>
      <c r="BF15" s="12">
        <v>5.9223300970873791E-2</v>
      </c>
      <c r="BG15" s="12">
        <v>5.0106157112526535E-2</v>
      </c>
      <c r="BH15" s="12">
        <v>0</v>
      </c>
      <c r="BI15" s="12"/>
      <c r="BJ15" s="12">
        <v>1.5508616968985041</v>
      </c>
      <c r="BK15" s="12"/>
      <c r="BL15" s="12">
        <v>0.88983191878848389</v>
      </c>
      <c r="BM15" s="12">
        <v>8.8861076345431774E-3</v>
      </c>
      <c r="BN15" s="12">
        <v>0.30364848960376623</v>
      </c>
      <c r="BO15" s="12">
        <v>0.11677105080027837</v>
      </c>
      <c r="BP15" s="12">
        <v>1.4096419509444602E-3</v>
      </c>
      <c r="BQ15" s="12">
        <v>0.12106177127263705</v>
      </c>
      <c r="BR15" s="12">
        <v>0.15174750356633382</v>
      </c>
      <c r="BS15" s="12">
        <v>0.11844660194174758</v>
      </c>
      <c r="BT15" s="12">
        <v>0.10021231422505307</v>
      </c>
      <c r="BU15" s="35">
        <v>0</v>
      </c>
    </row>
    <row r="16" spans="1:73" ht="17" x14ac:dyDescent="0.25">
      <c r="A16" s="22" t="s">
        <v>96</v>
      </c>
      <c r="B16" s="23" t="s">
        <v>151</v>
      </c>
      <c r="C16" s="36" t="s">
        <v>154</v>
      </c>
      <c r="D16" s="36" t="s">
        <v>61</v>
      </c>
      <c r="E16" s="37" t="s">
        <v>93</v>
      </c>
      <c r="F16" s="10">
        <v>0.60751412905558377</v>
      </c>
      <c r="G16" s="67">
        <v>0.53685578640295406</v>
      </c>
      <c r="H16" s="11"/>
      <c r="I16" s="12"/>
      <c r="J16" s="13"/>
      <c r="K16" s="17"/>
      <c r="L16" s="15"/>
      <c r="M16" s="16"/>
      <c r="N16" s="16"/>
      <c r="O16" s="17"/>
      <c r="P16" s="15"/>
      <c r="Q16" s="16"/>
      <c r="R16" s="18"/>
      <c r="S16" s="16"/>
      <c r="T16" s="16"/>
      <c r="U16" s="21"/>
      <c r="V16" s="16"/>
      <c r="W16" s="21"/>
      <c r="X16" s="21"/>
      <c r="Y16" s="21"/>
      <c r="Z16" s="15">
        <v>264</v>
      </c>
      <c r="AA16" s="63" t="s">
        <v>150</v>
      </c>
      <c r="AB16" s="16"/>
      <c r="AC16" s="16"/>
      <c r="AD16" s="16"/>
      <c r="AE16" s="15">
        <v>264</v>
      </c>
      <c r="AF16" s="16">
        <v>15</v>
      </c>
      <c r="AG16" s="18"/>
      <c r="AH16" s="19" t="s">
        <v>92</v>
      </c>
      <c r="AI16" s="19"/>
      <c r="AJ16" s="11">
        <v>50.99</v>
      </c>
      <c r="AK16" s="12">
        <v>0.87</v>
      </c>
      <c r="AL16" s="12">
        <v>15.54</v>
      </c>
      <c r="AM16" s="12">
        <v>7.77</v>
      </c>
      <c r="AN16" s="12">
        <v>0.04</v>
      </c>
      <c r="AO16" s="12">
        <v>6.03</v>
      </c>
      <c r="AP16" s="12">
        <v>11.32</v>
      </c>
      <c r="AQ16" s="12">
        <v>7.23</v>
      </c>
      <c r="AR16" s="12">
        <v>1.89</v>
      </c>
      <c r="AS16" s="12"/>
      <c r="AT16" s="12">
        <v>101.68</v>
      </c>
      <c r="AU16" s="12"/>
      <c r="AV16" s="12">
        <v>0.60751412905558377</v>
      </c>
      <c r="AW16" s="12">
        <v>0.53685578640295406</v>
      </c>
      <c r="AX16" s="12"/>
      <c r="AY16" s="12">
        <v>0.84856049259444166</v>
      </c>
      <c r="AZ16" s="12">
        <v>1.0888610763454317E-2</v>
      </c>
      <c r="BA16" s="12">
        <v>0.15241271086700667</v>
      </c>
      <c r="BB16" s="12">
        <v>0.1081419624217119</v>
      </c>
      <c r="BC16" s="12">
        <v>5.6385678037778404E-4</v>
      </c>
      <c r="BD16" s="12">
        <v>0.1495906722897544</v>
      </c>
      <c r="BE16" s="12">
        <v>0.20185449358059915</v>
      </c>
      <c r="BF16" s="12">
        <v>0.11699029126213593</v>
      </c>
      <c r="BG16" s="12">
        <v>2.0063694267515923E-2</v>
      </c>
      <c r="BH16" s="12">
        <v>0</v>
      </c>
      <c r="BI16" s="12">
        <v>1.6090667848269977</v>
      </c>
      <c r="BJ16" s="12"/>
      <c r="BK16" s="12"/>
      <c r="BL16" s="12">
        <v>0.84856049259444166</v>
      </c>
      <c r="BM16" s="12">
        <v>1.0888610763454317E-2</v>
      </c>
      <c r="BN16" s="12">
        <v>0.30482542173401334</v>
      </c>
      <c r="BO16" s="12">
        <v>0.1081419624217119</v>
      </c>
      <c r="BP16" s="12">
        <v>5.6385678037778404E-4</v>
      </c>
      <c r="BQ16" s="12">
        <v>0.1495906722897544</v>
      </c>
      <c r="BR16" s="12">
        <v>0.20185449358059915</v>
      </c>
      <c r="BS16" s="12">
        <v>0.23398058252427187</v>
      </c>
      <c r="BT16" s="12">
        <v>4.0127388535031845E-2</v>
      </c>
      <c r="BU16" s="35">
        <v>0</v>
      </c>
    </row>
    <row r="17" spans="1:73" ht="17" x14ac:dyDescent="0.25">
      <c r="A17" s="22" t="s">
        <v>96</v>
      </c>
      <c r="B17" s="23" t="s">
        <v>151</v>
      </c>
      <c r="C17" s="36" t="s">
        <v>153</v>
      </c>
      <c r="D17" s="36" t="s">
        <v>61</v>
      </c>
      <c r="E17" s="37" t="s">
        <v>93</v>
      </c>
      <c r="F17" s="10">
        <v>0.61246849011068027</v>
      </c>
      <c r="G17" s="67">
        <v>0.42411331623924359</v>
      </c>
      <c r="H17" s="11"/>
      <c r="I17" s="12"/>
      <c r="J17" s="13"/>
      <c r="K17" s="17"/>
      <c r="L17" s="15"/>
      <c r="M17" s="16"/>
      <c r="N17" s="16"/>
      <c r="O17" s="17"/>
      <c r="P17" s="15"/>
      <c r="Q17" s="16"/>
      <c r="R17" s="18"/>
      <c r="S17" s="16"/>
      <c r="T17" s="16"/>
      <c r="U17" s="21"/>
      <c r="V17" s="16"/>
      <c r="W17" s="21"/>
      <c r="X17" s="21"/>
      <c r="Y17" s="21"/>
      <c r="Z17" s="15">
        <v>244</v>
      </c>
      <c r="AA17" s="63" t="s">
        <v>150</v>
      </c>
      <c r="AB17" s="16"/>
      <c r="AC17" s="16"/>
      <c r="AD17" s="16"/>
      <c r="AE17" s="15">
        <v>244</v>
      </c>
      <c r="AF17" s="16">
        <v>15</v>
      </c>
      <c r="AG17" s="18"/>
      <c r="AH17" s="19" t="s">
        <v>92</v>
      </c>
      <c r="AI17" s="19"/>
      <c r="AJ17" s="11">
        <v>49.65</v>
      </c>
      <c r="AK17" s="12">
        <v>0.84</v>
      </c>
      <c r="AL17" s="12">
        <v>14.99</v>
      </c>
      <c r="AM17" s="12">
        <v>7.76</v>
      </c>
      <c r="AN17" s="12">
        <v>0.06</v>
      </c>
      <c r="AO17" s="12">
        <v>5.49</v>
      </c>
      <c r="AP17" s="12">
        <v>11.41</v>
      </c>
      <c r="AQ17" s="12">
        <v>4.63</v>
      </c>
      <c r="AR17" s="12">
        <v>4.71</v>
      </c>
      <c r="AS17" s="12"/>
      <c r="AT17" s="12">
        <v>99.539999999999992</v>
      </c>
      <c r="AU17" s="12"/>
      <c r="AV17" s="12">
        <v>0.61246849011068027</v>
      </c>
      <c r="AW17" s="12">
        <v>0.42411331623924359</v>
      </c>
      <c r="AX17" s="12"/>
      <c r="AY17" s="12">
        <v>0.82626060908637033</v>
      </c>
      <c r="AZ17" s="12">
        <v>1.0513141426783479E-2</v>
      </c>
      <c r="BA17" s="12">
        <v>0.14701843860337388</v>
      </c>
      <c r="BB17" s="12">
        <v>0.10800278357689631</v>
      </c>
      <c r="BC17" s="12">
        <v>8.4578517056667607E-4</v>
      </c>
      <c r="BD17" s="12">
        <v>0.13619449268171668</v>
      </c>
      <c r="BE17" s="12">
        <v>0.20345934379457919</v>
      </c>
      <c r="BF17" s="12">
        <v>7.4919093851132684E-2</v>
      </c>
      <c r="BG17" s="12">
        <v>4.9999999999999996E-2</v>
      </c>
      <c r="BH17" s="12">
        <v>0</v>
      </c>
      <c r="BI17" s="12">
        <v>1.5572136881914196</v>
      </c>
      <c r="BJ17" s="12"/>
      <c r="BK17" s="12"/>
      <c r="BL17" s="12">
        <v>0.82626060908637033</v>
      </c>
      <c r="BM17" s="12">
        <v>1.0513141426783479E-2</v>
      </c>
      <c r="BN17" s="12">
        <v>0.29403687720674776</v>
      </c>
      <c r="BO17" s="12">
        <v>0.10800278357689631</v>
      </c>
      <c r="BP17" s="12">
        <v>8.4578517056667607E-4</v>
      </c>
      <c r="BQ17" s="12">
        <v>0.13619449268171668</v>
      </c>
      <c r="BR17" s="12">
        <v>0.20345934379457919</v>
      </c>
      <c r="BS17" s="12">
        <v>0.14983818770226537</v>
      </c>
      <c r="BT17" s="12">
        <v>9.9999999999999992E-2</v>
      </c>
      <c r="BU17" s="35">
        <v>0</v>
      </c>
    </row>
    <row r="18" spans="1:73" ht="17" x14ac:dyDescent="0.25">
      <c r="A18" s="22" t="s">
        <v>96</v>
      </c>
      <c r="B18" s="23" t="s">
        <v>151</v>
      </c>
      <c r="C18" s="36" t="s">
        <v>152</v>
      </c>
      <c r="D18" s="36" t="s">
        <v>61</v>
      </c>
      <c r="E18" s="37" t="s">
        <v>93</v>
      </c>
      <c r="F18" s="10">
        <v>0.62241376582004049</v>
      </c>
      <c r="G18" s="67">
        <v>0.23689820110221482</v>
      </c>
      <c r="H18" s="11"/>
      <c r="I18" s="12"/>
      <c r="J18" s="13"/>
      <c r="K18" s="17"/>
      <c r="L18" s="15"/>
      <c r="M18" s="16"/>
      <c r="N18" s="16"/>
      <c r="O18" s="17"/>
      <c r="P18" s="15"/>
      <c r="Q18" s="16"/>
      <c r="R18" s="18"/>
      <c r="S18" s="16"/>
      <c r="T18" s="16"/>
      <c r="U18" s="21"/>
      <c r="V18" s="16"/>
      <c r="W18" s="21"/>
      <c r="X18" s="21"/>
      <c r="Y18" s="21"/>
      <c r="Z18" s="15">
        <v>294</v>
      </c>
      <c r="AA18" s="63" t="s">
        <v>150</v>
      </c>
      <c r="AB18" s="16"/>
      <c r="AC18" s="16"/>
      <c r="AD18" s="16"/>
      <c r="AE18" s="15">
        <v>294</v>
      </c>
      <c r="AF18" s="16">
        <v>16</v>
      </c>
      <c r="AG18" s="18"/>
      <c r="AH18" s="19" t="s">
        <v>92</v>
      </c>
      <c r="AI18" s="19"/>
      <c r="AJ18" s="11">
        <v>49.89</v>
      </c>
      <c r="AK18" s="12">
        <v>0.89</v>
      </c>
      <c r="AL18" s="12">
        <v>15.57</v>
      </c>
      <c r="AM18" s="12">
        <v>7.82</v>
      </c>
      <c r="AN18" s="12">
        <v>0.02</v>
      </c>
      <c r="AO18" s="12">
        <v>5.75</v>
      </c>
      <c r="AP18" s="12">
        <v>11.4</v>
      </c>
      <c r="AQ18" s="12">
        <v>1.95</v>
      </c>
      <c r="AR18" s="12">
        <v>7.52</v>
      </c>
      <c r="AS18" s="12"/>
      <c r="AT18" s="12">
        <v>100.80999999999999</v>
      </c>
      <c r="AU18" s="12"/>
      <c r="AV18" s="12">
        <v>0.62241376582004049</v>
      </c>
      <c r="AW18" s="12">
        <v>0.23689820110221482</v>
      </c>
      <c r="AX18" s="12"/>
      <c r="AY18" s="12">
        <v>0.83025461807289058</v>
      </c>
      <c r="AZ18" s="12">
        <v>1.1138923654568209E-2</v>
      </c>
      <c r="BA18" s="12">
        <v>0.15270694389956846</v>
      </c>
      <c r="BB18" s="12">
        <v>0.10883785664578985</v>
      </c>
      <c r="BC18" s="12">
        <v>2.8192839018889202E-4</v>
      </c>
      <c r="BD18" s="12">
        <v>0.14264450508558668</v>
      </c>
      <c r="BE18" s="12">
        <v>0.20328102710413695</v>
      </c>
      <c r="BF18" s="12">
        <v>3.1553398058252427E-2</v>
      </c>
      <c r="BG18" s="12">
        <v>7.9830148619957533E-2</v>
      </c>
      <c r="BH18" s="12">
        <v>0</v>
      </c>
      <c r="BI18" s="12">
        <v>1.5605293495309398</v>
      </c>
      <c r="BJ18" s="12"/>
      <c r="BK18" s="12"/>
      <c r="BL18" s="12">
        <v>0.83025461807289058</v>
      </c>
      <c r="BM18" s="12">
        <v>1.1138923654568209E-2</v>
      </c>
      <c r="BN18" s="12">
        <v>0.30541388779913692</v>
      </c>
      <c r="BO18" s="12">
        <v>0.10883785664578985</v>
      </c>
      <c r="BP18" s="12">
        <v>2.8192839018889202E-4</v>
      </c>
      <c r="BQ18" s="12">
        <v>0.14264450508558668</v>
      </c>
      <c r="BR18" s="12">
        <v>0.20328102710413695</v>
      </c>
      <c r="BS18" s="12">
        <v>6.3106796116504854E-2</v>
      </c>
      <c r="BT18" s="12">
        <v>0.15966029723991507</v>
      </c>
      <c r="BU18" s="35">
        <v>0</v>
      </c>
    </row>
    <row r="19" spans="1:73" ht="18" thickBot="1" x14ac:dyDescent="0.3">
      <c r="A19" s="76" t="s">
        <v>96</v>
      </c>
      <c r="B19" s="75" t="s">
        <v>151</v>
      </c>
      <c r="C19" s="74" t="s">
        <v>124</v>
      </c>
      <c r="D19" s="74" t="s">
        <v>61</v>
      </c>
      <c r="E19" s="73" t="s">
        <v>93</v>
      </c>
      <c r="F19" s="52">
        <v>0.72238014935670858</v>
      </c>
      <c r="G19" s="72">
        <v>0.59026644831546593</v>
      </c>
      <c r="H19" s="71"/>
      <c r="I19" s="42"/>
      <c r="J19" s="50"/>
      <c r="K19" s="48"/>
      <c r="L19" s="46"/>
      <c r="M19" s="45"/>
      <c r="N19" s="45"/>
      <c r="O19" s="48"/>
      <c r="P19" s="46"/>
      <c r="Q19" s="45"/>
      <c r="R19" s="47"/>
      <c r="S19" s="45"/>
      <c r="T19" s="45"/>
      <c r="U19" s="70"/>
      <c r="V19" s="45"/>
      <c r="W19" s="70"/>
      <c r="X19" s="70"/>
      <c r="Y19" s="70"/>
      <c r="Z19" s="46">
        <v>215</v>
      </c>
      <c r="AA19" s="63" t="s">
        <v>150</v>
      </c>
      <c r="AB19" s="45"/>
      <c r="AC19" s="45"/>
      <c r="AD19" s="45"/>
      <c r="AE19" s="46">
        <v>215</v>
      </c>
      <c r="AF19" s="45">
        <v>8</v>
      </c>
      <c r="AG19" s="47"/>
      <c r="AH19" s="44" t="s">
        <v>92</v>
      </c>
      <c r="AI19" s="44"/>
      <c r="AJ19" s="11">
        <v>58.29</v>
      </c>
      <c r="AK19" s="12">
        <v>0.52</v>
      </c>
      <c r="AL19" s="12">
        <v>16.5</v>
      </c>
      <c r="AM19" s="12">
        <v>6.92</v>
      </c>
      <c r="AN19" s="12">
        <v>0.11</v>
      </c>
      <c r="AO19" s="12">
        <v>2.23</v>
      </c>
      <c r="AP19" s="12">
        <v>5.14</v>
      </c>
      <c r="AQ19" s="12">
        <v>4.08</v>
      </c>
      <c r="AR19" s="12">
        <v>5.36</v>
      </c>
      <c r="AS19" s="12"/>
      <c r="AT19" s="12">
        <v>99.15</v>
      </c>
      <c r="AU19" s="12"/>
      <c r="AV19" s="12">
        <v>0.72238014935670858</v>
      </c>
      <c r="AW19" s="12">
        <v>0.59026644831546593</v>
      </c>
      <c r="AX19" s="12"/>
      <c r="AY19" s="12">
        <v>0.97004493260109825</v>
      </c>
      <c r="AZ19" s="12">
        <v>6.5081351689612009E-3</v>
      </c>
      <c r="BA19" s="12">
        <v>0.16182816790898394</v>
      </c>
      <c r="BB19" s="12">
        <v>9.6311760612386929E-2</v>
      </c>
      <c r="BC19" s="12">
        <v>1.5506061460389062E-3</v>
      </c>
      <c r="BD19" s="12">
        <v>5.5321260233192754E-2</v>
      </c>
      <c r="BE19" s="12">
        <v>9.1654778887303848E-2</v>
      </c>
      <c r="BF19" s="12">
        <v>6.6019417475728162E-2</v>
      </c>
      <c r="BG19" s="12">
        <v>5.6900212314225054E-2</v>
      </c>
      <c r="BH19" s="12">
        <v>0</v>
      </c>
      <c r="BI19" s="12">
        <v>1.5061392713479191</v>
      </c>
      <c r="BJ19" s="12"/>
      <c r="BK19" s="12"/>
      <c r="BL19" s="12">
        <v>0.97004493260109825</v>
      </c>
      <c r="BM19" s="12">
        <v>6.5081351689612009E-3</v>
      </c>
      <c r="BN19" s="12">
        <v>0.32365633581796788</v>
      </c>
      <c r="BO19" s="12">
        <v>9.6311760612386929E-2</v>
      </c>
      <c r="BP19" s="12">
        <v>1.5506061460389062E-3</v>
      </c>
      <c r="BQ19" s="12">
        <v>5.5321260233192754E-2</v>
      </c>
      <c r="BR19" s="12">
        <v>9.1654778887303848E-2</v>
      </c>
      <c r="BS19" s="12">
        <v>0.13203883495145632</v>
      </c>
      <c r="BT19" s="12">
        <v>0.11380042462845011</v>
      </c>
      <c r="BU19" s="35">
        <v>0</v>
      </c>
    </row>
    <row r="20" spans="1:73" s="102" customFormat="1" ht="17" x14ac:dyDescent="0.25">
      <c r="A20" s="96" t="s">
        <v>130</v>
      </c>
      <c r="B20" s="97" t="s">
        <v>129</v>
      </c>
      <c r="C20" s="98" t="s">
        <v>128</v>
      </c>
      <c r="D20" s="98" t="s">
        <v>61</v>
      </c>
      <c r="E20" s="99" t="s">
        <v>107</v>
      </c>
      <c r="F20" s="12">
        <v>0.622</v>
      </c>
      <c r="G20" s="12">
        <v>0.23157895182099122</v>
      </c>
      <c r="H20" s="11">
        <v>1.02</v>
      </c>
      <c r="I20" s="12">
        <v>0.03</v>
      </c>
      <c r="J20" s="12"/>
      <c r="K20" s="35"/>
      <c r="L20" s="12">
        <v>0.62</v>
      </c>
      <c r="M20" s="12">
        <v>0.06</v>
      </c>
      <c r="N20" s="12"/>
      <c r="O20" s="12"/>
      <c r="P20" s="11"/>
      <c r="Q20" s="12"/>
      <c r="R20" s="35"/>
      <c r="S20" s="12">
        <v>63.9</v>
      </c>
      <c r="T20" s="12"/>
      <c r="U20" s="12"/>
      <c r="V20" s="12"/>
      <c r="W20" s="12"/>
      <c r="X20" s="12">
        <v>5.4</v>
      </c>
      <c r="Y20" s="40"/>
      <c r="Z20" s="11">
        <v>308</v>
      </c>
      <c r="AA20" s="68" t="s">
        <v>135</v>
      </c>
      <c r="AB20" s="11">
        <v>308</v>
      </c>
      <c r="AC20" s="12">
        <v>110</v>
      </c>
      <c r="AD20" s="35"/>
      <c r="AE20" s="12"/>
      <c r="AF20" s="12"/>
      <c r="AG20" s="35"/>
      <c r="AH20" s="100" t="s">
        <v>127</v>
      </c>
      <c r="AI20" s="100"/>
      <c r="AJ20" s="101">
        <v>47.645000000000003</v>
      </c>
      <c r="AK20" s="40">
        <v>0.85750000000000004</v>
      </c>
      <c r="AL20" s="40">
        <v>14.969999999999999</v>
      </c>
      <c r="AM20" s="40">
        <v>7.1875</v>
      </c>
      <c r="AN20" s="40">
        <v>6.5000000000000002E-2</v>
      </c>
      <c r="AO20" s="40">
        <v>5.4974999999999996</v>
      </c>
      <c r="AP20" s="40">
        <v>10.82</v>
      </c>
      <c r="AQ20" s="40">
        <v>1.7949999999999999</v>
      </c>
      <c r="AR20" s="40">
        <v>6.902499999999999</v>
      </c>
      <c r="AS20" s="40">
        <v>0.5</v>
      </c>
      <c r="AT20" s="40">
        <v>96.24</v>
      </c>
      <c r="AU20" s="40"/>
      <c r="AV20" s="40">
        <v>0.62682687850579211</v>
      </c>
      <c r="AW20" s="40">
        <v>0.23157895182099122</v>
      </c>
      <c r="AX20" s="40"/>
      <c r="AY20" s="40">
        <v>0.79289399234481606</v>
      </c>
      <c r="AZ20" s="40">
        <v>1.0732165206508135E-2</v>
      </c>
      <c r="BA20" s="40">
        <v>0.14682228324833269</v>
      </c>
      <c r="BB20" s="40">
        <v>0.10003479471120391</v>
      </c>
      <c r="BC20" s="40">
        <v>9.1626726811389915E-4</v>
      </c>
      <c r="BD20" s="40">
        <v>0.13638055073182834</v>
      </c>
      <c r="BE20" s="40">
        <v>0.19293865905848787</v>
      </c>
      <c r="BF20" s="40">
        <v>2.9045307443365698E-2</v>
      </c>
      <c r="BG20" s="40">
        <v>7.3274946921443734E-2</v>
      </c>
      <c r="BH20" s="40">
        <v>8.8059175766114835E-4</v>
      </c>
      <c r="BI20" s="40">
        <v>1.4839195586917615</v>
      </c>
      <c r="BJ20" s="40"/>
      <c r="BK20" s="40"/>
      <c r="BL20" s="40">
        <v>0.79289399234481606</v>
      </c>
      <c r="BM20" s="40">
        <v>1.0732165206508135E-2</v>
      </c>
      <c r="BN20" s="40">
        <v>0.29364456649666537</v>
      </c>
      <c r="BO20" s="40">
        <v>0.10003479471120391</v>
      </c>
      <c r="BP20" s="40">
        <v>9.1626726811389915E-4</v>
      </c>
      <c r="BQ20" s="40">
        <v>0.13638055073182834</v>
      </c>
      <c r="BR20" s="40">
        <v>0.19293865905848787</v>
      </c>
      <c r="BS20" s="40">
        <v>5.8090614886731395E-2</v>
      </c>
      <c r="BT20" s="40">
        <v>0.14654989384288747</v>
      </c>
      <c r="BU20" s="68">
        <v>1.7611835153222967E-3</v>
      </c>
    </row>
    <row r="21" spans="1:73" s="20" customFormat="1" ht="17" x14ac:dyDescent="0.25">
      <c r="A21" s="22" t="s">
        <v>149</v>
      </c>
      <c r="B21" s="23" t="s">
        <v>148</v>
      </c>
      <c r="C21" s="36" t="s">
        <v>113</v>
      </c>
      <c r="D21" s="36" t="s">
        <v>118</v>
      </c>
      <c r="E21" s="37" t="s">
        <v>147</v>
      </c>
      <c r="F21" s="10">
        <v>0.58543390193776523</v>
      </c>
      <c r="G21" s="67">
        <v>0.4887569934165874</v>
      </c>
      <c r="H21" s="11"/>
      <c r="I21" s="12"/>
      <c r="J21" s="13"/>
      <c r="K21" s="17"/>
      <c r="L21" s="15"/>
      <c r="M21" s="16"/>
      <c r="N21" s="16"/>
      <c r="O21" s="18"/>
      <c r="P21" s="15"/>
      <c r="Q21" s="16"/>
      <c r="R21" s="18"/>
      <c r="S21" s="16"/>
      <c r="T21" s="16"/>
      <c r="U21" s="21"/>
      <c r="V21" s="16"/>
      <c r="W21" s="21"/>
      <c r="X21" s="21"/>
      <c r="Y21" s="21"/>
      <c r="Z21" s="15">
        <v>284</v>
      </c>
      <c r="AA21" s="63" t="s">
        <v>135</v>
      </c>
      <c r="AB21" s="16">
        <v>284</v>
      </c>
      <c r="AC21" s="16">
        <v>5</v>
      </c>
      <c r="AD21" s="16"/>
      <c r="AE21" s="15">
        <v>281</v>
      </c>
      <c r="AF21" s="16">
        <v>6</v>
      </c>
      <c r="AG21" s="18"/>
      <c r="AH21" s="19" t="s">
        <v>142</v>
      </c>
      <c r="AI21" s="19"/>
      <c r="AJ21" s="11">
        <v>46</v>
      </c>
      <c r="AK21" s="12">
        <v>3.17</v>
      </c>
      <c r="AL21" s="12">
        <v>15.2</v>
      </c>
      <c r="AM21" s="12">
        <v>12</v>
      </c>
      <c r="AN21" s="12">
        <v>0.23</v>
      </c>
      <c r="AO21" s="12">
        <v>9.06</v>
      </c>
      <c r="AP21" s="12">
        <v>8.2200000000000006</v>
      </c>
      <c r="AQ21" s="12">
        <v>4.33</v>
      </c>
      <c r="AR21" s="12">
        <v>1.32</v>
      </c>
      <c r="AS21" s="12">
        <v>0.27</v>
      </c>
      <c r="AT21" s="12">
        <v>99.8</v>
      </c>
      <c r="AU21" s="12"/>
      <c r="AV21" s="12">
        <v>0.58543390193776523</v>
      </c>
      <c r="AW21" s="12">
        <v>0.4887569934165874</v>
      </c>
      <c r="AX21" s="12"/>
      <c r="AY21" s="12">
        <v>0.76551838908304204</v>
      </c>
      <c r="AZ21" s="12">
        <v>3.9674593241551939E-2</v>
      </c>
      <c r="BA21" s="12">
        <v>0.14907806983130639</v>
      </c>
      <c r="BB21" s="12">
        <v>0.16701461377870566</v>
      </c>
      <c r="BC21" s="12">
        <v>3.2421764871722585E-3</v>
      </c>
      <c r="BD21" s="12">
        <v>0.22475812453485489</v>
      </c>
      <c r="BE21" s="12">
        <v>0.14657631954350928</v>
      </c>
      <c r="BF21" s="12">
        <v>7.0064724919093851E-2</v>
      </c>
      <c r="BG21" s="12">
        <v>1.4012738853503185E-2</v>
      </c>
      <c r="BH21" s="12">
        <v>1.9020781965480805E-3</v>
      </c>
      <c r="BI21" s="12">
        <v>1.5799397502727393</v>
      </c>
      <c r="BJ21" s="12"/>
      <c r="BK21" s="12"/>
      <c r="BL21" s="12">
        <v>0.76551838908304204</v>
      </c>
      <c r="BM21" s="12">
        <v>3.9674593241551939E-2</v>
      </c>
      <c r="BN21" s="12">
        <v>0.29815613966261278</v>
      </c>
      <c r="BO21" s="12">
        <v>0.16701461377870566</v>
      </c>
      <c r="BP21" s="12">
        <v>3.2421764871722585E-3</v>
      </c>
      <c r="BQ21" s="12">
        <v>0.22475812453485489</v>
      </c>
      <c r="BR21" s="12">
        <v>0.14657631954350928</v>
      </c>
      <c r="BS21" s="12">
        <v>0.1401294498381877</v>
      </c>
      <c r="BT21" s="12">
        <v>2.802547770700637E-2</v>
      </c>
      <c r="BU21" s="35">
        <v>3.804156393096161E-3</v>
      </c>
    </row>
    <row r="22" spans="1:73" s="20" customFormat="1" ht="17" x14ac:dyDescent="0.25">
      <c r="A22" s="22" t="s">
        <v>146</v>
      </c>
      <c r="B22" s="23" t="s">
        <v>145</v>
      </c>
      <c r="C22" s="36" t="s">
        <v>60</v>
      </c>
      <c r="D22" s="36" t="s">
        <v>61</v>
      </c>
      <c r="E22" s="37" t="s">
        <v>75</v>
      </c>
      <c r="F22" s="10">
        <v>0.80524921389779802</v>
      </c>
      <c r="G22" s="67">
        <v>0.84064893748481084</v>
      </c>
      <c r="H22" s="11"/>
      <c r="I22" s="12"/>
      <c r="J22" s="13"/>
      <c r="K22" s="17"/>
      <c r="L22" s="15"/>
      <c r="M22" s="16"/>
      <c r="N22" s="16"/>
      <c r="O22" s="17"/>
      <c r="P22" s="15"/>
      <c r="Q22" s="16"/>
      <c r="R22" s="18"/>
      <c r="S22" s="16"/>
      <c r="T22" s="16"/>
      <c r="U22" s="21"/>
      <c r="V22" s="16"/>
      <c r="W22" s="21"/>
      <c r="X22" s="21"/>
      <c r="Y22" s="21"/>
      <c r="Z22" s="15">
        <v>207</v>
      </c>
      <c r="AA22" s="63" t="s">
        <v>135</v>
      </c>
      <c r="AB22" s="16">
        <v>207</v>
      </c>
      <c r="AC22" s="16">
        <v>22</v>
      </c>
      <c r="AD22" s="16"/>
      <c r="AE22" s="15">
        <v>143</v>
      </c>
      <c r="AF22" s="16">
        <v>10</v>
      </c>
      <c r="AG22" s="18"/>
      <c r="AH22" s="19" t="s">
        <v>92</v>
      </c>
      <c r="AI22" s="19"/>
      <c r="AJ22" s="11">
        <v>68.957142857142856</v>
      </c>
      <c r="AK22" s="12">
        <v>0.5</v>
      </c>
      <c r="AL22" s="12">
        <v>15.760000000000002</v>
      </c>
      <c r="AM22" s="12">
        <v>0.93571428571428583</v>
      </c>
      <c r="AN22" s="12">
        <v>0.49285714285714288</v>
      </c>
      <c r="AO22" s="12">
        <v>0.24571428571428572</v>
      </c>
      <c r="AP22" s="12">
        <v>1.4542857142857142</v>
      </c>
      <c r="AQ22" s="12">
        <v>4.2271428571428578</v>
      </c>
      <c r="AR22" s="12">
        <v>7.3514285714285705</v>
      </c>
      <c r="AS22" s="12">
        <v>0.28999999999999998</v>
      </c>
      <c r="AT22" s="12">
        <v>100.21428571428572</v>
      </c>
      <c r="AU22" s="12"/>
      <c r="AV22" s="12">
        <v>0.80524921389779802</v>
      </c>
      <c r="AW22" s="12">
        <v>0.84064893748481084</v>
      </c>
      <c r="AX22" s="12"/>
      <c r="AY22" s="12">
        <v>1.147564367734113</v>
      </c>
      <c r="AZ22" s="12">
        <v>6.25782227784731E-3</v>
      </c>
      <c r="BA22" s="12">
        <v>0.15457041977245978</v>
      </c>
      <c r="BB22" s="12">
        <v>1.3023163336315738E-2</v>
      </c>
      <c r="BC22" s="12">
        <v>6.9475210439405525E-3</v>
      </c>
      <c r="BD22" s="12">
        <v>6.095616117943084E-3</v>
      </c>
      <c r="BE22" s="12">
        <v>2.5932341552883632E-2</v>
      </c>
      <c r="BF22" s="12">
        <v>6.8400369856680548E-2</v>
      </c>
      <c r="BG22" s="12">
        <v>7.8040643008795874E-2</v>
      </c>
      <c r="BH22" s="12">
        <v>5.8370653650681827E-4</v>
      </c>
      <c r="BI22" s="12">
        <v>1.50683226470098</v>
      </c>
      <c r="BJ22" s="12"/>
      <c r="BK22" s="12"/>
      <c r="BL22" s="12">
        <v>1.147564367734113</v>
      </c>
      <c r="BM22" s="12">
        <v>6.25782227784731E-3</v>
      </c>
      <c r="BN22" s="12">
        <v>0.30914083954491955</v>
      </c>
      <c r="BO22" s="12">
        <v>1.3023163336315738E-2</v>
      </c>
      <c r="BP22" s="12">
        <v>6.9475210439405525E-3</v>
      </c>
      <c r="BQ22" s="12">
        <v>6.095616117943084E-3</v>
      </c>
      <c r="BR22" s="12">
        <v>2.5932341552883632E-2</v>
      </c>
      <c r="BS22" s="12">
        <v>0.1368007397133611</v>
      </c>
      <c r="BT22" s="12">
        <v>0.15608128601759175</v>
      </c>
      <c r="BU22" s="35">
        <v>1.1674130730136365E-3</v>
      </c>
    </row>
    <row r="23" spans="1:73" ht="17" x14ac:dyDescent="0.25">
      <c r="A23" s="22" t="s">
        <v>47</v>
      </c>
      <c r="B23" s="23" t="s">
        <v>144</v>
      </c>
      <c r="C23" s="36" t="s">
        <v>101</v>
      </c>
      <c r="D23" s="36" t="s">
        <v>118</v>
      </c>
      <c r="E23" s="37" t="s">
        <v>143</v>
      </c>
      <c r="F23" s="10"/>
      <c r="G23" s="67">
        <v>0.24</v>
      </c>
      <c r="H23" s="11"/>
      <c r="I23" s="12"/>
      <c r="J23" s="13"/>
      <c r="K23" s="17"/>
      <c r="L23" s="15"/>
      <c r="M23" s="16"/>
      <c r="N23" s="16"/>
      <c r="O23" s="17"/>
      <c r="P23" s="15"/>
      <c r="Q23" s="16"/>
      <c r="R23" s="18"/>
      <c r="S23" s="16"/>
      <c r="T23" s="16"/>
      <c r="U23" s="21"/>
      <c r="V23" s="16"/>
      <c r="W23" s="21"/>
      <c r="X23" s="21"/>
      <c r="Y23" s="21"/>
      <c r="Z23" s="15">
        <v>375</v>
      </c>
      <c r="AA23" s="63" t="s">
        <v>135</v>
      </c>
      <c r="AB23" s="16">
        <v>375</v>
      </c>
      <c r="AC23" s="16">
        <v>20</v>
      </c>
      <c r="AD23" s="16"/>
      <c r="AE23" s="15">
        <v>375</v>
      </c>
      <c r="AF23" s="16">
        <v>20</v>
      </c>
      <c r="AG23" s="18"/>
      <c r="AH23" s="19" t="s">
        <v>142</v>
      </c>
      <c r="AI23" s="19"/>
      <c r="AJ23" s="69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68"/>
    </row>
    <row r="24" spans="1:73" ht="17" x14ac:dyDescent="0.25">
      <c r="A24" s="8" t="s">
        <v>42</v>
      </c>
      <c r="B24" s="9" t="s">
        <v>43</v>
      </c>
      <c r="C24" s="32" t="s">
        <v>44</v>
      </c>
      <c r="D24" s="32" t="s">
        <v>45</v>
      </c>
      <c r="E24" s="33" t="s">
        <v>76</v>
      </c>
      <c r="F24" s="10">
        <v>0.70799999999999996</v>
      </c>
      <c r="G24" s="67">
        <v>0.50738925282880565</v>
      </c>
      <c r="H24" s="11">
        <v>1.25</v>
      </c>
      <c r="I24" s="12">
        <v>0.05</v>
      </c>
      <c r="J24" s="13"/>
      <c r="K24" s="17">
        <v>0.04</v>
      </c>
      <c r="L24" s="15">
        <v>0.95</v>
      </c>
      <c r="M24" s="16">
        <v>0.1</v>
      </c>
      <c r="N24" s="16"/>
      <c r="O24" s="17">
        <v>0.10526315789473685</v>
      </c>
      <c r="P24" s="15">
        <v>42</v>
      </c>
      <c r="Q24" s="16">
        <v>2</v>
      </c>
      <c r="R24" s="18"/>
      <c r="S24" s="16"/>
      <c r="T24" s="16"/>
      <c r="U24" s="21"/>
      <c r="V24" s="16"/>
      <c r="W24" s="21"/>
      <c r="X24" s="21"/>
      <c r="Y24" s="21"/>
      <c r="Z24" s="15">
        <v>180</v>
      </c>
      <c r="AA24" s="63" t="s">
        <v>135</v>
      </c>
      <c r="AB24" s="16">
        <v>180</v>
      </c>
      <c r="AC24" s="16">
        <v>15</v>
      </c>
      <c r="AD24" s="16"/>
      <c r="AE24" s="15">
        <v>190</v>
      </c>
      <c r="AF24" s="16">
        <v>15</v>
      </c>
      <c r="AG24" s="18"/>
      <c r="AH24" s="19" t="s">
        <v>46</v>
      </c>
      <c r="AI24" s="19"/>
      <c r="AJ24" s="11">
        <v>54.55</v>
      </c>
      <c r="AK24" s="12">
        <v>2.02</v>
      </c>
      <c r="AL24" s="12">
        <v>14.5</v>
      </c>
      <c r="AM24" s="12">
        <v>12.17</v>
      </c>
      <c r="AN24" s="12">
        <v>0.27</v>
      </c>
      <c r="AO24" s="12">
        <v>2.95</v>
      </c>
      <c r="AP24" s="12">
        <v>6.96</v>
      </c>
      <c r="AQ24" s="12">
        <v>3.95</v>
      </c>
      <c r="AR24" s="12">
        <v>1.28</v>
      </c>
      <c r="AS24" s="12">
        <v>1.02</v>
      </c>
      <c r="AT24" s="12">
        <v>99.669999999999987</v>
      </c>
      <c r="AU24" s="12"/>
      <c r="AV24" s="12">
        <v>0.67841771052078004</v>
      </c>
      <c r="AW24" s="12">
        <v>0.50738925282880565</v>
      </c>
      <c r="AX24" s="12"/>
      <c r="AY24" s="12">
        <v>0.90780495922782478</v>
      </c>
      <c r="AZ24" s="12">
        <v>2.5281602002503126E-2</v>
      </c>
      <c r="BA24" s="12">
        <v>0.14221263240486468</v>
      </c>
      <c r="BB24" s="12">
        <v>0.16938065414057066</v>
      </c>
      <c r="BC24" s="12">
        <v>3.8060332675500428E-3</v>
      </c>
      <c r="BD24" s="12">
        <v>7.3182833043909698E-2</v>
      </c>
      <c r="BE24" s="12">
        <v>0.12410841654778888</v>
      </c>
      <c r="BF24" s="12">
        <v>6.3915857605177998E-2</v>
      </c>
      <c r="BG24" s="12">
        <v>1.3588110403397028E-2</v>
      </c>
      <c r="BH24" s="12">
        <v>7.1856287425149708E-3</v>
      </c>
      <c r="BI24" s="12"/>
      <c r="BJ24" s="12">
        <v>1.5232810986435867</v>
      </c>
      <c r="BK24" s="12"/>
      <c r="BL24" s="12">
        <v>0.90780495922782478</v>
      </c>
      <c r="BM24" s="12">
        <v>2.5281602002503126E-2</v>
      </c>
      <c r="BN24" s="12">
        <v>0.28442526480972935</v>
      </c>
      <c r="BO24" s="12">
        <v>0.16938065414057066</v>
      </c>
      <c r="BP24" s="12">
        <v>3.8060332675500428E-3</v>
      </c>
      <c r="BQ24" s="12">
        <v>7.3182833043909698E-2</v>
      </c>
      <c r="BR24" s="12">
        <v>0.12410841654778888</v>
      </c>
      <c r="BS24" s="12">
        <v>0.127831715210356</v>
      </c>
      <c r="BT24" s="12">
        <v>2.7176220806794056E-2</v>
      </c>
      <c r="BU24" s="35">
        <v>1.4371257485029942E-2</v>
      </c>
    </row>
    <row r="25" spans="1:73" ht="17" x14ac:dyDescent="0.25">
      <c r="A25" s="22" t="s">
        <v>120</v>
      </c>
      <c r="B25" s="23" t="s">
        <v>119</v>
      </c>
      <c r="C25" s="36" t="s">
        <v>39</v>
      </c>
      <c r="D25" s="36" t="s">
        <v>118</v>
      </c>
      <c r="E25" s="37" t="s">
        <v>74</v>
      </c>
      <c r="F25" s="10">
        <v>0.64545647626617619</v>
      </c>
      <c r="G25" s="67">
        <v>0.24463806860177423</v>
      </c>
      <c r="H25" s="11"/>
      <c r="I25" s="12"/>
      <c r="J25" s="13"/>
      <c r="K25" s="17"/>
      <c r="L25" s="15"/>
      <c r="M25" s="16"/>
      <c r="N25" s="16"/>
      <c r="O25" s="17"/>
      <c r="P25" s="15"/>
      <c r="Q25" s="16"/>
      <c r="R25" s="18"/>
      <c r="S25" s="16">
        <v>78</v>
      </c>
      <c r="T25" s="16"/>
      <c r="U25" s="16"/>
      <c r="V25" s="16"/>
      <c r="W25" s="16"/>
      <c r="X25" s="16" t="s">
        <v>117</v>
      </c>
      <c r="Y25" s="21"/>
      <c r="Z25" s="15">
        <v>398</v>
      </c>
      <c r="AA25" s="63" t="s">
        <v>135</v>
      </c>
      <c r="AB25" s="16">
        <v>398</v>
      </c>
      <c r="AC25" s="16">
        <v>10</v>
      </c>
      <c r="AD25" s="16"/>
      <c r="AE25" s="15">
        <v>398</v>
      </c>
      <c r="AF25" s="16">
        <v>10</v>
      </c>
      <c r="AG25" s="18"/>
      <c r="AH25" s="19" t="s">
        <v>116</v>
      </c>
      <c r="AI25" s="19"/>
      <c r="AJ25" s="11">
        <v>51.839999999999996</v>
      </c>
      <c r="AK25" s="12">
        <v>1.2600000000000002</v>
      </c>
      <c r="AL25" s="12">
        <v>14.331999999999999</v>
      </c>
      <c r="AM25" s="12">
        <v>9.6419999999999995</v>
      </c>
      <c r="AN25" s="12">
        <v>0.17400000000000002</v>
      </c>
      <c r="AO25" s="12">
        <v>7.7799999999999994</v>
      </c>
      <c r="AP25" s="12">
        <v>11.879999999999999</v>
      </c>
      <c r="AQ25" s="12">
        <v>2.1199999999999997</v>
      </c>
      <c r="AR25" s="12">
        <v>0.04</v>
      </c>
      <c r="AS25" s="12">
        <v>0.11199999999999999</v>
      </c>
      <c r="AT25" s="12">
        <v>99.179999999999993</v>
      </c>
      <c r="AU25" s="12"/>
      <c r="AV25" s="12">
        <v>0.64545647626617619</v>
      </c>
      <c r="AW25" s="12">
        <v>0.24463806860177423</v>
      </c>
      <c r="AX25" s="12"/>
      <c r="AY25" s="12">
        <v>0.86270594108836729</v>
      </c>
      <c r="AZ25" s="12">
        <v>1.576971214017522E-2</v>
      </c>
      <c r="BA25" s="12">
        <v>0.14056492742251864</v>
      </c>
      <c r="BB25" s="12">
        <v>0.13419624217118997</v>
      </c>
      <c r="BC25" s="12">
        <v>2.452776994643361E-3</v>
      </c>
      <c r="BD25" s="12">
        <v>0.1930042173158025</v>
      </c>
      <c r="BE25" s="12">
        <v>0.21184022824536375</v>
      </c>
      <c r="BF25" s="12">
        <v>3.4304207119741095E-2</v>
      </c>
      <c r="BG25" s="12">
        <v>4.2462845010615713E-4</v>
      </c>
      <c r="BH25" s="12">
        <v>7.890102148643889E-4</v>
      </c>
      <c r="BI25" s="12"/>
      <c r="BJ25" s="12">
        <v>1.5952628809479079</v>
      </c>
      <c r="BK25" s="12"/>
      <c r="BL25" s="12">
        <v>0.86270594108836729</v>
      </c>
      <c r="BM25" s="12">
        <v>1.576971214017522E-2</v>
      </c>
      <c r="BN25" s="12">
        <v>0.28112985484503727</v>
      </c>
      <c r="BO25" s="12">
        <v>0.13419624217118997</v>
      </c>
      <c r="BP25" s="12">
        <v>2.452776994643361E-3</v>
      </c>
      <c r="BQ25" s="12">
        <v>0.1930042173158025</v>
      </c>
      <c r="BR25" s="12">
        <v>0.21184022824536375</v>
      </c>
      <c r="BS25" s="12">
        <v>6.8608414239482191E-2</v>
      </c>
      <c r="BT25" s="12">
        <v>8.4925690021231425E-4</v>
      </c>
      <c r="BU25" s="35">
        <v>1.5780204297287778E-3</v>
      </c>
    </row>
    <row r="26" spans="1:73" ht="17" x14ac:dyDescent="0.25">
      <c r="A26" s="22" t="s">
        <v>96</v>
      </c>
      <c r="B26" s="23" t="s">
        <v>102</v>
      </c>
      <c r="C26" s="36" t="s">
        <v>101</v>
      </c>
      <c r="D26" s="36" t="s">
        <v>50</v>
      </c>
      <c r="E26" s="37" t="s">
        <v>93</v>
      </c>
      <c r="F26" s="10">
        <v>0.66378339566542666</v>
      </c>
      <c r="G26" s="67">
        <v>0.27655660483015931</v>
      </c>
      <c r="H26" s="15">
        <v>0.65</v>
      </c>
      <c r="I26" s="16">
        <v>0.08</v>
      </c>
      <c r="J26" s="13"/>
      <c r="K26" s="17">
        <v>0.12307692307692307</v>
      </c>
      <c r="L26" s="15">
        <v>0.69</v>
      </c>
      <c r="M26" s="16">
        <v>0.08</v>
      </c>
      <c r="N26" s="16"/>
      <c r="O26" s="17">
        <v>0.11594202898550726</v>
      </c>
      <c r="P26" s="15"/>
      <c r="Q26" s="16"/>
      <c r="R26" s="18"/>
      <c r="S26" s="16">
        <v>65</v>
      </c>
      <c r="T26" s="16"/>
      <c r="U26" s="21"/>
      <c r="V26" s="16"/>
      <c r="W26" s="21"/>
      <c r="X26" s="21">
        <v>2</v>
      </c>
      <c r="Y26" s="21"/>
      <c r="Z26" s="15">
        <v>361</v>
      </c>
      <c r="AA26" s="63" t="s">
        <v>135</v>
      </c>
      <c r="AB26" s="16">
        <v>361</v>
      </c>
      <c r="AC26" s="16">
        <v>43</v>
      </c>
      <c r="AD26" s="16"/>
      <c r="AE26" s="15">
        <v>317</v>
      </c>
      <c r="AF26" s="16">
        <v>23</v>
      </c>
      <c r="AG26" s="18"/>
      <c r="AH26" s="19" t="s">
        <v>100</v>
      </c>
      <c r="AI26" s="19"/>
      <c r="AJ26" s="11">
        <v>50.120000000000005</v>
      </c>
      <c r="AK26" s="12">
        <v>0.91</v>
      </c>
      <c r="AL26" s="12">
        <v>18.32</v>
      </c>
      <c r="AM26" s="12">
        <v>9.36</v>
      </c>
      <c r="AN26" s="12">
        <v>0.17</v>
      </c>
      <c r="AO26" s="12">
        <v>7.01</v>
      </c>
      <c r="AP26" s="12">
        <v>11.344999999999999</v>
      </c>
      <c r="AQ26" s="12">
        <v>2.39</v>
      </c>
      <c r="AR26" s="12">
        <v>0.22500000000000001</v>
      </c>
      <c r="AS26" s="12">
        <v>0.15</v>
      </c>
      <c r="AT26" s="12">
        <v>100</v>
      </c>
      <c r="AU26" s="12"/>
      <c r="AV26" s="12">
        <v>0.66378339566542666</v>
      </c>
      <c r="AW26" s="12">
        <v>0.27655660483015931</v>
      </c>
      <c r="AX26" s="12"/>
      <c r="AY26" s="12">
        <v>0.83408221001830585</v>
      </c>
      <c r="AZ26" s="12">
        <v>1.1389236545682102E-2</v>
      </c>
      <c r="BA26" s="12">
        <v>0.17967830521773248</v>
      </c>
      <c r="BB26" s="12">
        <v>0.13027139874739041</v>
      </c>
      <c r="BC26" s="12">
        <v>2.3963913166055823E-3</v>
      </c>
      <c r="BD26" s="12">
        <v>0.17390225750434135</v>
      </c>
      <c r="BE26" s="12">
        <v>0.20230028530670469</v>
      </c>
      <c r="BF26" s="12">
        <v>3.8673139158576057E-2</v>
      </c>
      <c r="BG26" s="12">
        <v>2.3885350318471337E-3</v>
      </c>
      <c r="BH26" s="12">
        <v>1.0567101091933781E-3</v>
      </c>
      <c r="BI26" s="12">
        <v>1.5761384689563791</v>
      </c>
      <c r="BJ26" s="12"/>
      <c r="BK26" s="12"/>
      <c r="BL26" s="12">
        <v>0.83408221001830585</v>
      </c>
      <c r="BM26" s="12">
        <v>1.1389236545682102E-2</v>
      </c>
      <c r="BN26" s="12">
        <v>0.35935661043546496</v>
      </c>
      <c r="BO26" s="12">
        <v>0.13027139874739041</v>
      </c>
      <c r="BP26" s="12">
        <v>2.3963913166055823E-3</v>
      </c>
      <c r="BQ26" s="12">
        <v>0.17390225750434135</v>
      </c>
      <c r="BR26" s="12">
        <v>0.20230028530670469</v>
      </c>
      <c r="BS26" s="12">
        <v>7.7346278317152115E-2</v>
      </c>
      <c r="BT26" s="12">
        <v>4.7770700636942673E-3</v>
      </c>
      <c r="BU26" s="35">
        <v>2.1134202183867561E-3</v>
      </c>
    </row>
    <row r="27" spans="1:73" ht="17" x14ac:dyDescent="0.25">
      <c r="A27" s="22" t="s">
        <v>96</v>
      </c>
      <c r="B27" s="23" t="s">
        <v>95</v>
      </c>
      <c r="C27" s="36" t="s">
        <v>98</v>
      </c>
      <c r="D27" s="36" t="s">
        <v>61</v>
      </c>
      <c r="E27" s="37" t="s">
        <v>93</v>
      </c>
      <c r="F27" s="10">
        <v>0.53206676081954596</v>
      </c>
      <c r="G27" s="67">
        <v>0.36103905373641304</v>
      </c>
      <c r="H27" s="11"/>
      <c r="I27" s="12"/>
      <c r="J27" s="13"/>
      <c r="K27" s="17"/>
      <c r="L27" s="15"/>
      <c r="M27" s="16"/>
      <c r="N27" s="16"/>
      <c r="O27" s="18"/>
      <c r="P27" s="15"/>
      <c r="Q27" s="16"/>
      <c r="R27" s="18"/>
      <c r="S27" s="16">
        <v>57.3</v>
      </c>
      <c r="T27" s="16"/>
      <c r="U27" s="21"/>
      <c r="V27" s="16"/>
      <c r="W27" s="21"/>
      <c r="X27" s="21">
        <v>1.8</v>
      </c>
      <c r="Y27" s="21"/>
      <c r="Z27" s="15">
        <v>349</v>
      </c>
      <c r="AA27" s="63" t="s">
        <v>135</v>
      </c>
      <c r="AB27" s="16">
        <v>349</v>
      </c>
      <c r="AC27" s="16">
        <v>25</v>
      </c>
      <c r="AD27" s="16"/>
      <c r="AE27" s="15">
        <v>306</v>
      </c>
      <c r="AF27" s="16">
        <v>32</v>
      </c>
      <c r="AG27" s="18"/>
      <c r="AH27" s="19" t="s">
        <v>92</v>
      </c>
      <c r="AI27" s="19"/>
      <c r="AJ27" s="11">
        <v>43.64</v>
      </c>
      <c r="AK27" s="12">
        <v>2.64</v>
      </c>
      <c r="AL27" s="12">
        <v>12.65</v>
      </c>
      <c r="AM27" s="12">
        <v>11.54</v>
      </c>
      <c r="AN27" s="12">
        <v>0.19</v>
      </c>
      <c r="AO27" s="12">
        <v>12.07</v>
      </c>
      <c r="AP27" s="12">
        <v>11.82</v>
      </c>
      <c r="AQ27" s="12">
        <v>3.68</v>
      </c>
      <c r="AR27" s="12">
        <v>1.01</v>
      </c>
      <c r="AS27" s="12">
        <v>0.7</v>
      </c>
      <c r="AT27" s="12">
        <v>99.94</v>
      </c>
      <c r="AU27" s="12"/>
      <c r="AV27" s="12">
        <v>0.53206676081954596</v>
      </c>
      <c r="AW27" s="12">
        <v>0.36103905373641304</v>
      </c>
      <c r="AX27" s="12"/>
      <c r="AY27" s="12">
        <v>0.72624396738225994</v>
      </c>
      <c r="AZ27" s="12">
        <v>3.3041301627033788E-2</v>
      </c>
      <c r="BA27" s="12">
        <v>0.12406826206355434</v>
      </c>
      <c r="BB27" s="12">
        <v>0.1606123869171886</v>
      </c>
      <c r="BC27" s="12">
        <v>2.6783197067944743E-3</v>
      </c>
      <c r="BD27" s="12">
        <v>0.29942942197965766</v>
      </c>
      <c r="BE27" s="12">
        <v>0.21077032810271043</v>
      </c>
      <c r="BF27" s="12">
        <v>5.9546925566343049E-2</v>
      </c>
      <c r="BG27" s="12">
        <v>1.0721868365180466E-2</v>
      </c>
      <c r="BH27" s="12">
        <v>4.9313138429024307E-3</v>
      </c>
      <c r="BI27" s="12"/>
      <c r="BJ27" s="12">
        <v>1.6271127817107227</v>
      </c>
      <c r="BK27" s="12"/>
      <c r="BL27" s="12">
        <v>0.72624396738225994</v>
      </c>
      <c r="BM27" s="12">
        <v>3.3041301627033788E-2</v>
      </c>
      <c r="BN27" s="12">
        <v>0.24813652412710868</v>
      </c>
      <c r="BO27" s="12">
        <v>0.1606123869171886</v>
      </c>
      <c r="BP27" s="12">
        <v>2.6783197067944743E-3</v>
      </c>
      <c r="BQ27" s="12">
        <v>0.29942942197965766</v>
      </c>
      <c r="BR27" s="12">
        <v>0.21077032810271043</v>
      </c>
      <c r="BS27" s="12">
        <v>0.1190938511326861</v>
      </c>
      <c r="BT27" s="12">
        <v>2.1443736730360933E-2</v>
      </c>
      <c r="BU27" s="35">
        <v>9.8626276858048614E-3</v>
      </c>
    </row>
    <row r="28" spans="1:73" ht="17" x14ac:dyDescent="0.25">
      <c r="A28" s="22" t="s">
        <v>96</v>
      </c>
      <c r="B28" s="23" t="s">
        <v>95</v>
      </c>
      <c r="C28" s="36" t="s">
        <v>94</v>
      </c>
      <c r="D28" s="36" t="s">
        <v>61</v>
      </c>
      <c r="E28" s="37" t="s">
        <v>93</v>
      </c>
      <c r="F28" s="10">
        <v>0.58524831256813492</v>
      </c>
      <c r="G28" s="67">
        <v>0.39124475074304188</v>
      </c>
      <c r="H28" s="11"/>
      <c r="I28" s="12"/>
      <c r="J28" s="13"/>
      <c r="K28" s="17"/>
      <c r="L28" s="15"/>
      <c r="M28" s="16"/>
      <c r="N28" s="16"/>
      <c r="O28" s="18"/>
      <c r="P28" s="15"/>
      <c r="Q28" s="16"/>
      <c r="R28" s="18"/>
      <c r="S28" s="16">
        <v>60.5</v>
      </c>
      <c r="T28" s="16"/>
      <c r="U28" s="21"/>
      <c r="V28" s="16"/>
      <c r="W28" s="21"/>
      <c r="X28" s="21">
        <v>3.3</v>
      </c>
      <c r="Y28" s="21"/>
      <c r="Z28" s="15">
        <v>380</v>
      </c>
      <c r="AA28" s="63" t="s">
        <v>135</v>
      </c>
      <c r="AB28" s="16">
        <v>380</v>
      </c>
      <c r="AC28" s="16">
        <v>30</v>
      </c>
      <c r="AD28" s="16"/>
      <c r="AE28" s="15">
        <v>311</v>
      </c>
      <c r="AF28" s="16">
        <v>41</v>
      </c>
      <c r="AG28" s="18"/>
      <c r="AH28" s="19" t="s">
        <v>92</v>
      </c>
      <c r="AI28" s="19"/>
      <c r="AJ28" s="11">
        <v>47.3</v>
      </c>
      <c r="AK28" s="12">
        <v>2.35</v>
      </c>
      <c r="AL28" s="12">
        <v>14.17</v>
      </c>
      <c r="AM28" s="12">
        <v>10.82</v>
      </c>
      <c r="AN28" s="12">
        <v>0.17</v>
      </c>
      <c r="AO28" s="12">
        <v>10.36</v>
      </c>
      <c r="AP28" s="12">
        <v>9.94</v>
      </c>
      <c r="AQ28" s="12">
        <v>3.52</v>
      </c>
      <c r="AR28" s="12">
        <v>0.83</v>
      </c>
      <c r="AS28" s="12">
        <v>0.47</v>
      </c>
      <c r="AT28" s="12">
        <v>99.929999999999993</v>
      </c>
      <c r="AU28" s="12"/>
      <c r="AV28" s="12">
        <v>0.58524831256813492</v>
      </c>
      <c r="AW28" s="12">
        <v>0.39124475074304188</v>
      </c>
      <c r="AX28" s="12"/>
      <c r="AY28" s="12">
        <v>0.78715260442669321</v>
      </c>
      <c r="AZ28" s="12">
        <v>2.9411764705882353E-2</v>
      </c>
      <c r="BA28" s="12">
        <v>0.13897606904668497</v>
      </c>
      <c r="BB28" s="12">
        <v>0.15059151009046626</v>
      </c>
      <c r="BC28" s="12">
        <v>2.3963913166055823E-3</v>
      </c>
      <c r="BD28" s="12">
        <v>0.25700818655420488</v>
      </c>
      <c r="BE28" s="12">
        <v>0.17724679029957205</v>
      </c>
      <c r="BF28" s="12">
        <v>5.6957928802589E-2</v>
      </c>
      <c r="BG28" s="12">
        <v>8.8110403397027599E-3</v>
      </c>
      <c r="BH28" s="12">
        <v>3.3110250088059178E-3</v>
      </c>
      <c r="BI28" s="12"/>
      <c r="BJ28" s="12">
        <v>1.608552285582401</v>
      </c>
      <c r="BK28" s="12"/>
      <c r="BL28" s="12">
        <v>0.78715260442669321</v>
      </c>
      <c r="BM28" s="12">
        <v>2.9411764705882353E-2</v>
      </c>
      <c r="BN28" s="12">
        <v>0.27795213809336994</v>
      </c>
      <c r="BO28" s="12">
        <v>0.15059151009046626</v>
      </c>
      <c r="BP28" s="12">
        <v>2.3963913166055823E-3</v>
      </c>
      <c r="BQ28" s="12">
        <v>0.25700818655420488</v>
      </c>
      <c r="BR28" s="12">
        <v>0.17724679029957205</v>
      </c>
      <c r="BS28" s="12">
        <v>0.113915857605178</v>
      </c>
      <c r="BT28" s="12">
        <v>1.762208067940552E-2</v>
      </c>
      <c r="BU28" s="35">
        <v>6.6220500176118356E-3</v>
      </c>
    </row>
    <row r="29" spans="1:73" ht="17" x14ac:dyDescent="0.25">
      <c r="A29" s="22" t="s">
        <v>96</v>
      </c>
      <c r="B29" s="23" t="s">
        <v>95</v>
      </c>
      <c r="C29" s="36" t="s">
        <v>141</v>
      </c>
      <c r="D29" s="36" t="s">
        <v>61</v>
      </c>
      <c r="E29" s="37" t="s">
        <v>93</v>
      </c>
      <c r="F29" s="10">
        <v>0.62363736213765231</v>
      </c>
      <c r="G29" s="67">
        <v>0.30280441831693838</v>
      </c>
      <c r="H29" s="11"/>
      <c r="I29" s="12"/>
      <c r="J29" s="13"/>
      <c r="K29" s="17"/>
      <c r="L29" s="15"/>
      <c r="M29" s="16"/>
      <c r="N29" s="16"/>
      <c r="O29" s="17"/>
      <c r="P29" s="15"/>
      <c r="Q29" s="16"/>
      <c r="R29" s="18"/>
      <c r="S29" s="16"/>
      <c r="T29" s="16"/>
      <c r="U29" s="21"/>
      <c r="V29" s="16"/>
      <c r="W29" s="21"/>
      <c r="X29" s="21"/>
      <c r="Y29" s="21"/>
      <c r="Z29" s="15">
        <v>372</v>
      </c>
      <c r="AA29" s="63" t="s">
        <v>135</v>
      </c>
      <c r="AB29" s="16">
        <v>372</v>
      </c>
      <c r="AC29" s="16">
        <v>14</v>
      </c>
      <c r="AD29" s="16"/>
      <c r="AE29" s="15">
        <v>329</v>
      </c>
      <c r="AF29" s="16">
        <v>15</v>
      </c>
      <c r="AG29" s="18"/>
      <c r="AH29" s="19" t="s">
        <v>92</v>
      </c>
      <c r="AI29" s="19"/>
      <c r="AJ29" s="11">
        <v>48.88</v>
      </c>
      <c r="AK29" s="12">
        <v>2.89</v>
      </c>
      <c r="AL29" s="12">
        <v>14.77</v>
      </c>
      <c r="AM29" s="12">
        <v>13.05</v>
      </c>
      <c r="AN29" s="12">
        <v>0</v>
      </c>
      <c r="AO29" s="12">
        <v>6.47</v>
      </c>
      <c r="AP29" s="12">
        <v>10.99</v>
      </c>
      <c r="AQ29" s="12">
        <v>2.63</v>
      </c>
      <c r="AR29" s="12">
        <v>0.3</v>
      </c>
      <c r="AS29" s="12">
        <v>0</v>
      </c>
      <c r="AT29" s="12">
        <v>99.97999999999999</v>
      </c>
      <c r="AU29" s="12"/>
      <c r="AV29" s="12">
        <v>0.62363736213765231</v>
      </c>
      <c r="AW29" s="12">
        <v>0.30280441831693838</v>
      </c>
      <c r="AX29" s="12"/>
      <c r="AY29" s="12">
        <v>0.81344649692128479</v>
      </c>
      <c r="AZ29" s="12">
        <v>3.6170212765957444E-2</v>
      </c>
      <c r="BA29" s="12">
        <v>0.14486072969792077</v>
      </c>
      <c r="BB29" s="12">
        <v>0.1816283924843424</v>
      </c>
      <c r="BC29" s="12">
        <v>0</v>
      </c>
      <c r="BD29" s="12">
        <v>0.16050607789630364</v>
      </c>
      <c r="BE29" s="12">
        <v>0.19597004279600572</v>
      </c>
      <c r="BF29" s="12">
        <v>4.2556634304207121E-2</v>
      </c>
      <c r="BG29" s="12">
        <v>3.1847133757961781E-3</v>
      </c>
      <c r="BH29" s="12">
        <v>0</v>
      </c>
      <c r="BI29" s="12"/>
      <c r="BJ29" s="12">
        <v>1.5783233002418182</v>
      </c>
      <c r="BK29" s="12"/>
      <c r="BL29" s="12">
        <v>0.81344649692128479</v>
      </c>
      <c r="BM29" s="12">
        <v>3.6170212765957444E-2</v>
      </c>
      <c r="BN29" s="12">
        <v>0.28972145939584154</v>
      </c>
      <c r="BO29" s="12">
        <v>0.1816283924843424</v>
      </c>
      <c r="BP29" s="12">
        <v>0</v>
      </c>
      <c r="BQ29" s="12">
        <v>0.16050607789630364</v>
      </c>
      <c r="BR29" s="12">
        <v>0.19597004279600572</v>
      </c>
      <c r="BS29" s="12">
        <v>8.5113268608414241E-2</v>
      </c>
      <c r="BT29" s="12">
        <v>6.3694267515923561E-3</v>
      </c>
      <c r="BU29" s="35">
        <v>0</v>
      </c>
    </row>
    <row r="30" spans="1:73" ht="17" x14ac:dyDescent="0.25">
      <c r="A30" s="22" t="s">
        <v>96</v>
      </c>
      <c r="B30" s="23" t="s">
        <v>95</v>
      </c>
      <c r="C30" s="36" t="s">
        <v>140</v>
      </c>
      <c r="D30" s="36" t="s">
        <v>61</v>
      </c>
      <c r="E30" s="37" t="s">
        <v>93</v>
      </c>
      <c r="F30" s="10">
        <v>0.62560475030354845</v>
      </c>
      <c r="G30" s="67">
        <v>0.36701862247339523</v>
      </c>
      <c r="H30" s="11"/>
      <c r="I30" s="12"/>
      <c r="J30" s="13"/>
      <c r="K30" s="17"/>
      <c r="L30" s="15"/>
      <c r="M30" s="16"/>
      <c r="N30" s="16"/>
      <c r="O30" s="17"/>
      <c r="P30" s="15"/>
      <c r="Q30" s="16"/>
      <c r="R30" s="18"/>
      <c r="S30" s="16"/>
      <c r="T30" s="16"/>
      <c r="U30" s="21"/>
      <c r="V30" s="16"/>
      <c r="W30" s="21"/>
      <c r="X30" s="21"/>
      <c r="Y30" s="21"/>
      <c r="Z30" s="15">
        <v>394</v>
      </c>
      <c r="AA30" s="63" t="s">
        <v>135</v>
      </c>
      <c r="AB30" s="16">
        <v>394</v>
      </c>
      <c r="AC30" s="16">
        <v>27</v>
      </c>
      <c r="AD30" s="16"/>
      <c r="AE30" s="15">
        <v>360</v>
      </c>
      <c r="AF30" s="16">
        <v>24</v>
      </c>
      <c r="AG30" s="18"/>
      <c r="AH30" s="19" t="s">
        <v>92</v>
      </c>
      <c r="AI30" s="19"/>
      <c r="AJ30" s="11">
        <v>48.34</v>
      </c>
      <c r="AK30" s="12">
        <v>1.77</v>
      </c>
      <c r="AL30" s="12">
        <v>16.399999999999999</v>
      </c>
      <c r="AM30" s="12">
        <v>10.48</v>
      </c>
      <c r="AN30" s="12">
        <v>0.2</v>
      </c>
      <c r="AO30" s="12">
        <v>5.97</v>
      </c>
      <c r="AP30" s="12">
        <v>10.83</v>
      </c>
      <c r="AQ30" s="12">
        <v>3.46</v>
      </c>
      <c r="AR30" s="12">
        <v>1.96</v>
      </c>
      <c r="AS30" s="12">
        <v>0.59</v>
      </c>
      <c r="AT30" s="12">
        <v>100</v>
      </c>
      <c r="AU30" s="12"/>
      <c r="AV30" s="12">
        <v>0.62560475030354845</v>
      </c>
      <c r="AW30" s="12">
        <v>0.36701862247339523</v>
      </c>
      <c r="AX30" s="12"/>
      <c r="AY30" s="12">
        <v>0.80445997670161429</v>
      </c>
      <c r="AZ30" s="12">
        <v>2.2152690863579474E-2</v>
      </c>
      <c r="BA30" s="12">
        <v>0.16084739113377794</v>
      </c>
      <c r="BB30" s="12">
        <v>0.14585942936673627</v>
      </c>
      <c r="BC30" s="12">
        <v>2.8192839018889204E-3</v>
      </c>
      <c r="BD30" s="12">
        <v>0.1481022078888613</v>
      </c>
      <c r="BE30" s="12">
        <v>0.19311697574893011</v>
      </c>
      <c r="BF30" s="12">
        <v>5.5987055016181231E-2</v>
      </c>
      <c r="BG30" s="12">
        <v>2.0806794055201697E-2</v>
      </c>
      <c r="BH30" s="12">
        <v>4.1563930961606198E-3</v>
      </c>
      <c r="BI30" s="12"/>
      <c r="BJ30" s="12">
        <v>1.5541518046767713</v>
      </c>
      <c r="BK30" s="12"/>
      <c r="BL30" s="12">
        <v>0.80445997670161429</v>
      </c>
      <c r="BM30" s="12">
        <v>2.2152690863579474E-2</v>
      </c>
      <c r="BN30" s="12">
        <v>0.32169478226755588</v>
      </c>
      <c r="BO30" s="12">
        <v>0.14585942936673627</v>
      </c>
      <c r="BP30" s="12">
        <v>2.8192839018889204E-3</v>
      </c>
      <c r="BQ30" s="12">
        <v>0.1481022078888613</v>
      </c>
      <c r="BR30" s="12">
        <v>0.19311697574893011</v>
      </c>
      <c r="BS30" s="12">
        <v>0.11197411003236246</v>
      </c>
      <c r="BT30" s="12">
        <v>4.1613588110403395E-2</v>
      </c>
      <c r="BU30" s="35">
        <v>8.3127861923212396E-3</v>
      </c>
    </row>
    <row r="31" spans="1:73" ht="17" x14ac:dyDescent="0.25">
      <c r="A31" s="22" t="s">
        <v>96</v>
      </c>
      <c r="B31" s="23" t="s">
        <v>95</v>
      </c>
      <c r="C31" s="36" t="s">
        <v>139</v>
      </c>
      <c r="D31" s="36" t="s">
        <v>61</v>
      </c>
      <c r="E31" s="37" t="s">
        <v>93</v>
      </c>
      <c r="F31" s="10">
        <v>0.63621395654255564</v>
      </c>
      <c r="G31" s="67">
        <v>0.36694941616020388</v>
      </c>
      <c r="H31" s="11"/>
      <c r="I31" s="12"/>
      <c r="J31" s="13"/>
      <c r="K31" s="17"/>
      <c r="L31" s="15"/>
      <c r="M31" s="16"/>
      <c r="N31" s="16"/>
      <c r="O31" s="17"/>
      <c r="P31" s="15"/>
      <c r="Q31" s="16"/>
      <c r="R31" s="18"/>
      <c r="S31" s="16"/>
      <c r="T31" s="16"/>
      <c r="U31" s="21"/>
      <c r="V31" s="16"/>
      <c r="W31" s="21"/>
      <c r="X31" s="21"/>
      <c r="Y31" s="21"/>
      <c r="Z31" s="15">
        <v>385</v>
      </c>
      <c r="AA31" s="63" t="s">
        <v>135</v>
      </c>
      <c r="AB31" s="16">
        <v>385</v>
      </c>
      <c r="AC31" s="16">
        <v>18</v>
      </c>
      <c r="AD31" s="16"/>
      <c r="AE31" s="15">
        <v>341</v>
      </c>
      <c r="AF31" s="16">
        <v>19</v>
      </c>
      <c r="AG31" s="18"/>
      <c r="AH31" s="19" t="s">
        <v>92</v>
      </c>
      <c r="AI31" s="19"/>
      <c r="AJ31" s="11">
        <v>49.03</v>
      </c>
      <c r="AK31" s="12">
        <v>2.76</v>
      </c>
      <c r="AL31" s="12">
        <v>16.2</v>
      </c>
      <c r="AM31" s="12">
        <v>11.9</v>
      </c>
      <c r="AN31" s="12">
        <v>0.17</v>
      </c>
      <c r="AO31" s="12">
        <v>5.88</v>
      </c>
      <c r="AP31" s="12">
        <v>9.8000000000000007</v>
      </c>
      <c r="AQ31" s="12">
        <v>3.13</v>
      </c>
      <c r="AR31" s="12">
        <v>1.1200000000000001</v>
      </c>
      <c r="AS31" s="12">
        <v>0</v>
      </c>
      <c r="AT31" s="12">
        <v>99.99</v>
      </c>
      <c r="AU31" s="12"/>
      <c r="AV31" s="12">
        <v>0.63621395654255564</v>
      </c>
      <c r="AW31" s="12">
        <v>0.36694941616020388</v>
      </c>
      <c r="AX31" s="12"/>
      <c r="AY31" s="12">
        <v>0.81594275253785986</v>
      </c>
      <c r="AZ31" s="12">
        <v>3.4543178973717142E-2</v>
      </c>
      <c r="BA31" s="12">
        <v>0.15888583758336602</v>
      </c>
      <c r="BB31" s="12">
        <v>0.16562282533054978</v>
      </c>
      <c r="BC31" s="12">
        <v>2.3963913166055823E-3</v>
      </c>
      <c r="BD31" s="12">
        <v>0.14586951128752171</v>
      </c>
      <c r="BE31" s="12">
        <v>0.1747503566333809</v>
      </c>
      <c r="BF31" s="12">
        <v>5.0647249190938513E-2</v>
      </c>
      <c r="BG31" s="12">
        <v>1.18895966029724E-2</v>
      </c>
      <c r="BH31" s="12">
        <v>0</v>
      </c>
      <c r="BI31" s="12"/>
      <c r="BJ31" s="12">
        <v>1.5605476994569119</v>
      </c>
      <c r="BK31" s="12"/>
      <c r="BL31" s="12">
        <v>0.81594275253785986</v>
      </c>
      <c r="BM31" s="12">
        <v>3.4543178973717142E-2</v>
      </c>
      <c r="BN31" s="12">
        <v>0.31777167516673205</v>
      </c>
      <c r="BO31" s="12">
        <v>0.16562282533054978</v>
      </c>
      <c r="BP31" s="12">
        <v>2.3963913166055823E-3</v>
      </c>
      <c r="BQ31" s="12">
        <v>0.14586951128752171</v>
      </c>
      <c r="BR31" s="12">
        <v>0.1747503566333809</v>
      </c>
      <c r="BS31" s="12">
        <v>0.10129449838187703</v>
      </c>
      <c r="BT31" s="12">
        <v>2.37791932059448E-2</v>
      </c>
      <c r="BU31" s="35">
        <v>0</v>
      </c>
    </row>
    <row r="32" spans="1:73" s="20" customFormat="1" ht="17" x14ac:dyDescent="0.25">
      <c r="A32" s="22" t="s">
        <v>96</v>
      </c>
      <c r="B32" s="23" t="s">
        <v>95</v>
      </c>
      <c r="C32" s="36" t="s">
        <v>138</v>
      </c>
      <c r="D32" s="36" t="s">
        <v>61</v>
      </c>
      <c r="E32" s="37" t="s">
        <v>93</v>
      </c>
      <c r="F32" s="10">
        <v>0.65303565903143468</v>
      </c>
      <c r="G32" s="67">
        <v>0.27545460605486499</v>
      </c>
      <c r="H32" s="11"/>
      <c r="I32" s="12"/>
      <c r="J32" s="13"/>
      <c r="K32" s="17"/>
      <c r="L32" s="15"/>
      <c r="M32" s="16"/>
      <c r="N32" s="16"/>
      <c r="O32" s="17"/>
      <c r="P32" s="15"/>
      <c r="Q32" s="16"/>
      <c r="R32" s="18"/>
      <c r="S32" s="16"/>
      <c r="T32" s="16"/>
      <c r="U32" s="21"/>
      <c r="V32" s="16"/>
      <c r="W32" s="21"/>
      <c r="X32" s="21"/>
      <c r="Y32" s="21"/>
      <c r="Z32" s="15">
        <v>359</v>
      </c>
      <c r="AA32" s="63" t="s">
        <v>135</v>
      </c>
      <c r="AB32" s="16">
        <v>359</v>
      </c>
      <c r="AC32" s="16">
        <v>25</v>
      </c>
      <c r="AD32" s="16"/>
      <c r="AE32" s="15">
        <v>306</v>
      </c>
      <c r="AF32" s="16">
        <v>11</v>
      </c>
      <c r="AG32" s="18"/>
      <c r="AH32" s="19" t="s">
        <v>92</v>
      </c>
      <c r="AI32" s="19"/>
      <c r="AJ32" s="11">
        <v>50.69</v>
      </c>
      <c r="AK32" s="12">
        <v>1.46</v>
      </c>
      <c r="AL32" s="12">
        <v>16.95</v>
      </c>
      <c r="AM32" s="12">
        <v>8.51</v>
      </c>
      <c r="AN32" s="12">
        <v>0.13</v>
      </c>
      <c r="AO32" s="12">
        <v>7.48</v>
      </c>
      <c r="AP32" s="12">
        <v>12.03</v>
      </c>
      <c r="AQ32" s="12">
        <v>2.52</v>
      </c>
      <c r="AR32" s="12">
        <v>0.22</v>
      </c>
      <c r="AS32" s="12">
        <v>0</v>
      </c>
      <c r="AT32" s="12">
        <v>99.99</v>
      </c>
      <c r="AU32" s="12"/>
      <c r="AV32" s="12">
        <v>0.65303565903143468</v>
      </c>
      <c r="AW32" s="12">
        <v>0.27545460605486499</v>
      </c>
      <c r="AX32" s="12"/>
      <c r="AY32" s="12">
        <v>0.8435679813612913</v>
      </c>
      <c r="AZ32" s="12">
        <v>1.8272841051314142E-2</v>
      </c>
      <c r="BA32" s="12">
        <v>0.16624166339741075</v>
      </c>
      <c r="BB32" s="12">
        <v>0.11844119693806542</v>
      </c>
      <c r="BC32" s="12">
        <v>1.8325345362277983E-3</v>
      </c>
      <c r="BD32" s="12">
        <v>0.18556189531133713</v>
      </c>
      <c r="BE32" s="12">
        <v>0.21451497860199714</v>
      </c>
      <c r="BF32" s="12">
        <v>4.0776699029126215E-2</v>
      </c>
      <c r="BG32" s="12">
        <v>2.335456475583864E-3</v>
      </c>
      <c r="BH32" s="12">
        <v>0</v>
      </c>
      <c r="BI32" s="12"/>
      <c r="BJ32" s="12">
        <v>1.5915452467023539</v>
      </c>
      <c r="BK32" s="12"/>
      <c r="BL32" s="12">
        <v>0.8435679813612913</v>
      </c>
      <c r="BM32" s="12">
        <v>1.8272841051314142E-2</v>
      </c>
      <c r="BN32" s="12">
        <v>0.33248332679482151</v>
      </c>
      <c r="BO32" s="12">
        <v>0.11844119693806542</v>
      </c>
      <c r="BP32" s="12">
        <v>1.8325345362277983E-3</v>
      </c>
      <c r="BQ32" s="12">
        <v>0.18556189531133713</v>
      </c>
      <c r="BR32" s="12">
        <v>0.21451497860199714</v>
      </c>
      <c r="BS32" s="12">
        <v>8.155339805825243E-2</v>
      </c>
      <c r="BT32" s="12">
        <v>4.6709129511677281E-3</v>
      </c>
      <c r="BU32" s="35">
        <v>0</v>
      </c>
    </row>
    <row r="33" spans="1:73" ht="17" x14ac:dyDescent="0.25">
      <c r="A33" s="22" t="s">
        <v>47</v>
      </c>
      <c r="B33" s="23" t="s">
        <v>137</v>
      </c>
      <c r="C33" s="36" t="s">
        <v>136</v>
      </c>
      <c r="D33" s="36" t="s">
        <v>118</v>
      </c>
      <c r="E33" s="37" t="s">
        <v>75</v>
      </c>
      <c r="F33" s="10">
        <v>0.54093998787268649</v>
      </c>
      <c r="G33" s="67">
        <v>0.28825402128623334</v>
      </c>
      <c r="H33" s="11"/>
      <c r="I33" s="12"/>
      <c r="J33" s="13"/>
      <c r="K33" s="17"/>
      <c r="L33" s="15"/>
      <c r="M33" s="16"/>
      <c r="N33" s="16"/>
      <c r="O33" s="18"/>
      <c r="P33" s="15"/>
      <c r="Q33" s="16"/>
      <c r="R33" s="18"/>
      <c r="S33" s="20"/>
      <c r="T33" s="16"/>
      <c r="U33" s="21"/>
      <c r="V33" s="16"/>
      <c r="W33" s="21"/>
      <c r="X33" s="21"/>
      <c r="Y33" s="21"/>
      <c r="Z33" s="15">
        <v>355</v>
      </c>
      <c r="AA33" s="63" t="s">
        <v>135</v>
      </c>
      <c r="AB33" s="16">
        <v>355</v>
      </c>
      <c r="AC33" s="16"/>
      <c r="AD33" s="16"/>
      <c r="AE33" s="15">
        <v>355</v>
      </c>
      <c r="AF33" s="16"/>
      <c r="AG33" s="18"/>
      <c r="AH33" s="19"/>
      <c r="AI33" s="19"/>
      <c r="AJ33" s="11">
        <v>44.11</v>
      </c>
      <c r="AK33" s="12">
        <v>2.69</v>
      </c>
      <c r="AL33" s="12">
        <v>12.8</v>
      </c>
      <c r="AM33" s="12">
        <v>9.31</v>
      </c>
      <c r="AN33" s="12">
        <v>0.19</v>
      </c>
      <c r="AO33" s="12">
        <v>9.14</v>
      </c>
      <c r="AP33" s="12">
        <v>14.34</v>
      </c>
      <c r="AQ33" s="12">
        <v>3.2</v>
      </c>
      <c r="AR33" s="12">
        <v>3.45</v>
      </c>
      <c r="AS33" s="12">
        <v>0.77</v>
      </c>
      <c r="AT33" s="12">
        <v>100</v>
      </c>
      <c r="AU33" s="12"/>
      <c r="AV33" s="12">
        <v>0.54093998787268649</v>
      </c>
      <c r="AW33" s="12">
        <v>0.28825402128623334</v>
      </c>
      <c r="AX33" s="12"/>
      <c r="AY33" s="12">
        <v>0.73406556831419534</v>
      </c>
      <c r="AZ33" s="12">
        <v>3.3667083854818522E-2</v>
      </c>
      <c r="BA33" s="12">
        <v>0.1255394272263633</v>
      </c>
      <c r="BB33" s="12">
        <v>0.12957550452331248</v>
      </c>
      <c r="BC33" s="12">
        <v>2.6783197067944743E-3</v>
      </c>
      <c r="BD33" s="12">
        <v>0.22674274373604564</v>
      </c>
      <c r="BE33" s="12">
        <v>0.25570613409415122</v>
      </c>
      <c r="BF33" s="12">
        <v>5.1779935275080909E-2</v>
      </c>
      <c r="BG33" s="12">
        <v>3.662420382165605E-2</v>
      </c>
      <c r="BH33" s="12">
        <v>5.4244452271926744E-3</v>
      </c>
      <c r="BI33" s="12"/>
      <c r="BJ33" s="12">
        <v>1.5963789205524179</v>
      </c>
      <c r="BK33" s="12"/>
      <c r="BL33" s="12">
        <v>0.73406556831419534</v>
      </c>
      <c r="BM33" s="12">
        <v>3.3667083854818522E-2</v>
      </c>
      <c r="BN33" s="12">
        <v>0.2510788544527266</v>
      </c>
      <c r="BO33" s="12">
        <v>0.12957550452331248</v>
      </c>
      <c r="BP33" s="12">
        <v>2.6783197067944743E-3</v>
      </c>
      <c r="BQ33" s="12">
        <v>0.22674274373604564</v>
      </c>
      <c r="BR33" s="12">
        <v>0.25570613409415122</v>
      </c>
      <c r="BS33" s="12">
        <v>0.10355987055016182</v>
      </c>
      <c r="BT33" s="12">
        <v>7.32484076433121E-2</v>
      </c>
      <c r="BU33" s="35">
        <v>1.0848890454385349E-2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NIRRegress</vt:lpstr>
      <vt:lpstr>3550Regress</vt:lpstr>
      <vt:lpstr>1635Regress</vt:lpstr>
      <vt:lpstr>CarbonateRegress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2021-04-26T14:49:41Z</dcterms:created>
  <dcterms:modified xsi:type="dcterms:W3CDTF">2023-05-15T16:29:45Z</dcterms:modified>
</cp:coreProperties>
</file>