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sarah_storr_nottingham_ac_uk/Documents/Documents/"/>
    </mc:Choice>
  </mc:AlternateContent>
  <xr:revisionPtr revIDLastSave="175" documentId="8_{D3478B9C-DF7B-4D51-A65A-327F209671D5}" xr6:coauthVersionLast="47" xr6:coauthVersionMax="47" xr10:uidLastSave="{DE3777D9-3A9C-4810-92E4-299BE3E9918C}"/>
  <bookViews>
    <workbookView xWindow="-98" yWindow="-98" windowWidth="28996" windowHeight="15675" activeTab="2" xr2:uid="{8E9DECD3-FBFE-ED49-86FE-38AFC1B3944B}"/>
  </bookViews>
  <sheets>
    <sheet name="Sheet3" sheetId="3" r:id="rId1"/>
    <sheet name="Sheet2" sheetId="2" r:id="rId2"/>
    <sheet name="Sheet1" sheetId="1" r:id="rId3"/>
  </sheets>
  <definedNames>
    <definedName name="_xlchart.v1.0" hidden="1">Sheet1!$O$2:$P$2</definedName>
    <definedName name="_xlchart.v1.1" hidden="1">Sheet1!$O$3:$P$3</definedName>
    <definedName name="_xlchart.v1.2" hidden="1">Sheet1!$N$3</definedName>
    <definedName name="_xlchart.v1.3" hidden="1">Sheet1!$O$2:$P$2</definedName>
    <definedName name="_xlchart.v1.4" hidden="1">Sheet1!$O$3:$P$3</definedName>
    <definedName name="_xlchart.v1.5" hidden="1">Sheet1!$N$3</definedName>
    <definedName name="_xlchart.v1.6" hidden="1">Sheet1!$O$2:$P$2</definedName>
    <definedName name="_xlchart.v1.7" hidden="1">Sheet1!$O$3:$P$3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O6" i="1"/>
  <c r="P4" i="1"/>
  <c r="O4" i="1"/>
  <c r="P3" i="1"/>
  <c r="O3" i="1"/>
  <c r="L2" i="1"/>
  <c r="L4" i="1"/>
  <c r="L3" i="1"/>
  <c r="K3" i="1" l="1"/>
  <c r="K2" i="1"/>
  <c r="F9" i="1"/>
  <c r="F8" i="1"/>
  <c r="F7" i="1"/>
  <c r="F6" i="1"/>
  <c r="F5" i="1"/>
  <c r="G5" i="1" s="1"/>
  <c r="F4" i="1"/>
  <c r="F3" i="1"/>
  <c r="F2" i="1"/>
  <c r="D20" i="1" s="1"/>
  <c r="K4" i="1"/>
  <c r="G3" i="1" l="1"/>
  <c r="G4" i="1"/>
  <c r="D13" i="1"/>
  <c r="D18" i="1"/>
  <c r="G6" i="1"/>
  <c r="G9" i="1"/>
  <c r="G2" i="1"/>
  <c r="D14" i="1"/>
  <c r="G7" i="1"/>
  <c r="D17" i="1"/>
  <c r="D16" i="1"/>
  <c r="G8" i="1"/>
  <c r="D15" i="1"/>
  <c r="D19" i="1"/>
  <c r="K6" i="1"/>
  <c r="K7" i="1"/>
  <c r="K8" i="1"/>
  <c r="L8" i="1" l="1"/>
  <c r="L7" i="1"/>
  <c r="L6" i="1"/>
</calcChain>
</file>

<file path=xl/sharedStrings.xml><?xml version="1.0" encoding="utf-8"?>
<sst xmlns="http://schemas.openxmlformats.org/spreadsheetml/2006/main" count="50" uniqueCount="33">
  <si>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</si>
  <si>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</si>
  <si>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</si>
  <si>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</si>
  <si>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</si>
  <si>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</si>
  <si>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</si>
  <si>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</si>
  <si>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</si>
  <si>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</si>
  <si>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</si>
  <si>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</si>
  <si>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</si>
  <si>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</si>
  <si>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</si>
  <si>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Sample 2</t>
  </si>
  <si>
    <t>Sample 3</t>
  </si>
  <si>
    <t>Sample 4</t>
  </si>
  <si>
    <t>Sample 5</t>
  </si>
  <si>
    <t>Sample 6</t>
  </si>
  <si>
    <t>Sample 1</t>
  </si>
  <si>
    <t>Reading 1</t>
  </si>
  <si>
    <t>Reading 2</t>
  </si>
  <si>
    <t xml:space="preserve">Corrected mean </t>
  </si>
  <si>
    <t>Curve data</t>
  </si>
  <si>
    <t>Average</t>
  </si>
  <si>
    <t>Value from curve</t>
  </si>
  <si>
    <t>BSA concentration mg/ml</t>
  </si>
  <si>
    <t>Condition 1</t>
  </si>
  <si>
    <t>Condition 2</t>
  </si>
  <si>
    <t>Standard deviation</t>
  </si>
  <si>
    <t>Number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</si>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</sst>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" fontId="0" fillId="4" borderId="0" xfId="0" applyNumberFormat="1" applyFill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Appropriate</a:t>
            </a:r>
            <a:r>
              <a:rPr lang="en-GB" baseline="0"/>
              <a:t> chart title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2496662355090766"/>
                  <c:y val="0.1976111856485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Sheet1!$C$13:$C$20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1600</c:v>
                </c:pt>
              </c:numCache>
            </c:numRef>
          </c:xVal>
          <c:yVal>
            <c:numRef>
              <c:f>Sheet1!$D$13:$D$20</c:f>
              <c:numCache>
                <c:formatCode>General</c:formatCode>
                <c:ptCount val="8"/>
                <c:pt idx="0">
                  <c:v>0</c:v>
                </c:pt>
                <c:pt idx="1">
                  <c:v>3.8499999999999993E-2</c:v>
                </c:pt>
                <c:pt idx="2">
                  <c:v>8.1500000000000003E-2</c:v>
                </c:pt>
                <c:pt idx="3">
                  <c:v>0.23049999999999998</c:v>
                </c:pt>
                <c:pt idx="4">
                  <c:v>0.61550000000000005</c:v>
                </c:pt>
                <c:pt idx="5">
                  <c:v>1.1539999999999999</c:v>
                </c:pt>
                <c:pt idx="6">
                  <c:v>2.1395</c:v>
                </c:pt>
                <c:pt idx="7">
                  <c:v>4.1429999999999998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E-4BC4-A5BA-6EB993D7B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771983"/>
        <c:axId val="1438783631"/>
      </c:scatterChart>
      <c:valAx>
        <c:axId val="143877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BSA concentration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83631"/>
        <c:crosses val="autoZero"/>
        <c:crossBetween val="midCat"/>
      </c:valAx>
      <c:valAx>
        <c:axId val="14387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  <a:r>
                  <a:rPr lang="en-GB" baseline="0"/>
                  <a:t> (650nm)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7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Appropriate</a:t>
            </a:r>
            <a:r>
              <a:rPr lang="en-US" baseline="0"/>
              <a:t> chart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Sheet1!$O$2:$P$2</c:f>
              <c:strCache>
                <c:ptCount val="2"/>
                <c:pt idx="0">
                  <c:v>Condition 1</c:v>
                </c:pt>
                <c:pt idx="1">
                  <c:v>Condition 2</c:v>
                </c:pt>
              </c:strCache>
            </c:strRef>
          </c:cat>
          <c:val>
            <c:numRef>
              <c:f>Sheet1!$O$3:$P$3</c:f>
              <c:numCache>
                <c:formatCode>0</c:formatCode>
                <c:ptCount val="2"/>
                <c:pt idx="0">
                  <c:v>814.21794871794873</c:v>
                </c:pt>
                <c:pt idx="1">
                  <c:v>146.91025641025644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8-4CB8-A10F-A9FCE8FD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443903"/>
        <c:axId val="835445151"/>
      </c:barChart>
      <c:catAx>
        <c:axId val="83544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Condition</a:t>
                </a:r>
                <a:r>
                  <a:rPr lang="en-GB" baseline="0"/>
                  <a:t> type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45151"/>
        <c:crosses val="autoZero"/>
        <c:auto val="1"/>
        <c:lblAlgn val="ctr"/>
        <c:lblOffset val="100"/>
        <c:noMultiLvlLbl val="0"/>
      </c:catAx>
      <c:valAx>
        <c:axId val="8354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BSA Concentration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4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833437</xdr:colOff>
      <xdr:row>21</xdr:row>
      <xdr:rowOff>122091</xdr:rowOff>
    </xdr:from>
    <xdr:to>
      <xdr:col>7</xdr:col>
      <xdr:colOff>1160319</xdr:colOff>
      <xdr:row>38</xdr:row>
      <xdr:rowOff>54119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6C3F5-A9E1-5006-B936-F1B2D3372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106073</xdr:colOff>
      <xdr:row>21</xdr:row>
      <xdr:rowOff>127505</xdr:rowOff>
    </xdr:from>
    <xdr:to>
      <xdr:col>14</xdr:col>
      <xdr:colOff>476249</xdr:colOff>
      <xdr:row>38</xdr:row>
      <xdr:rowOff>59531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4F45E0-91C8-E0F4-6A91-0F69E0123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00C6-DCFF-354E-A386-3D3FA83D2FFE}">
  <dimension ref="A1:C13"/>
  <sheetViews>
    <sheetView workbookViewId="0">
      <selection activeCell="C8" sqref="C8"/>
    </sheetView>
  </sheetViews>
  <sheetFormatPr defaultColWidth="11" defaultRowHeight="15.75" x14ac:dyDescent="0.5"/>
  <cols>
    <col min="1" max="1" width="42.6875" bestFit="1" customWidth="1"/>
  </cols>
  <sheetData>
    <row r="1" spans="1:3" x14ac:dyDescent="0.5">
      <c r="A1" t="s">
        <v>14</v>
      </c>
    </row>
    <row r="2" spans="1:3" ht="16.149999999999999" thickBot="1" x14ac:dyDescent="0.55000000000000004"/>
    <row r="3" spans="1:3" x14ac:dyDescent="0.5">
      <c r="A3" s="3"/>
      <c r="B3" s="3" t="s">
        <v>1</v>
      </c>
      <c r="C3" s="3" t="s">
        <v>2</v>
      </c>
    </row>
    <row r="4" spans="1:3" x14ac:dyDescent="0.5">
      <c r="A4" s="1" t="s">
        <v>3</v>
      </c>
      <c r="B4" s="1">
        <v>1.84375</v>
      </c>
      <c r="C4" s="1">
        <v>0.78125</v>
      </c>
    </row>
    <row r="5" spans="1:3" x14ac:dyDescent="0.5">
      <c r="A5" s="1" t="s">
        <v>4</v>
      </c>
      <c r="B5" s="1">
        <v>7.2656250000000824E-2</v>
      </c>
      <c r="C5" s="1">
        <v>9.0562499999999879E-3</v>
      </c>
    </row>
    <row r="6" spans="1:3" x14ac:dyDescent="0.5">
      <c r="A6" s="1" t="s">
        <v>5</v>
      </c>
      <c r="B6" s="1">
        <v>4</v>
      </c>
      <c r="C6" s="1">
        <v>4</v>
      </c>
    </row>
    <row r="7" spans="1:3" x14ac:dyDescent="0.5">
      <c r="A7" s="1" t="s">
        <v>7</v>
      </c>
      <c r="B7" s="1">
        <v>0</v>
      </c>
      <c r="C7" s="1"/>
    </row>
    <row r="8" spans="1:3" x14ac:dyDescent="0.5">
      <c r="A8" s="1" t="s">
        <v>8</v>
      </c>
      <c r="B8" s="1">
        <v>4</v>
      </c>
      <c r="C8" s="1"/>
    </row>
    <row r="9" spans="1:3" x14ac:dyDescent="0.5">
      <c r="A9" s="1" t="s">
        <v>9</v>
      </c>
      <c r="B9" s="1">
        <v>7.4338652638586948</v>
      </c>
      <c r="C9" s="1"/>
    </row>
    <row r="10" spans="1:3" x14ac:dyDescent="0.5">
      <c r="A10" s="1" t="s">
        <v>10</v>
      </c>
      <c r="B10" s="1">
        <v>8.7419056739925199E-4</v>
      </c>
      <c r="C10" s="1"/>
    </row>
    <row r="11" spans="1:3" x14ac:dyDescent="0.5">
      <c r="A11" s="1" t="s">
        <v>11</v>
      </c>
      <c r="B11" s="1">
        <v>2.1318467863266499</v>
      </c>
      <c r="C11" s="1"/>
    </row>
    <row r="12" spans="1:3" x14ac:dyDescent="0.5">
      <c r="A12" s="1" t="s">
        <v>12</v>
      </c>
      <c r="B12" s="1">
        <v>1.748381134798504E-3</v>
      </c>
      <c r="C12" s="1"/>
    </row>
    <row r="13" spans="1:3" ht="16.149999999999999" thickBot="1" x14ac:dyDescent="0.55000000000000004">
      <c r="A13" s="2" t="s">
        <v>13</v>
      </c>
      <c r="B13" s="2">
        <v>2.7764451051977934</v>
      </c>
      <c r="C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1050-417D-F942-9B63-939192DD09DF}">
  <dimension ref="A1:C14"/>
  <sheetViews>
    <sheetView workbookViewId="0">
      <selection activeCell="J42" sqref="J42"/>
    </sheetView>
  </sheetViews>
  <sheetFormatPr defaultColWidth="11" defaultRowHeight="15.75" x14ac:dyDescent="0.5"/>
  <cols>
    <col min="1" max="1" width="40.1875" bestFit="1" customWidth="1"/>
  </cols>
  <sheetData>
    <row r="1" spans="1:3" x14ac:dyDescent="0.5">
      <c r="A1" t="s">
        <v>0</v>
      </c>
    </row>
    <row r="2" spans="1:3" ht="16.149999999999999" thickBot="1" x14ac:dyDescent="0.55000000000000004"/>
    <row r="3" spans="1:3" x14ac:dyDescent="0.5">
      <c r="A3" s="3"/>
      <c r="B3" s="3" t="s">
        <v>1</v>
      </c>
      <c r="C3" s="3" t="s">
        <v>2</v>
      </c>
    </row>
    <row r="4" spans="1:3" x14ac:dyDescent="0.5">
      <c r="A4" s="1" t="s">
        <v>3</v>
      </c>
      <c r="B4" s="1">
        <v>1.84375</v>
      </c>
      <c r="C4" s="1">
        <v>0.78125</v>
      </c>
    </row>
    <row r="5" spans="1:3" x14ac:dyDescent="0.5">
      <c r="A5" s="1" t="s">
        <v>4</v>
      </c>
      <c r="B5" s="1">
        <v>7.2656250000000824E-2</v>
      </c>
      <c r="C5" s="1">
        <v>9.0562499999999879E-3</v>
      </c>
    </row>
    <row r="6" spans="1:3" x14ac:dyDescent="0.5">
      <c r="A6" s="1" t="s">
        <v>5</v>
      </c>
      <c r="B6" s="1">
        <v>4</v>
      </c>
      <c r="C6" s="1">
        <v>4</v>
      </c>
    </row>
    <row r="7" spans="1:3" x14ac:dyDescent="0.5">
      <c r="A7" s="1" t="s">
        <v>6</v>
      </c>
      <c r="B7" s="1">
        <v>4.0856250000000406E-2</v>
      </c>
      <c r="C7" s="1"/>
    </row>
    <row r="8" spans="1:3" x14ac:dyDescent="0.5">
      <c r="A8" s="1" t="s">
        <v>7</v>
      </c>
      <c r="B8" s="1">
        <v>0</v>
      </c>
      <c r="C8" s="1"/>
    </row>
    <row r="9" spans="1:3" x14ac:dyDescent="0.5">
      <c r="A9" s="1" t="s">
        <v>8</v>
      </c>
      <c r="B9" s="1">
        <v>6</v>
      </c>
      <c r="C9" s="1"/>
    </row>
    <row r="10" spans="1:3" x14ac:dyDescent="0.5">
      <c r="A10" s="1" t="s">
        <v>9</v>
      </c>
      <c r="B10" s="1">
        <v>7.4338652638586948</v>
      </c>
      <c r="C10" s="1"/>
    </row>
    <row r="11" spans="1:3" x14ac:dyDescent="0.5">
      <c r="A11" s="1" t="s">
        <v>10</v>
      </c>
      <c r="B11" s="1">
        <v>1.5251996511553509E-4</v>
      </c>
      <c r="C11" s="1"/>
    </row>
    <row r="12" spans="1:3" x14ac:dyDescent="0.5">
      <c r="A12" s="1" t="s">
        <v>11</v>
      </c>
      <c r="B12" s="1">
        <v>1.9431802805153031</v>
      </c>
      <c r="C12" s="1"/>
    </row>
    <row r="13" spans="1:3" x14ac:dyDescent="0.5">
      <c r="A13" s="1" t="s">
        <v>12</v>
      </c>
      <c r="B13" s="1">
        <v>3.0503993023107018E-4</v>
      </c>
      <c r="C13" s="1"/>
    </row>
    <row r="14" spans="1:3" ht="16.149999999999999" thickBot="1" x14ac:dyDescent="0.55000000000000004">
      <c r="A14" s="2" t="s">
        <v>13</v>
      </c>
      <c r="B14" s="2">
        <v>2.4469118511449697</v>
      </c>
      <c r="C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1D9-CBCA-4046-9CF2-6D712D90DE04}">
  <dimension ref="C1:R30"/>
  <sheetViews>
    <sheetView tabSelected="1" zoomScale="88" zoomScaleNormal="88" workbookViewId="0">
      <selection activeCell="H13" sqref="H13"/>
    </sheetView>
  </sheetViews>
  <sheetFormatPr defaultColWidth="11" defaultRowHeight="15.75" x14ac:dyDescent="0.5"/>
  <cols>
    <col min="7" max="8" width="16.375" customWidth="1"/>
  </cols>
  <sheetData>
    <row r="1" spans="3:18" x14ac:dyDescent="0.5">
      <c r="C1" t="s">
        <v>27</v>
      </c>
      <c r="D1" t="s">
        <v>21</v>
      </c>
      <c r="E1" t="s">
        <v>22</v>
      </c>
      <c r="F1" t="s">
        <v>3</v>
      </c>
      <c r="G1" t="s">
        <v>23</v>
      </c>
      <c r="I1" t="s">
        <v>21</v>
      </c>
      <c r="J1" t="s">
        <v>22</v>
      </c>
      <c r="K1" t="s">
        <v>3</v>
      </c>
      <c r="L1" t="s">
        <v>26</v>
      </c>
    </row>
    <row r="2" spans="3:18" x14ac:dyDescent="0.5">
      <c r="C2" s="7">
        <v>0</v>
      </c>
      <c r="D2">
        <v>8.3000000000000004E-2</v>
      </c>
      <c r="E2">
        <v>8.1000000000000003E-2</v>
      </c>
      <c r="F2">
        <f>AVERAGE(D2:E2)</f>
        <v>8.2000000000000003E-2</v>
      </c>
      <c r="G2" s="10">
        <f>F2-$F$2</f>
        <v>0</v>
      </c>
      <c r="H2" s="9" t="s">
        <v>20</v>
      </c>
      <c r="I2" s="5">
        <v>2.12</v>
      </c>
      <c r="J2" s="5">
        <v>2.31</v>
      </c>
      <c r="K2" s="5">
        <f>AVERAGE(I2:J2)</f>
        <v>2.2149999999999999</v>
      </c>
      <c r="L2" s="6">
        <f>((K2-$F$14)/$F$13)</f>
        <v>846.26923076923083</v>
      </c>
      <c r="O2" s="9" t="s">
        <v>28</v>
      </c>
      <c r="P2" s="11" t="s">
        <v>29</v>
      </c>
    </row>
    <row r="3" spans="3:18" x14ac:dyDescent="0.5">
      <c r="C3" s="7">
        <v>25</v>
      </c>
      <c r="D3">
        <v>0.12</v>
      </c>
      <c r="E3">
        <v>0.121</v>
      </c>
      <c r="F3">
        <f t="shared" ref="F3:F9" si="0">AVERAGE(D3:E3)</f>
        <v>0.1205</v>
      </c>
      <c r="G3" s="10">
        <f t="shared" ref="G3:G9" si="1">F3-$F$2</f>
        <v>3.8499999999999993E-2</v>
      </c>
      <c r="H3" s="9" t="s">
        <v>15</v>
      </c>
      <c r="I3" s="5">
        <v>2.02</v>
      </c>
      <c r="J3" s="5">
        <v>1.98</v>
      </c>
      <c r="K3" s="5">
        <f>AVERAGE(I3:J3)</f>
        <v>2</v>
      </c>
      <c r="L3" s="6">
        <f t="shared" ref="L3:L9" si="2">((K3-$F$14)/$F$13)</f>
        <v>763.57692307692309</v>
      </c>
      <c r="N3" t="s">
        <v>25</v>
      </c>
      <c r="O3" s="12">
        <f>AVERAGE(L2:L4)</f>
        <v>814.21794871794873</v>
      </c>
      <c r="P3" s="11">
        <f>AVERAGE(L6:L8)</f>
        <v>146.91025641025644</v>
      </c>
    </row>
    <row r="4" spans="3:18" x14ac:dyDescent="0.5">
      <c r="C4" s="7">
        <v>50</v>
      </c>
      <c r="D4">
        <v>0.16200000000000001</v>
      </c>
      <c r="E4">
        <v>0.16500000000000001</v>
      </c>
      <c r="F4">
        <f t="shared" si="0"/>
        <v>0.16350000000000001</v>
      </c>
      <c r="G4" s="10">
        <f t="shared" si="1"/>
        <v>8.1500000000000003E-2</v>
      </c>
      <c r="H4" s="9" t="s">
        <v>16</v>
      </c>
      <c r="I4" s="5">
        <v>2.21</v>
      </c>
      <c r="J4" s="5">
        <v>2.15</v>
      </c>
      <c r="K4" s="5">
        <f>AVERAGE(I4:J4)</f>
        <v>2.1799999999999997</v>
      </c>
      <c r="L4" s="6">
        <f t="shared" si="2"/>
        <v>832.80769230769226</v>
      </c>
      <c r="N4" t="s">
        <v>30</v>
      </c>
      <c r="O4" s="9">
        <f>STDEV(L2:L4)</f>
        <v>44.369903796595416</v>
      </c>
      <c r="P4" s="8">
        <f>STDEV(L6:L8)</f>
        <v>9.4863131967620351</v>
      </c>
    </row>
    <row r="5" spans="3:18" x14ac:dyDescent="0.5">
      <c r="C5" s="7">
        <v>100</v>
      </c>
      <c r="D5">
        <v>0.32</v>
      </c>
      <c r="E5">
        <v>0.30499999999999999</v>
      </c>
      <c r="F5">
        <f t="shared" si="0"/>
        <v>0.3125</v>
      </c>
      <c r="G5" s="10">
        <f>F5-$F$2</f>
        <v>0.23049999999999998</v>
      </c>
      <c r="H5" s="13"/>
      <c r="I5" s="5"/>
      <c r="J5" s="5"/>
      <c r="K5" s="5"/>
      <c r="L5" s="6"/>
      <c r="N5" t="s">
        <v>31</v>
      </c>
      <c r="O5" s="9">
        <v>3</v>
      </c>
      <c r="P5" s="8">
        <v>3</v>
      </c>
    </row>
    <row r="6" spans="3:18" x14ac:dyDescent="0.5">
      <c r="C6" s="7">
        <v>200</v>
      </c>
      <c r="D6">
        <v>0.71</v>
      </c>
      <c r="E6">
        <v>0.68500000000000005</v>
      </c>
      <c r="F6">
        <f t="shared" si="0"/>
        <v>0.69750000000000001</v>
      </c>
      <c r="G6" s="10">
        <f t="shared" si="1"/>
        <v>0.61550000000000005</v>
      </c>
      <c r="H6" s="8" t="s">
        <v>17</v>
      </c>
      <c r="I6" s="5">
        <v>0.32</v>
      </c>
      <c r="J6" s="5">
        <v>0.45</v>
      </c>
      <c r="K6" s="5">
        <f>AVERAGE(I6:J6)</f>
        <v>0.38500000000000001</v>
      </c>
      <c r="L6" s="6">
        <f t="shared" si="2"/>
        <v>142.42307692307693</v>
      </c>
      <c r="N6" t="s">
        <v>32</v>
      </c>
      <c r="O6" s="9">
        <f>O4/(SQRT(O5))</f>
        <v>25.616975900882164</v>
      </c>
      <c r="P6" s="8">
        <f>P4/(SQRT(P5))</f>
        <v>5.4769254777676606</v>
      </c>
    </row>
    <row r="7" spans="3:18" x14ac:dyDescent="0.5">
      <c r="C7" s="7">
        <v>400</v>
      </c>
      <c r="D7">
        <v>1.252</v>
      </c>
      <c r="E7">
        <v>1.22</v>
      </c>
      <c r="F7">
        <f t="shared" si="0"/>
        <v>1.236</v>
      </c>
      <c r="G7" s="10">
        <f t="shared" si="1"/>
        <v>1.1539999999999999</v>
      </c>
      <c r="H7" s="8" t="s">
        <v>18</v>
      </c>
      <c r="I7" s="5">
        <v>0.35</v>
      </c>
      <c r="J7" s="5">
        <v>0.41</v>
      </c>
      <c r="K7" s="5">
        <f>AVERAGE(I7:J7)</f>
        <v>0.38</v>
      </c>
      <c r="L7" s="6">
        <f t="shared" si="2"/>
        <v>140.5</v>
      </c>
    </row>
    <row r="8" spans="3:18" x14ac:dyDescent="0.5">
      <c r="C8" s="7">
        <v>800</v>
      </c>
      <c r="D8">
        <v>2.1230000000000002</v>
      </c>
      <c r="E8">
        <v>2.3199999999999998</v>
      </c>
      <c r="F8">
        <f t="shared" si="0"/>
        <v>2.2214999999999998</v>
      </c>
      <c r="G8" s="10">
        <f t="shared" si="1"/>
        <v>2.1395</v>
      </c>
      <c r="H8" s="8" t="s">
        <v>19</v>
      </c>
      <c r="I8" s="5">
        <v>0.31</v>
      </c>
      <c r="J8" s="5">
        <v>0.54</v>
      </c>
      <c r="K8" s="5">
        <f>AVERAGE(I8:J8)</f>
        <v>0.42500000000000004</v>
      </c>
      <c r="L8" s="6">
        <f t="shared" si="2"/>
        <v>157.80769230769235</v>
      </c>
    </row>
    <row r="9" spans="3:18" x14ac:dyDescent="0.5">
      <c r="C9" s="7">
        <v>1600</v>
      </c>
      <c r="D9">
        <v>4.2350000000000003</v>
      </c>
      <c r="E9">
        <v>4.2149999999999999</v>
      </c>
      <c r="F9">
        <f t="shared" si="0"/>
        <v>4.2249999999999996</v>
      </c>
      <c r="G9" s="10">
        <f t="shared" si="1"/>
        <v>4.1429999999999998</v>
      </c>
      <c r="H9" s="13"/>
      <c r="I9" s="5"/>
      <c r="J9" s="5"/>
      <c r="K9" s="5"/>
      <c r="L9" s="6"/>
    </row>
    <row r="12" spans="3:18" x14ac:dyDescent="0.5">
      <c r="C12" t="s">
        <v>27</v>
      </c>
      <c r="D12" t="s">
        <v>24</v>
      </c>
    </row>
    <row r="13" spans="3:18" x14ac:dyDescent="0.5">
      <c r="C13" s="7">
        <v>0</v>
      </c>
      <c r="D13" s="10">
        <f>AVERAGE(D2:E2)-$F$2</f>
        <v>0</v>
      </c>
      <c r="F13" s="14">
        <v>2.5999999999999999E-3</v>
      </c>
      <c r="P13" s="13"/>
      <c r="Q13" s="13"/>
      <c r="R13" s="13"/>
    </row>
    <row r="14" spans="3:18" x14ac:dyDescent="0.5">
      <c r="C14" s="7">
        <v>25</v>
      </c>
      <c r="D14" s="10">
        <f>AVERAGE(D3:E3)-$F$2</f>
        <v>3.8499999999999993E-2</v>
      </c>
      <c r="F14" s="14">
        <v>1.47E-2</v>
      </c>
      <c r="J14" s="5"/>
      <c r="K14" s="5"/>
      <c r="P14" s="13"/>
      <c r="Q14" s="13"/>
      <c r="R14" s="13"/>
    </row>
    <row r="15" spans="3:18" x14ac:dyDescent="0.5">
      <c r="C15" s="7">
        <v>50</v>
      </c>
      <c r="D15" s="10">
        <f t="shared" ref="D15:D19" si="3">AVERAGE(D4:E4)-$F$2</f>
        <v>8.1500000000000003E-2</v>
      </c>
      <c r="J15" s="5"/>
      <c r="K15" s="5"/>
      <c r="P15" s="13"/>
      <c r="Q15" s="13"/>
      <c r="R15" s="13"/>
    </row>
    <row r="16" spans="3:18" x14ac:dyDescent="0.5">
      <c r="C16" s="7">
        <v>100</v>
      </c>
      <c r="D16" s="10">
        <f t="shared" si="3"/>
        <v>0.23049999999999998</v>
      </c>
      <c r="J16" s="5"/>
      <c r="K16" s="5"/>
      <c r="P16" s="13"/>
      <c r="Q16" s="13"/>
      <c r="R16" s="13"/>
    </row>
    <row r="17" spans="3:18" x14ac:dyDescent="0.5">
      <c r="C17" s="7">
        <v>200</v>
      </c>
      <c r="D17" s="10">
        <f t="shared" si="3"/>
        <v>0.61550000000000005</v>
      </c>
      <c r="J17" s="5"/>
      <c r="K17" s="5"/>
      <c r="P17" s="13"/>
      <c r="Q17" s="13"/>
      <c r="R17" s="13"/>
    </row>
    <row r="18" spans="3:18" x14ac:dyDescent="0.5">
      <c r="C18" s="7">
        <v>400</v>
      </c>
      <c r="D18" s="10">
        <f t="shared" si="3"/>
        <v>1.1539999999999999</v>
      </c>
      <c r="P18" s="13"/>
      <c r="Q18" s="13"/>
      <c r="R18" s="13"/>
    </row>
    <row r="19" spans="3:18" x14ac:dyDescent="0.5">
      <c r="C19" s="7">
        <v>800</v>
      </c>
      <c r="D19" s="10">
        <f t="shared" si="3"/>
        <v>2.1395</v>
      </c>
      <c r="P19" s="13"/>
      <c r="Q19" s="13"/>
      <c r="R19" s="13"/>
    </row>
    <row r="20" spans="3:18" x14ac:dyDescent="0.5">
      <c r="C20" s="7">
        <v>1600</v>
      </c>
      <c r="D20" s="10">
        <f>AVERAGE(D9:E9)-$F$2</f>
        <v>4.1429999999999998</v>
      </c>
    </row>
    <row r="30" spans="3:18" x14ac:dyDescent="0.5">
      <c r="J3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Benest</dc:creator>
  <cp:lastModifiedBy>Sarah Storr (staff)</cp:lastModifiedBy>
  <dcterms:created xsi:type="dcterms:W3CDTF">2020-10-19T12:48:42Z</dcterms:created>
  <dcterms:modified xsi:type="dcterms:W3CDTF">2022-09-26T13:56:37Z</dcterms:modified>
</cp:coreProperties>
</file>