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ine\Desktop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 s="1"/>
  <c r="D17" i="1"/>
  <c r="E17" i="1"/>
  <c r="F17" i="1"/>
  <c r="C17" i="1"/>
  <c r="D14" i="1"/>
  <c r="E14" i="1"/>
  <c r="F14" i="1"/>
  <c r="C14" i="1"/>
  <c r="D13" i="1"/>
  <c r="E13" i="1"/>
  <c r="F13" i="1"/>
  <c r="C13" i="1"/>
  <c r="C9" i="1"/>
  <c r="F9" i="1"/>
  <c r="E9" i="1"/>
  <c r="D9" i="1"/>
  <c r="B5" i="1"/>
  <c r="K22" i="1"/>
  <c r="L22" i="1" s="1"/>
  <c r="J21" i="1"/>
  <c r="J22" i="1" s="1"/>
  <c r="C18" i="1" l="1"/>
  <c r="C19" i="1" s="1"/>
  <c r="E18" i="1"/>
  <c r="E19" i="1" s="1"/>
  <c r="D18" i="1"/>
  <c r="D19" i="1" s="1"/>
  <c r="C20" i="1" s="1"/>
  <c r="M21" i="1"/>
  <c r="N21" i="1" s="1"/>
  <c r="N23" i="1" s="1"/>
  <c r="O21" i="1" l="1"/>
</calcChain>
</file>

<file path=xl/sharedStrings.xml><?xml version="1.0" encoding="utf-8"?>
<sst xmlns="http://schemas.openxmlformats.org/spreadsheetml/2006/main" count="29" uniqueCount="28">
  <si>
    <t>mmHg</t>
  </si>
  <si>
    <t>Procentvis afvigelse</t>
  </si>
  <si>
    <t>Faktor</t>
  </si>
  <si>
    <t>Indgangssignalet, 5µV*5V*XmmHg</t>
  </si>
  <si>
    <t>Udgang målt</t>
  </si>
  <si>
    <t>Målt udgang+atmos</t>
  </si>
  <si>
    <t>Udgangssignal beregning</t>
  </si>
  <si>
    <t>Atmosfærisk tryk</t>
  </si>
  <si>
    <t>minus 25 mV</t>
  </si>
  <si>
    <t>Udregning af vandsøjle tryk</t>
  </si>
  <si>
    <t>Diameter af søjle [m]</t>
  </si>
  <si>
    <t>A, søjlens grundareal [m^2]</t>
  </si>
  <si>
    <t>ρ, massefylde af vand [kg/m^3]</t>
  </si>
  <si>
    <t>g, tyngdeaccleration [m/s^2]</t>
  </si>
  <si>
    <t>h, højde af vandstand [m]</t>
  </si>
  <si>
    <t>p, vandsøjlenstryk [Pa]</t>
  </si>
  <si>
    <t>(ρ·A·h·g)/A</t>
  </si>
  <si>
    <t>mmHg, vandsøjlenstryk i mmHg</t>
  </si>
  <si>
    <r>
      <t>5µV</t>
    </r>
    <r>
      <rPr>
        <sz val="11"/>
        <color theme="1"/>
        <rFont val="Calibri"/>
        <family val="2"/>
      </rPr>
      <t>·5V·</t>
    </r>
    <r>
      <rPr>
        <sz val="11"/>
        <color theme="1"/>
        <rFont val="Calibri"/>
        <family val="2"/>
        <scheme val="minor"/>
      </rPr>
      <t>p[mmHg]</t>
    </r>
  </si>
  <si>
    <t>Gain = 400</t>
  </si>
  <si>
    <t>Udgangssignal, målt [V]</t>
  </si>
  <si>
    <t>Udgangssignal, teori [V]</t>
  </si>
  <si>
    <t>Indgangssignal, teori [V]</t>
  </si>
  <si>
    <t>Atmosfærisktryk, målt [V]</t>
  </si>
  <si>
    <t>Udgangssignal + atmosfærisktryk</t>
  </si>
  <si>
    <t>Afvigelse mellem teori &amp; målt</t>
  </si>
  <si>
    <t>Gennemsnits faktor</t>
  </si>
  <si>
    <t>Sammenhæng mellem tryk og spænding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</si>
</sst>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Font="1"/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Sammenhæng</a:t>
            </a:r>
            <a:r>
              <a:rPr lang="da-DK" baseline="0"/>
              <a:t> mellem tryk og outtput spænding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16661273505198"/>
                  <c:y val="-3.619149855833193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accent1"/>
                        </a:solidFill>
                      </a:rPr>
                      <a:t>y = 0,01x - 2E-16</a:t>
                    </a:r>
                    <a:br>
                      <a:rPr lang="en-US" sz="1100" baseline="0">
                        <a:solidFill>
                          <a:schemeClr val="accent1"/>
                        </a:solidFill>
                      </a:rPr>
                    </a:br>
                    <a:r>
                      <a:rPr lang="en-US" sz="1100" baseline="0">
                        <a:solidFill>
                          <a:schemeClr val="accent1"/>
                        </a:solidFill>
                      </a:rPr>
                      <a:t>R² = 1</a:t>
                    </a:r>
                    <a:endParaRPr lang="en-US" sz="1100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'Ark1'!$C$10:$F$10</c:f>
              <c:numCache>
                <c:formatCode>General</c:formatCode>
                <c:ptCount val="4"/>
                <c:pt idx="0">
                  <c:v>4.41</c:v>
                </c:pt>
                <c:pt idx="1">
                  <c:v>6.61</c:v>
                </c:pt>
                <c:pt idx="2">
                  <c:v>8.81</c:v>
                </c:pt>
                <c:pt idx="3">
                  <c:v>10.28</c:v>
                </c:pt>
              </c:numCache>
            </c:numRef>
          </c:xVal>
          <c:yVal>
            <c:numRef>
              <c:f>'Ark1'!$C$14:$F$14</c:f>
              <c:numCache>
                <c:formatCode>General</c:formatCode>
                <c:ptCount val="4"/>
                <c:pt idx="0">
                  <c:v>4.41E-2</c:v>
                </c:pt>
                <c:pt idx="1">
                  <c:v>6.6100000000000006E-2</c:v>
                </c:pt>
                <c:pt idx="2">
                  <c:v>8.8099999999999998E-2</c:v>
                </c:pt>
                <c:pt idx="3">
                  <c:v>0.10279999999999999</c:v>
                </c:pt>
              </c:numCache>
            </c:numRef>
          </c:yVal>
          <c:smooth val="0"/>
        </c:ser>
        <c:ser>
          <c:idx val="1"/>
          <c:order val="1"/>
          <c:tx>
            <c:v>Målt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'Ark1'!$C$10:$F$10</c:f>
              <c:numCache>
                <c:formatCode>General</c:formatCode>
                <c:ptCount val="4"/>
                <c:pt idx="0">
                  <c:v>4.41</c:v>
                </c:pt>
                <c:pt idx="1">
                  <c:v>6.61</c:v>
                </c:pt>
                <c:pt idx="2">
                  <c:v>8.81</c:v>
                </c:pt>
                <c:pt idx="3">
                  <c:v>10.28</c:v>
                </c:pt>
              </c:numCache>
            </c:numRef>
          </c:xVal>
          <c:yVal>
            <c:numRef>
              <c:f>'Ark1'!$C$16:$F$16</c:f>
              <c:numCache>
                <c:formatCode>General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52584"/>
        <c:axId val="468552192"/>
      </c:scatterChart>
      <c:valAx>
        <c:axId val="468552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Tryk</a:t>
                </a:r>
                <a:r>
                  <a:rPr lang="da-DK" baseline="0"/>
                  <a:t> [mmHg]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8552192"/>
        <c:crosses val="autoZero"/>
        <c:crossBetween val="midCat"/>
      </c:valAx>
      <c:valAx>
        <c:axId val="4685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Output</a:t>
                </a:r>
                <a:r>
                  <a:rPr lang="da-DK" baseline="0"/>
                  <a:t> spænding [V]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855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8</xdr:row>
      <xdr:rowOff>14287</xdr:rowOff>
    </xdr:from>
    <xdr:ext cx="65" cy="172227"/>
    <xdr:sp macro="" textlink="">
      <xdr:nvSpPr>
        <xdr:cNvPr id="2" name="Tekstfelt 1"/>
        <xdr:cNvSpPr txBox="1"/>
      </xdr:nvSpPr>
      <xdr:spPr>
        <a:xfrm>
          <a:off x="2571750" y="2024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 baseline="0"/>
        </a:p>
      </xdr:txBody>
    </xdr:sp>
    <xdr:clientData/>
  </xdr:oneCellAnchor>
  <xdr:twoCellAnchor>
    <xdr:from>
      <xdr:col>7</xdr:col>
      <xdr:colOff>609599</xdr:colOff>
      <xdr:row>1</xdr:row>
      <xdr:rowOff>185736</xdr:rowOff>
    </xdr:from>
    <xdr:to>
      <xdr:col>15</xdr:col>
      <xdr:colOff>600074</xdr:colOff>
      <xdr:row>18</xdr:row>
      <xdr:rowOff>38100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tabSelected="1" workbookViewId="0">
      <selection activeCell="D7" sqref="D7"/>
    </sheetView>
  </sheetViews>
  <sheetFormatPr defaultRowHeight="15" x14ac:dyDescent="0.25"/>
  <cols>
    <col min="1" max="1" width="36.5703125" customWidth="1"/>
    <col min="2" max="2" width="16.28515625" customWidth="1"/>
  </cols>
  <sheetData>
    <row r="3" spans="1:6" ht="18.75" x14ac:dyDescent="0.3">
      <c r="A3" s="6" t="s">
        <v>9</v>
      </c>
      <c r="B3" s="1"/>
      <c r="C3" s="1"/>
      <c r="D3" s="1"/>
      <c r="E3" s="1"/>
      <c r="F3" s="1"/>
    </row>
    <row r="4" spans="1:6" x14ac:dyDescent="0.25">
      <c r="A4" s="1" t="s">
        <v>10</v>
      </c>
      <c r="B4" s="1">
        <v>0.114</v>
      </c>
      <c r="C4" s="1"/>
      <c r="D4" s="1"/>
      <c r="E4" s="1"/>
      <c r="F4" s="1"/>
    </row>
    <row r="5" spans="1:6" x14ac:dyDescent="0.25">
      <c r="A5" s="1" t="s">
        <v>11</v>
      </c>
      <c r="B5" s="2">
        <f>PI()*(B4/2)^2</f>
        <v>1.0207034531513238E-2</v>
      </c>
      <c r="C5" s="1"/>
      <c r="D5" s="1"/>
      <c r="E5" s="1"/>
      <c r="F5" s="1"/>
    </row>
    <row r="6" spans="1:6" x14ac:dyDescent="0.25">
      <c r="A6" s="2" t="s">
        <v>12</v>
      </c>
      <c r="B6" s="1">
        <v>997</v>
      </c>
      <c r="C6" s="1"/>
      <c r="D6" s="1"/>
      <c r="E6" s="1"/>
      <c r="F6" s="1"/>
    </row>
    <row r="7" spans="1:6" x14ac:dyDescent="0.25">
      <c r="A7" s="1" t="s">
        <v>13</v>
      </c>
      <c r="B7" s="1">
        <v>9.82</v>
      </c>
      <c r="C7" s="1"/>
      <c r="D7" s="1"/>
      <c r="E7" s="1"/>
      <c r="F7" s="1"/>
    </row>
    <row r="8" spans="1:6" x14ac:dyDescent="0.25">
      <c r="A8" s="3" t="s">
        <v>14</v>
      </c>
      <c r="B8" s="1"/>
      <c r="C8" s="3">
        <v>0.06</v>
      </c>
      <c r="D8" s="3">
        <v>0.09</v>
      </c>
      <c r="E8" s="3">
        <v>0.12</v>
      </c>
      <c r="F8" s="3">
        <v>0.14000000000000001</v>
      </c>
    </row>
    <row r="9" spans="1:6" x14ac:dyDescent="0.25">
      <c r="A9" s="1" t="s">
        <v>15</v>
      </c>
      <c r="B9" s="2" t="s">
        <v>16</v>
      </c>
      <c r="C9" s="1">
        <f>(B6*B5*C8*B7)/B5</f>
        <v>587.43239999999992</v>
      </c>
      <c r="D9" s="1">
        <f>(B6*B5*D8*B7)/B5</f>
        <v>881.14859999999987</v>
      </c>
      <c r="E9" s="1">
        <f>(B6*B5*E8*B7)/B5</f>
        <v>1174.8647999999998</v>
      </c>
      <c r="F9" s="1">
        <f>(B6*B5*F8*B7)/B5</f>
        <v>1370.6756</v>
      </c>
    </row>
    <row r="10" spans="1:6" x14ac:dyDescent="0.25">
      <c r="A10" s="1" t="s">
        <v>17</v>
      </c>
      <c r="B10" s="1"/>
      <c r="C10" s="1">
        <v>4.41</v>
      </c>
      <c r="D10" s="1">
        <v>6.61</v>
      </c>
      <c r="E10" s="1">
        <v>8.81</v>
      </c>
      <c r="F10" s="1">
        <v>10.28</v>
      </c>
    </row>
    <row r="12" spans="1:6" ht="18.75" x14ac:dyDescent="0.3">
      <c r="A12" s="5" t="s">
        <v>27</v>
      </c>
    </row>
    <row r="13" spans="1:6" x14ac:dyDescent="0.25">
      <c r="A13" t="s">
        <v>22</v>
      </c>
      <c r="B13" t="s">
        <v>18</v>
      </c>
      <c r="C13">
        <f>5*10^-6*5*C10</f>
        <v>1.1025E-4</v>
      </c>
      <c r="D13">
        <f>5*10^-6*5*D10</f>
        <v>1.6525000000000001E-4</v>
      </c>
      <c r="E13">
        <f>5*10^-6*5*E10</f>
        <v>2.2024999999999999E-4</v>
      </c>
      <c r="F13">
        <f>5*10^-6*5*F10</f>
        <v>2.5699999999999996E-4</v>
      </c>
    </row>
    <row r="14" spans="1:6" x14ac:dyDescent="0.25">
      <c r="A14" t="s">
        <v>21</v>
      </c>
      <c r="B14" t="s">
        <v>19</v>
      </c>
      <c r="C14">
        <f>400*C13</f>
        <v>4.41E-2</v>
      </c>
      <c r="D14">
        <f t="shared" ref="D14:F14" si="0">400*D13</f>
        <v>6.6100000000000006E-2</v>
      </c>
      <c r="E14">
        <f t="shared" si="0"/>
        <v>8.8099999999999998E-2</v>
      </c>
      <c r="F14">
        <f t="shared" si="0"/>
        <v>0.10279999999999999</v>
      </c>
    </row>
    <row r="15" spans="1:6" x14ac:dyDescent="0.25">
      <c r="A15" s="4" t="s">
        <v>20</v>
      </c>
    </row>
    <row r="16" spans="1:6" x14ac:dyDescent="0.25">
      <c r="A16" s="4" t="s">
        <v>23</v>
      </c>
    </row>
    <row r="17" spans="1:15" x14ac:dyDescent="0.25">
      <c r="A17" t="s">
        <v>24</v>
      </c>
      <c r="C17">
        <f>C15+(C16)</f>
        <v>0</v>
      </c>
      <c r="D17">
        <f t="shared" ref="D17:F17" si="1">D15+(D16)</f>
        <v>0</v>
      </c>
      <c r="E17">
        <f t="shared" si="1"/>
        <v>0</v>
      </c>
      <c r="F17">
        <f t="shared" si="1"/>
        <v>0</v>
      </c>
    </row>
    <row r="18" spans="1:15" x14ac:dyDescent="0.25">
      <c r="A18" t="s">
        <v>25</v>
      </c>
      <c r="C18">
        <f>(C14-C17)/C14</f>
        <v>1</v>
      </c>
      <c r="D18">
        <f>(D14-D17)/D14</f>
        <v>1</v>
      </c>
      <c r="E18">
        <f>(E14-E17)/E14</f>
        <v>1</v>
      </c>
      <c r="F18">
        <f>(F14-F17)/F14</f>
        <v>1</v>
      </c>
    </row>
    <row r="19" spans="1:15" x14ac:dyDescent="0.25">
      <c r="A19" t="s">
        <v>2</v>
      </c>
      <c r="C19">
        <f>1+C18</f>
        <v>2</v>
      </c>
      <c r="D19">
        <f t="shared" ref="D19:F19" si="2">1+D18</f>
        <v>2</v>
      </c>
      <c r="E19">
        <f t="shared" si="2"/>
        <v>2</v>
      </c>
      <c r="F19">
        <f t="shared" si="2"/>
        <v>2</v>
      </c>
    </row>
    <row r="20" spans="1:15" x14ac:dyDescent="0.25">
      <c r="A20" t="s">
        <v>26</v>
      </c>
      <c r="C20">
        <f>(C19+D19+E19+F19)/4</f>
        <v>2</v>
      </c>
      <c r="I20" t="s">
        <v>0</v>
      </c>
      <c r="J20">
        <v>6.61</v>
      </c>
      <c r="M20" t="s">
        <v>1</v>
      </c>
      <c r="N20" t="s">
        <v>2</v>
      </c>
    </row>
    <row r="21" spans="1:15" x14ac:dyDescent="0.25">
      <c r="I21" t="s">
        <v>3</v>
      </c>
      <c r="J21">
        <f>5*10^-6*5*6.61</f>
        <v>1.6525000000000001E-4</v>
      </c>
      <c r="K21" t="s">
        <v>4</v>
      </c>
      <c r="L21" t="s">
        <v>5</v>
      </c>
      <c r="M21">
        <f>(J22-L22)/J22</f>
        <v>-2.8744326777609665E-2</v>
      </c>
      <c r="N21">
        <f>1+M21</f>
        <v>0.97125567322239037</v>
      </c>
      <c r="O21">
        <f>L22*N21</f>
        <v>6.6045385779122556E-2</v>
      </c>
    </row>
    <row r="22" spans="1:15" x14ac:dyDescent="0.25">
      <c r="I22" t="s">
        <v>6</v>
      </c>
      <c r="J22">
        <f>J21*400</f>
        <v>6.6100000000000006E-2</v>
      </c>
      <c r="K22">
        <f>43*10^-3</f>
        <v>4.3000000000000003E-2</v>
      </c>
      <c r="L22">
        <f>K22+25*10^-3</f>
        <v>6.8000000000000005E-2</v>
      </c>
    </row>
    <row r="23" spans="1:15" x14ac:dyDescent="0.25">
      <c r="I23" t="s">
        <v>7</v>
      </c>
      <c r="J23" t="s">
        <v>8</v>
      </c>
      <c r="N23">
        <f>10.261+N21</f>
        <v>11.23225567322239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%UD_COMPANY%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%UD_COMPANY%</dc:creator>
  <cp:lastModifiedBy>%UD_COMPANY%</cp:lastModifiedBy>
  <dcterms:created xsi:type="dcterms:W3CDTF">2015-12-10T20:19:20Z</dcterms:created>
  <dcterms:modified xsi:type="dcterms:W3CDTF">2015-12-10T21:18:52Z</dcterms:modified>
</cp:coreProperties>
</file>