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ra\"/>
    </mc:Choice>
  </mc:AlternateContent>
  <xr:revisionPtr revIDLastSave="0" documentId="13_ncr:1_{EFDE146B-672D-47E9-B784-4FC34864D7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3" i="1" l="1"/>
  <c r="F232" i="1"/>
  <c r="J228" i="1"/>
  <c r="J230" i="1"/>
  <c r="J229" i="1"/>
  <c r="E227" i="1"/>
  <c r="E231" i="1"/>
  <c r="C226" i="1"/>
  <c r="C228" i="1"/>
  <c r="C227" i="1"/>
  <c r="H229" i="1"/>
  <c r="D230" i="1"/>
  <c r="D229" i="1"/>
  <c r="I235" i="1"/>
  <c r="I226" i="1"/>
  <c r="H226" i="1"/>
  <c r="H235" i="1"/>
  <c r="G234" i="1"/>
  <c r="G232" i="1"/>
  <c r="G233" i="1"/>
  <c r="P2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7" i="1"/>
  <c r="P2" i="1"/>
  <c r="P223" i="1"/>
  <c r="R4" i="1" l="1"/>
  <c r="P220" i="1"/>
</calcChain>
</file>

<file path=xl/sharedStrings.xml><?xml version="1.0" encoding="utf-8"?>
<sst xmlns="http://schemas.openxmlformats.org/spreadsheetml/2006/main" count="2628" uniqueCount="558">
  <si>
    <t>sequences numbers</t>
  </si>
  <si>
    <t>A34</t>
  </si>
  <si>
    <t>A120</t>
  </si>
  <si>
    <t>A121</t>
  </si>
  <si>
    <t>A401</t>
  </si>
  <si>
    <t>A483</t>
  </si>
  <si>
    <t>A552</t>
  </si>
  <si>
    <t>A553</t>
  </si>
  <si>
    <t>A556</t>
  </si>
  <si>
    <t>kstar</t>
  </si>
  <si>
    <t>numconfs</t>
  </si>
  <si>
    <t>protein z scores</t>
  </si>
  <si>
    <t>ligand z scores</t>
  </si>
  <si>
    <t>1/2916</t>
  </si>
  <si>
    <t>ile</t>
  </si>
  <si>
    <t>tyr</t>
  </si>
  <si>
    <t>glu</t>
  </si>
  <si>
    <t>ala</t>
  </si>
  <si>
    <t>ser</t>
  </si>
  <si>
    <t>1,</t>
  </si>
  <si>
    <t>[36.620197,36.620197]</t>
  </si>
  <si>
    <t>['0.011317]', '(log10)']</t>
  </si>
  <si>
    <t>23/2916</t>
  </si>
  <si>
    <t>LEU</t>
  </si>
  <si>
    <t>PHE</t>
  </si>
  <si>
    <t>SER</t>
  </si>
  <si>
    <t>GLN</t>
  </si>
  <si>
    <t>GLY</t>
  </si>
  <si>
    <t>VAL</t>
  </si>
  <si>
    <t>655,</t>
  </si>
  <si>
    <t>[32.839277,33.320773]</t>
  </si>
  <si>
    <t>55/2916</t>
  </si>
  <si>
    <t>419,</t>
  </si>
  <si>
    <t>[32.669940,33.142701]</t>
  </si>
  <si>
    <t>87/2916</t>
  </si>
  <si>
    <t>158,</t>
  </si>
  <si>
    <t>[32.954734,33.394373]</t>
  </si>
  <si>
    <t>103/2916</t>
  </si>
  <si>
    <t>334,</t>
  </si>
  <si>
    <t>[33.096582,33.302109]</t>
  </si>
  <si>
    <t>135/2916</t>
  </si>
  <si>
    <t>95,</t>
  </si>
  <si>
    <t>[33.182113,33.182113]</t>
  </si>
  <si>
    <t>227/2916</t>
  </si>
  <si>
    <t>43,</t>
  </si>
  <si>
    <t>[33.926092,34.181839]</t>
  </si>
  <si>
    <t>243/2916</t>
  </si>
  <si>
    <t>30,</t>
  </si>
  <si>
    <t>[33.758224,33.931199]</t>
  </si>
  <si>
    <t>259/2916</t>
  </si>
  <si>
    <t>18,</t>
  </si>
  <si>
    <t>[34.044766,34.059313]</t>
  </si>
  <si>
    <t>267/2916</t>
  </si>
  <si>
    <t>[34.184957,34.184957]</t>
  </si>
  <si>
    <t>275/2916</t>
  </si>
  <si>
    <t>17,</t>
  </si>
  <si>
    <t>[33.866538,33.866538]</t>
  </si>
  <si>
    <t>283/2916</t>
  </si>
  <si>
    <t>16,</t>
  </si>
  <si>
    <t>[34.270362,34.270362]</t>
  </si>
  <si>
    <t>315/2916</t>
  </si>
  <si>
    <t>26,</t>
  </si>
  <si>
    <t>[33.056096,33.056096]</t>
  </si>
  <si>
    <t>323/2916</t>
  </si>
  <si>
    <t>20,</t>
  </si>
  <si>
    <t>[33.167109,33.167109]</t>
  </si>
  <si>
    <t>329/2916</t>
  </si>
  <si>
    <t>ALA</t>
  </si>
  <si>
    <t>[34.172730,34.588777]</t>
  </si>
  <si>
    <t>336/2916</t>
  </si>
  <si>
    <t>285,</t>
  </si>
  <si>
    <t>[35.070590,35.539865]</t>
  </si>
  <si>
    <t>337/2916</t>
  </si>
  <si>
    <t>267,</t>
  </si>
  <si>
    <t>[36.732596,37.203493]</t>
  </si>
  <si>
    <t>341/2916</t>
  </si>
  <si>
    <t>125,</t>
  </si>
  <si>
    <t>[32.500619,32.960156]</t>
  </si>
  <si>
    <t>345/2916</t>
  </si>
  <si>
    <t>58,</t>
  </si>
  <si>
    <t>[34.084561,34.474057]</t>
  </si>
  <si>
    <t>352/2916</t>
  </si>
  <si>
    <t>165,</t>
  </si>
  <si>
    <t>[34.902043,35.349043]</t>
  </si>
  <si>
    <t>353/2916</t>
  </si>
  <si>
    <t>156,</t>
  </si>
  <si>
    <t>[36.564257,37.010868]</t>
  </si>
  <si>
    <t>361/2916</t>
  </si>
  <si>
    <t>39,</t>
  </si>
  <si>
    <t>[34.023544,34.227067]</t>
  </si>
  <si>
    <t>368/2916</t>
  </si>
  <si>
    <t>76,</t>
  </si>
  <si>
    <t>[35.187669,35.576182]</t>
  </si>
  <si>
    <t>369/2916</t>
  </si>
  <si>
    <t>71,</t>
  </si>
  <si>
    <t>[36.850549,37.246329]</t>
  </si>
  <si>
    <t>376/2916</t>
  </si>
  <si>
    <t>211,</t>
  </si>
  <si>
    <t>[35.332979,35.751017]</t>
  </si>
  <si>
    <t>377/2916</t>
  </si>
  <si>
    <t>206,</t>
  </si>
  <si>
    <t>[36.996355,37.414008]</t>
  </si>
  <si>
    <t>381/2916</t>
  </si>
  <si>
    <t>86,</t>
  </si>
  <si>
    <t>[32.759694,33.179111]</t>
  </si>
  <si>
    <t>384/2916</t>
  </si>
  <si>
    <t>68,</t>
  </si>
  <si>
    <t>[35.015468,35.259089]</t>
  </si>
  <si>
    <t>385/2916</t>
  </si>
  <si>
    <t>67,</t>
  </si>
  <si>
    <t>[36.678921,36.925051]</t>
  </si>
  <si>
    <t>392/2916</t>
  </si>
  <si>
    <t>66,</t>
  </si>
  <si>
    <t>[35.419134,35.663520]</t>
  </si>
  <si>
    <t>393/2916</t>
  </si>
  <si>
    <t>65,</t>
  </si>
  <si>
    <t>[37.082576,37.324907]</t>
  </si>
  <si>
    <t>397/2916</t>
  </si>
  <si>
    <t>37,</t>
  </si>
  <si>
    <t>[32.914419,33.101766]</t>
  </si>
  <si>
    <t>404/2916</t>
  </si>
  <si>
    <t>117,</t>
  </si>
  <si>
    <t>[33.983491,34.405625]</t>
  </si>
  <si>
    <t>405/2916</t>
  </si>
  <si>
    <t>111,</t>
  </si>
  <si>
    <t>[35.643491,36.066932]</t>
  </si>
  <si>
    <t>412/2916</t>
  </si>
  <si>
    <t>47,</t>
  </si>
  <si>
    <t>[33.864052,34.203142]</t>
  </si>
  <si>
    <t>413/2916</t>
  </si>
  <si>
    <t>45,</t>
  </si>
  <si>
    <t>[35.527305,35.844181]</t>
  </si>
  <si>
    <t>420/2916</t>
  </si>
  <si>
    <t>42,</t>
  </si>
  <si>
    <t>[34.098014,34.304589]</t>
  </si>
  <si>
    <t>421/2916</t>
  </si>
  <si>
    <t>41,</t>
  </si>
  <si>
    <t>[35.760754,35.960936]</t>
  </si>
  <si>
    <t>424/2916</t>
  </si>
  <si>
    <t>110,</t>
  </si>
  <si>
    <t>[34.191012,34.611366]</t>
  </si>
  <si>
    <t>425/2916</t>
  </si>
  <si>
    <t>104,</t>
  </si>
  <si>
    <t>[35.853027,36.276756]</t>
  </si>
  <si>
    <t>428/2916</t>
  </si>
  <si>
    <t>[33.996129,34.182958]</t>
  </si>
  <si>
    <t>429/2916</t>
  </si>
  <si>
    <t>[35.659332,35.844530]</t>
  </si>
  <si>
    <t>432/2916</t>
  </si>
  <si>
    <t>[34.309353,34.499694]</t>
  </si>
  <si>
    <t>433/2916</t>
  </si>
  <si>
    <t>[35.972103,36.161359]</t>
  </si>
  <si>
    <t>435/2916</t>
  </si>
  <si>
    <t>21,</t>
  </si>
  <si>
    <t>[34.109721,34.117372]</t>
  </si>
  <si>
    <t>438/2916</t>
  </si>
  <si>
    <t>29,</t>
  </si>
  <si>
    <t>[35.027484,35.190945]</t>
  </si>
  <si>
    <t>439/2916</t>
  </si>
  <si>
    <t>[36.647195,36.788816]</t>
  </si>
  <si>
    <t>443/2916</t>
  </si>
  <si>
    <t>[34.021299,34.025094]</t>
  </si>
  <si>
    <t>446/2916</t>
  </si>
  <si>
    <t>[34.859352,34.988711]</t>
  </si>
  <si>
    <t>447/2916</t>
  </si>
  <si>
    <t>[36.478317,36.595559]</t>
  </si>
  <si>
    <t>451/2916</t>
  </si>
  <si>
    <t>[33.948652,33.948652]</t>
  </si>
  <si>
    <t>454/2916</t>
  </si>
  <si>
    <t>[35.151458,35.151860]</t>
  </si>
  <si>
    <t>455/2916</t>
  </si>
  <si>
    <t>[36.770184,36.770546]</t>
  </si>
  <si>
    <t>458/2916</t>
  </si>
  <si>
    <t>28,</t>
  </si>
  <si>
    <t>[35.291337,35.291337]</t>
  </si>
  <si>
    <t>459/2916</t>
  </si>
  <si>
    <t>31,</t>
  </si>
  <si>
    <t>[36.910039,36.910039]</t>
  </si>
  <si>
    <t>462/2916</t>
  </si>
  <si>
    <t>[34.972919,34.972919]</t>
  </si>
  <si>
    <t>463/2916</t>
  </si>
  <si>
    <t>19,</t>
  </si>
  <si>
    <t>[36.591622,36.591622]</t>
  </si>
  <si>
    <t>466/2916</t>
  </si>
  <si>
    <t>[35.376736,35.376736]</t>
  </si>
  <si>
    <t>467/2916</t>
  </si>
  <si>
    <t>[36.995401,36.995401]</t>
  </si>
  <si>
    <t>472/2916</t>
  </si>
  <si>
    <t>[33.960236,33.987835]</t>
  </si>
  <si>
    <t>473/2916</t>
  </si>
  <si>
    <t>[35.578848,35.603756]</t>
  </si>
  <si>
    <t>476/2916</t>
  </si>
  <si>
    <t>[33.829031,33.838079]</t>
  </si>
  <si>
    <t>477/2916</t>
  </si>
  <si>
    <t>[35.447423,35.455711]</t>
  </si>
  <si>
    <t>480/2916</t>
  </si>
  <si>
    <t>[34.063625,34.063678]</t>
  </si>
  <si>
    <t>481/2916</t>
  </si>
  <si>
    <t>[35.682226,35.682449]</t>
  </si>
  <si>
    <t>482/2916</t>
  </si>
  <si>
    <t>[34.162907,34.162907]</t>
  </si>
  <si>
    <t>483/2916</t>
  </si>
  <si>
    <t>[35.781513,35.781513]</t>
  </si>
  <si>
    <t>484/2916</t>
  </si>
  <si>
    <t>[33.960243,33.960243]</t>
  </si>
  <si>
    <t>485/2916</t>
  </si>
  <si>
    <t>[35.578851,35.578851]</t>
  </si>
  <si>
    <t>486/2916</t>
  </si>
  <si>
    <t>[34.273915,34.273915]</t>
  </si>
  <si>
    <t>487/2916</t>
  </si>
  <si>
    <t>22,</t>
  </si>
  <si>
    <t>[35.892519,35.892519]</t>
  </si>
  <si>
    <t>713/2916</t>
  </si>
  <si>
    <t>[33.079558,33.082276]</t>
  </si>
  <si>
    <t>745/2916</t>
  </si>
  <si>
    <t>[33.194871,33.194871]</t>
  </si>
  <si>
    <t>753/2916</t>
  </si>
  <si>
    <t>[33.332933,33.332933]</t>
  </si>
  <si>
    <t>761/2916</t>
  </si>
  <si>
    <t>15,</t>
  </si>
  <si>
    <t>[33.016356,33.016356]</t>
  </si>
  <si>
    <t>769/2916</t>
  </si>
  <si>
    <t>12,</t>
  </si>
  <si>
    <t>[33.417929,33.417929]</t>
  </si>
  <si>
    <t>815/2916</t>
  </si>
  <si>
    <t>35,</t>
  </si>
  <si>
    <t>[33.445117,33.617026]</t>
  </si>
  <si>
    <t>822/2916</t>
  </si>
  <si>
    <t>[34.328603,34.705787]</t>
  </si>
  <si>
    <t>823/2916</t>
  </si>
  <si>
    <t>81,</t>
  </si>
  <si>
    <t>[35.990470,36.363961]</t>
  </si>
  <si>
    <t>831/2916</t>
  </si>
  <si>
    <t>[33.358182,33.495284]</t>
  </si>
  <si>
    <t>838/2916</t>
  </si>
  <si>
    <t>52,</t>
  </si>
  <si>
    <t>[34.160138,34.479564]</t>
  </si>
  <si>
    <t>839/2916</t>
  </si>
  <si>
    <t>49,</t>
  </si>
  <si>
    <t>[35.822020,36.129292]</t>
  </si>
  <si>
    <t>847/2916</t>
  </si>
  <si>
    <t>[33.288489,33.313905]</t>
  </si>
  <si>
    <t>854/2916</t>
  </si>
  <si>
    <t>[34.446636,34.573602]</t>
  </si>
  <si>
    <t>855/2916</t>
  </si>
  <si>
    <t>[36.108923,36.211474]</t>
  </si>
  <si>
    <t>862/2916</t>
  </si>
  <si>
    <t>57,</t>
  </si>
  <si>
    <t>[34.588275,34.739398]</t>
  </si>
  <si>
    <t>863/2916</t>
  </si>
  <si>
    <t>[36.250603,36.373385]</t>
  </si>
  <si>
    <t>870/2916</t>
  </si>
  <si>
    <t>[34.269987,34.269989]</t>
  </si>
  <si>
    <t>871/2916</t>
  </si>
  <si>
    <t>[35.932313,35.932314]</t>
  </si>
  <si>
    <t>878/2916</t>
  </si>
  <si>
    <t>[34.673814,34.673814]</t>
  </si>
  <si>
    <t>879/2916</t>
  </si>
  <si>
    <t>25,</t>
  </si>
  <si>
    <t>[36.336134,36.336134]</t>
  </si>
  <si>
    <t>890/2916</t>
  </si>
  <si>
    <t>[33.225091,33.469997]</t>
  </si>
  <si>
    <t>891/2916</t>
  </si>
  <si>
    <t>[34.886773,35.114522]</t>
  </si>
  <si>
    <t>898/2916</t>
  </si>
  <si>
    <t>[33.095495,33.320023]</t>
  </si>
  <si>
    <t>899/2916</t>
  </si>
  <si>
    <t>[34.758026,34.943394]</t>
  </si>
  <si>
    <t>906/2916</t>
  </si>
  <si>
    <t>[33.331207,33.374312]</t>
  </si>
  <si>
    <t>907/2916</t>
  </si>
  <si>
    <t>[34.993573,35.034023]</t>
  </si>
  <si>
    <t>910/2916</t>
  </si>
  <si>
    <t>[33.427396,33.611679]</t>
  </si>
  <si>
    <t>911/2916</t>
  </si>
  <si>
    <t>36,</t>
  </si>
  <si>
    <t>[35.089624,35.254691]</t>
  </si>
  <si>
    <t>914/2916</t>
  </si>
  <si>
    <t>[33.228778,33.228779]</t>
  </si>
  <si>
    <t>915/2916</t>
  </si>
  <si>
    <t>[34.891288,34.891289]</t>
  </si>
  <si>
    <t>918/2916</t>
  </si>
  <si>
    <t>[33.542441,33.542441]</t>
  </si>
  <si>
    <t>919/2916</t>
  </si>
  <si>
    <t>[35.204939,35.204939]</t>
  </si>
  <si>
    <t>921/2916</t>
  </si>
  <si>
    <t>[33.361550,33.361550]</t>
  </si>
  <si>
    <t>924/2916</t>
  </si>
  <si>
    <t>[34.277258,34.277639]</t>
  </si>
  <si>
    <t>925/2916</t>
  </si>
  <si>
    <t>[35.905630,35.905944]</t>
  </si>
  <si>
    <t>929/2916</t>
  </si>
  <si>
    <t>[33.272565,33.272565]</t>
  </si>
  <si>
    <t>932/2916</t>
  </si>
  <si>
    <t>[34.107745,34.107746]</t>
  </si>
  <si>
    <t>933/2916</t>
  </si>
  <si>
    <t>[35.736375,35.736376]</t>
  </si>
  <si>
    <t>937/2916</t>
  </si>
  <si>
    <t>[33.199345,33.199345]</t>
  </si>
  <si>
    <t>940/2916</t>
  </si>
  <si>
    <t>[34.392558,34.392558]</t>
  </si>
  <si>
    <t>941/2916</t>
  </si>
  <si>
    <t>[36.020854,36.020854]</t>
  </si>
  <si>
    <t>944/2916</t>
  </si>
  <si>
    <t>[34.532447,34.532447]</t>
  </si>
  <si>
    <t>945/2916</t>
  </si>
  <si>
    <t>[36.160715,36.160715]</t>
  </si>
  <si>
    <t>948/2916</t>
  </si>
  <si>
    <t>[34.214028,34.214028]</t>
  </si>
  <si>
    <t>949/2916</t>
  </si>
  <si>
    <t>[35.842295,35.842295]</t>
  </si>
  <si>
    <t>952/2916</t>
  </si>
  <si>
    <t>[34.617873,34.617873]</t>
  </si>
  <si>
    <t>953/2916</t>
  </si>
  <si>
    <t>[36.246140,36.246140]</t>
  </si>
  <si>
    <t>958/2916</t>
  </si>
  <si>
    <t>[33.174959,33.174959]</t>
  </si>
  <si>
    <t>959/2916</t>
  </si>
  <si>
    <t>[34.803157,34.803157]</t>
  </si>
  <si>
    <t>962/2916</t>
  </si>
  <si>
    <t>14,</t>
  </si>
  <si>
    <t>[33.042443,33.042443]</t>
  </si>
  <si>
    <t>963/2916</t>
  </si>
  <si>
    <t>13,</t>
  </si>
  <si>
    <t>[34.670624,34.670624]</t>
  </si>
  <si>
    <t>966/2916</t>
  </si>
  <si>
    <t>[33.276401,33.276401]</t>
  </si>
  <si>
    <t>967/2916</t>
  </si>
  <si>
    <t>[34.904552,34.904552]</t>
  </si>
  <si>
    <t>968/2916</t>
  </si>
  <si>
    <t>[33.375751,33.375751]</t>
  </si>
  <si>
    <t>969/2916</t>
  </si>
  <si>
    <t>[35.003931,35.003931]</t>
  </si>
  <si>
    <t>970/2916</t>
  </si>
  <si>
    <t>9,</t>
  </si>
  <si>
    <t>[33.173125,33.173125]</t>
  </si>
  <si>
    <t>971/2916</t>
  </si>
  <si>
    <t>[34.801305,34.801305]</t>
  </si>
  <si>
    <t>972/2916</t>
  </si>
  <si>
    <t>3,</t>
  </si>
  <si>
    <t>[33.486802,33.486802]</t>
  </si>
  <si>
    <t>973/2916</t>
  </si>
  <si>
    <t>[35.114982,35.114982]</t>
  </si>
  <si>
    <t>984/2916</t>
  </si>
  <si>
    <t>1033,</t>
  </si>
  <si>
    <t>[32.804744,33.282211]</t>
  </si>
  <si>
    <t>1000/2916</t>
  </si>
  <si>
    <t>704,</t>
  </si>
  <si>
    <t>[32.635254,33.107389]</t>
  </si>
  <si>
    <t>1016/2916</t>
  </si>
  <si>
    <t>[32.919867,33.342696]</t>
  </si>
  <si>
    <t>1024/2916</t>
  </si>
  <si>
    <t>349,</t>
  </si>
  <si>
    <t>[33.060109,33.129426]</t>
  </si>
  <si>
    <t>1040/2916</t>
  </si>
  <si>
    <t>[33.145521,33.145522]</t>
  </si>
  <si>
    <t>1086/2916</t>
  </si>
  <si>
    <t>[33.911314,34.096536]</t>
  </si>
  <si>
    <t>1094/2916</t>
  </si>
  <si>
    <t>48,</t>
  </si>
  <si>
    <t>[33.741960,33.897015]</t>
  </si>
  <si>
    <t>1102/2916</t>
  </si>
  <si>
    <t>27,</t>
  </si>
  <si>
    <t>[34.026698,34.030761]</t>
  </si>
  <si>
    <t>1106/2916</t>
  </si>
  <si>
    <t>[34.166687,34.166687]</t>
  </si>
  <si>
    <t>1110/2916</t>
  </si>
  <si>
    <t>[33.848278,33.848278]</t>
  </si>
  <si>
    <t>1114/2916</t>
  </si>
  <si>
    <t>[34.252056,34.252056]</t>
  </si>
  <si>
    <t>1120/2916</t>
  </si>
  <si>
    <t>[32.836300,33.094738]</t>
  </si>
  <si>
    <t>1130/2916</t>
  </si>
  <si>
    <t>[33.037712,33.037712]</t>
  </si>
  <si>
    <t>1134/2916</t>
  </si>
  <si>
    <t>[33.148727,33.148727]</t>
  </si>
  <si>
    <t>1137/2916</t>
  </si>
  <si>
    <t>[34.389320,34.818368]</t>
  </si>
  <si>
    <t>1141/2916</t>
  </si>
  <si>
    <t>476,</t>
  </si>
  <si>
    <t>[36.936718,37.408459]</t>
  </si>
  <si>
    <t>1143/2916</t>
  </si>
  <si>
    <t>328,</t>
  </si>
  <si>
    <t>[32.729483,33.205887]</t>
  </si>
  <si>
    <t>1145/2916</t>
  </si>
  <si>
    <t>112,</t>
  </si>
  <si>
    <t>[34.300730,34.711385]</t>
  </si>
  <si>
    <t>1149/2916</t>
  </si>
  <si>
    <t>281,</t>
  </si>
  <si>
    <t>[36.767314,37.231087]</t>
  </si>
  <si>
    <t>1151/2916</t>
  </si>
  <si>
    <t>146,</t>
  </si>
  <si>
    <t>[32.607984,33.065210]</t>
  </si>
  <si>
    <t>1153/2916</t>
  </si>
  <si>
    <t>55,</t>
  </si>
  <si>
    <t>[34.229808,34.494488]</t>
  </si>
  <si>
    <t>1157/2916</t>
  </si>
  <si>
    <t>122,</t>
  </si>
  <si>
    <t>[37.051931,37.460473]</t>
  </si>
  <si>
    <t>1159/2916</t>
  </si>
  <si>
    <t>[32.828810,33.250634]</t>
  </si>
  <si>
    <t>1161/2916</t>
  </si>
  <si>
    <t>262,</t>
  </si>
  <si>
    <t>[37.194199,37.594937]</t>
  </si>
  <si>
    <t>1163/2916</t>
  </si>
  <si>
    <t>152,</t>
  </si>
  <si>
    <t>[32.978671,33.390168]</t>
  </si>
  <si>
    <t>1165/2916</t>
  </si>
  <si>
    <t>82,</t>
  </si>
  <si>
    <t>[36.875962,36.951410]</t>
  </si>
  <si>
    <t>1167/2916</t>
  </si>
  <si>
    <t>51,</t>
  </si>
  <si>
    <t>[32.803021,33.006749]</t>
  </si>
  <si>
    <t>1169/2916</t>
  </si>
  <si>
    <t>80,</t>
  </si>
  <si>
    <t>[37.279756,37.388790]</t>
  </si>
  <si>
    <t>1171/2916</t>
  </si>
  <si>
    <t>50,</t>
  </si>
  <si>
    <t>[33.123026,33.320284]</t>
  </si>
  <si>
    <t>1175/2916</t>
  </si>
  <si>
    <t>191,</t>
  </si>
  <si>
    <t>[35.860273,36.316037]</t>
  </si>
  <si>
    <t>1179/2916</t>
  </si>
  <si>
    <t>97,</t>
  </si>
  <si>
    <t>[35.729379,36.165779]</t>
  </si>
  <si>
    <t>1183/2916</t>
  </si>
  <si>
    <t>56,</t>
  </si>
  <si>
    <t>[35.963550,36.290751]</t>
  </si>
  <si>
    <t>1185/2916</t>
  </si>
  <si>
    <t>169,</t>
  </si>
  <si>
    <t>[36.061770,36.471844]</t>
  </si>
  <si>
    <t>1187/2916</t>
  </si>
  <si>
    <t>[35.861274,36.065536]</t>
  </si>
  <si>
    <t>1189/2916</t>
  </si>
  <si>
    <t>[36.174869,36.375919]</t>
  </si>
  <si>
    <t>1190/2916</t>
  </si>
  <si>
    <t>24,</t>
  </si>
  <si>
    <t>[34.354967,34.374908]</t>
  </si>
  <si>
    <t>1192/2916</t>
  </si>
  <si>
    <t>[36.895813,37.145104]</t>
  </si>
  <si>
    <t>1193/2916</t>
  </si>
  <si>
    <t>34,</t>
  </si>
  <si>
    <t>[32.689421,32.962341]</t>
  </si>
  <si>
    <t>1194/2916</t>
  </si>
  <si>
    <t>[34.266174,34.275536]</t>
  </si>
  <si>
    <t>1196/2916</t>
  </si>
  <si>
    <t>[36.728321,36.877152]</t>
  </si>
  <si>
    <t>1198/2916</t>
  </si>
  <si>
    <t>[34.193211,34.193211]</t>
  </si>
  <si>
    <t>1200/2916</t>
  </si>
  <si>
    <t>[37.014570,37.016732]</t>
  </si>
  <si>
    <t>1202/2916</t>
  </si>
  <si>
    <t>[37.154597,37.154597]</t>
  </si>
  <si>
    <t>1204/2916</t>
  </si>
  <si>
    <t>[36.836211,36.836211]</t>
  </si>
  <si>
    <t>1206/2916</t>
  </si>
  <si>
    <t>[37.240040,37.240040]</t>
  </si>
  <si>
    <t>1207/2916</t>
  </si>
  <si>
    <t>[33.086236,33.086236]</t>
  </si>
  <si>
    <t>1209/2916</t>
  </si>
  <si>
    <t>[35.823799,35.899674]</t>
  </si>
  <si>
    <t>1211/2916</t>
  </si>
  <si>
    <t>[35.691965,35.736523]</t>
  </si>
  <si>
    <t>1213/2916</t>
  </si>
  <si>
    <t>[35.926453,35.926453]</t>
  </si>
  <si>
    <t>1214/2916</t>
  </si>
  <si>
    <t>[36.025826,36.025826]</t>
  </si>
  <si>
    <t>1215/2916</t>
  </si>
  <si>
    <t>[35.823157,35.823157]</t>
  </si>
  <si>
    <t>1216/2916</t>
  </si>
  <si>
    <t>[36.136839,36.136839]</t>
  </si>
  <si>
    <t>1345/2916</t>
  </si>
  <si>
    <t>[33.062204,33.062204]</t>
  </si>
  <si>
    <t>1349/2916</t>
  </si>
  <si>
    <t>[33.201839,33.201839]</t>
  </si>
  <si>
    <t>1357/2916</t>
  </si>
  <si>
    <t>[33.286936,33.286936]</t>
  </si>
  <si>
    <t>1380/2916</t>
  </si>
  <si>
    <t>[33.504587,33.779427]</t>
  </si>
  <si>
    <t>1384/2916</t>
  </si>
  <si>
    <t>120,</t>
  </si>
  <si>
    <t>[36.049064,36.425593]</t>
  </si>
  <si>
    <t>1388/2916</t>
  </si>
  <si>
    <t>[33.416160,33.605367]</t>
  </si>
  <si>
    <t>1392/2916</t>
  </si>
  <si>
    <t>[35.880031,36.227590]</t>
  </si>
  <si>
    <t>1396/2916</t>
  </si>
  <si>
    <t>[33.343798,33.413914]</t>
  </si>
  <si>
    <t>1400/2916</t>
  </si>
  <si>
    <t>38,</t>
  </si>
  <si>
    <t>[36.165306,36.286294]</t>
  </si>
  <si>
    <t>1404/2916</t>
  </si>
  <si>
    <t>[36.305728,36.365421]</t>
  </si>
  <si>
    <t>1408/2916</t>
  </si>
  <si>
    <t>[35.987361,35.987363]</t>
  </si>
  <si>
    <t>1412/2916</t>
  </si>
  <si>
    <t>[36.391163,36.391163]</t>
  </si>
  <si>
    <t>1418/2916</t>
  </si>
  <si>
    <t>[34.945631,35.308479]</t>
  </si>
  <si>
    <t>1422/2916</t>
  </si>
  <si>
    <t>[34.813915,35.084415]</t>
  </si>
  <si>
    <t>1426/2916</t>
  </si>
  <si>
    <t>[35.048399,35.171379]</t>
  </si>
  <si>
    <t>1428/2916</t>
  </si>
  <si>
    <t>[35.147491,35.300447]</t>
  </si>
  <si>
    <t>1430/2916</t>
  </si>
  <si>
    <t>[34.945876,34.945881]</t>
  </si>
  <si>
    <t>1432/2916</t>
  </si>
  <si>
    <t>[35.259517,35.259517]</t>
  </si>
  <si>
    <t>1433/2916</t>
  </si>
  <si>
    <t>[33.475182,33.475182]</t>
  </si>
  <si>
    <t>1435/2916</t>
  </si>
  <si>
    <t>[36.019152,36.020706]</t>
  </si>
  <si>
    <t>1437/2916</t>
  </si>
  <si>
    <t>[33.386198,33.386198]</t>
  </si>
  <si>
    <t>1439/2916</t>
  </si>
  <si>
    <t>[35.849950,35.849955]</t>
  </si>
  <si>
    <t>1441/2916</t>
  </si>
  <si>
    <t>[33.312977,33.312977]</t>
  </si>
  <si>
    <t>1443/2916</t>
  </si>
  <si>
    <t>[36.134427,36.134427]</t>
  </si>
  <si>
    <t>1445/2916</t>
  </si>
  <si>
    <t>[36.274350,36.274350]</t>
  </si>
  <si>
    <t>1447/2916</t>
  </si>
  <si>
    <t>[35.955932,35.955932]</t>
  </si>
  <si>
    <t>1449/2916</t>
  </si>
  <si>
    <t>[36.359778,36.359778]</t>
  </si>
  <si>
    <t>1452/2916</t>
  </si>
  <si>
    <t>[34.916412,34.916412]</t>
  </si>
  <si>
    <t>1454/2916</t>
  </si>
  <si>
    <t>[34.783879,34.783879]</t>
  </si>
  <si>
    <t>1456/2916</t>
  </si>
  <si>
    <t>[35.017808,35.017808]</t>
  </si>
  <si>
    <t>1457/2916</t>
  </si>
  <si>
    <t>[35.117191,35.117191]</t>
  </si>
  <si>
    <t>1458/2916</t>
  </si>
  <si>
    <t>[34.914566,34.914566]</t>
  </si>
  <si>
    <t>1459/2916</t>
  </si>
  <si>
    <t>[35.228243,35.228243]</t>
  </si>
  <si>
    <t>1480/2916</t>
  </si>
  <si>
    <t>665,</t>
  </si>
  <si>
    <t>[33.099894,33.581654]</t>
  </si>
  <si>
    <t>Percent similarity:</t>
  </si>
  <si>
    <t>AVG similarity:</t>
  </si>
  <si>
    <t>AVG k* value:</t>
  </si>
  <si>
    <t>KD</t>
  </si>
  <si>
    <t>A34 avg k* scores:</t>
  </si>
  <si>
    <t>A120 avg k* scores:</t>
  </si>
  <si>
    <t>A121 avg k* scores</t>
  </si>
  <si>
    <t>A401 avg k* scores</t>
  </si>
  <si>
    <t>A483 avg k* scores</t>
  </si>
  <si>
    <t>A552 avg k* scores</t>
  </si>
  <si>
    <t>A553 avg k* scores</t>
  </si>
  <si>
    <t>A556 avg k* scores</t>
  </si>
  <si>
    <t>GLU</t>
  </si>
  <si>
    <t>ILE</t>
  </si>
  <si>
    <t>TYR</t>
  </si>
  <si>
    <t>Plot percent similarity vs k*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</si>
</sst>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2" borderId="0" xfId="0" applyNumberFormat="1" applyFill="1"/>
    <xf numFmtId="0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K* Score per AA Identity in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Sheet1!$B$226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Sheet1!$C$226:$J$226</c:f>
              <c:numCache>
                <c:formatCode>General</c:formatCode>
                <c:ptCount val="8"/>
                <c:pt idx="0">
                  <c:v>35.781565834645676</c:v>
                </c:pt>
                <c:pt idx="5">
                  <c:v>35.798587914893623</c:v>
                </c:pt>
                <c:pt idx="6">
                  <c:v>35.689529972222218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4876-877B-8DFFFBD90435}"/>
            </c:ext>
          </c:extLst>
        </c:ser>
        <c:ser>
          <c:idx val="1"/>
          <c:order val="1"/>
          <c:tx>
            <c:strRef>
              <c:f>Sheet1!$B$227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Sheet1!$C$227:$J$227</c:f>
              <c:numCache>
                <c:formatCode>General</c:formatCode>
                <c:ptCount val="8"/>
                <c:pt idx="0">
                  <c:v>35.817418423076909</c:v>
                </c:pt>
                <c:pt idx="2">
                  <c:v>35.795957075268817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3-4876-877B-8DFFFBD90435}"/>
            </c:ext>
          </c:extLst>
        </c:ser>
        <c:ser>
          <c:idx val="2"/>
          <c:order val="2"/>
          <c:tx>
            <c:strRef>
              <c:f>Sheet1!$B$228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Sheet1!$C$228:$J$228</c:f>
              <c:numCache>
                <c:formatCode>General</c:formatCode>
                <c:ptCount val="8"/>
                <c:pt idx="0">
                  <c:v>35.822639090909092</c:v>
                </c:pt>
                <c:pt idx="7">
                  <c:v>35.660848086419747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3-4876-877B-8DFFFBD90435}"/>
            </c:ext>
          </c:extLst>
        </c:ser>
        <c:ser>
          <c:idx val="3"/>
          <c:order val="3"/>
          <c:tx>
            <c:strRef>
              <c:f>Sheet1!$B$229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Sheet1!$C$229:$J$229</c:f>
              <c:numCache>
                <c:formatCode>General</c:formatCode>
                <c:ptCount val="8"/>
                <c:pt idx="1">
                  <c:v>35.843392562500014</c:v>
                </c:pt>
                <c:pt idx="5">
                  <c:v>35.786634833333331</c:v>
                </c:pt>
                <c:pt idx="7">
                  <c:v>35.887670959183673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3-4876-877B-8DFFFBD90435}"/>
            </c:ext>
          </c:extLst>
        </c:ser>
        <c:ser>
          <c:idx val="4"/>
          <c:order val="4"/>
          <c:tx>
            <c:strRef>
              <c:f>Sheet1!$B$230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Sheet1!$C$230:$J$230</c:f>
              <c:numCache>
                <c:formatCode>General</c:formatCode>
                <c:ptCount val="8"/>
                <c:pt idx="1">
                  <c:v>35.746216932692306</c:v>
                </c:pt>
                <c:pt idx="7">
                  <c:v>35.87258088372095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3-4876-877B-8DFFFBD90435}"/>
            </c:ext>
          </c:extLst>
        </c:ser>
        <c:ser>
          <c:idx val="5"/>
          <c:order val="5"/>
          <c:tx>
            <c:strRef>
              <c:f>Sheet1!$B$231</c:f>
              <c:strCache>
                <c:ptCount val="1"/>
                <c:pt idx="0">
                  <c:v>GLN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Sheet1!$C$231:$J$231</c:f>
              <c:numCache>
                <c:formatCode>General</c:formatCode>
                <c:ptCount val="8"/>
                <c:pt idx="2">
                  <c:v>35.797093658536589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3-4876-877B-8DFFFBD90435}"/>
            </c:ext>
          </c:extLst>
        </c:ser>
        <c:ser>
          <c:idx val="6"/>
          <c:order val="6"/>
          <c:tx>
            <c:strRef>
              <c:f>Sheet1!$B$232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Sheet1!$C$232:$J$232</c:f>
              <c:numCache>
                <c:formatCode>General</c:formatCode>
                <c:ptCount val="8"/>
                <c:pt idx="3">
                  <c:v>35.798626943925228</c:v>
                </c:pt>
                <c:pt idx="4">
                  <c:v>35.804373784615372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3-4876-877B-8DFFFBD90435}"/>
            </c:ext>
          </c:extLst>
        </c:ser>
        <c:ser>
          <c:idx val="7"/>
          <c:order val="7"/>
          <c:tx>
            <c:strRef>
              <c:f>Sheet1!$B$233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Sheet1!$C$233:$J$233</c:f>
              <c:numCache>
                <c:formatCode>General</c:formatCode>
                <c:ptCount val="8"/>
                <c:pt idx="3">
                  <c:v>35.580180999999996</c:v>
                </c:pt>
                <c:pt idx="4">
                  <c:v>35.795042480000014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03-4876-877B-8DFFFBD90435}"/>
            </c:ext>
          </c:extLst>
        </c:ser>
        <c:ser>
          <c:idx val="8"/>
          <c:order val="8"/>
          <c:tx>
            <c:strRef>
              <c:f>Sheet1!$B$234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Sheet1!$C$234:$J$234</c:f>
              <c:numCache>
                <c:formatCode>General</c:formatCode>
                <c:ptCount val="8"/>
                <c:pt idx="4">
                  <c:v>35.791500605263174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03-4876-877B-8DFFFBD90435}"/>
            </c:ext>
          </c:extLst>
        </c:ser>
        <c:ser>
          <c:idx val="9"/>
          <c:order val="9"/>
          <c:tx>
            <c:strRef>
              <c:f>Sheet1!$B$235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Sheet1!$C$225:$J$225</c:f>
              <c:strCache>
                <c:ptCount val="8"/>
                <c:pt idx="0">
                  <c:v>A121 avg k* scores</c:v>
                </c:pt>
                <c:pt idx="1">
                  <c:v>A401 avg k* scores</c:v>
                </c:pt>
                <c:pt idx="2">
                  <c:v>A552 avg k* scores</c:v>
                </c:pt>
                <c:pt idx="3">
                  <c:v>A556 avg k* scores</c:v>
                </c:pt>
                <c:pt idx="4">
                  <c:v>A34 avg k* scores:</c:v>
                </c:pt>
                <c:pt idx="5">
                  <c:v>A120 avg k* scores:</c:v>
                </c:pt>
                <c:pt idx="6">
                  <c:v>A483 avg k* scores</c:v>
                </c:pt>
                <c:pt idx="7">
                  <c:v>A553 avg k* scores</c:v>
                </c:pt>
              </c:strCache>
            </c:strRef>
          </c:cat>
          <c:val>
            <c:numRef>
              <c:f>Sheet1!$C$235:$J$235</c:f>
              <c:numCache>
                <c:formatCode>General</c:formatCode>
                <c:ptCount val="8"/>
                <c:pt idx="5">
                  <c:v>35.797143142857145</c:v>
                </c:pt>
                <c:pt idx="6">
                  <c:v>35.81801916111111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03-4876-877B-8DFFFBD9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598351"/>
        <c:axId val="1567654143"/>
      </c:barChart>
      <c:catAx>
        <c:axId val="1873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54143"/>
        <c:crosses val="autoZero"/>
        <c:auto val="1"/>
        <c:lblAlgn val="ctr"/>
        <c:lblOffset val="100"/>
        <c:noMultiLvlLbl val="0"/>
      </c:catAx>
      <c:valAx>
        <c:axId val="1567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9-4903-A482-DBDD1AA5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67167"/>
        <c:axId val="2027270047"/>
      </c:lineChart>
      <c:catAx>
        <c:axId val="20272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70047"/>
        <c:crosses val="autoZero"/>
        <c:auto val="1"/>
        <c:lblAlgn val="ctr"/>
        <c:lblOffset val="100"/>
        <c:noMultiLvlLbl val="0"/>
      </c:catAx>
      <c:valAx>
        <c:axId val="20272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Similarity versus K*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0.375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0.25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0.125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0.25</c:v>
                </c:pt>
                <c:pt idx="29">
                  <c:v>0</c:v>
                </c:pt>
                <c:pt idx="30">
                  <c:v>0.25</c:v>
                </c:pt>
                <c:pt idx="31">
                  <c:v>0.25</c:v>
                </c:pt>
                <c:pt idx="32">
                  <c:v>0.125</c:v>
                </c:pt>
                <c:pt idx="33">
                  <c:v>0.125</c:v>
                </c:pt>
                <c:pt idx="34">
                  <c:v>0.25</c:v>
                </c:pt>
                <c:pt idx="35">
                  <c:v>0.125</c:v>
                </c:pt>
                <c:pt idx="36">
                  <c:v>0.125</c:v>
                </c:pt>
                <c:pt idx="37">
                  <c:v>0.25</c:v>
                </c:pt>
                <c:pt idx="38">
                  <c:v>0.125</c:v>
                </c:pt>
                <c:pt idx="39">
                  <c:v>0.375</c:v>
                </c:pt>
                <c:pt idx="40">
                  <c:v>0.25</c:v>
                </c:pt>
                <c:pt idx="41">
                  <c:v>0.25</c:v>
                </c:pt>
                <c:pt idx="42">
                  <c:v>0.125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0.375</c:v>
                </c:pt>
                <c:pt idx="47">
                  <c:v>0.125</c:v>
                </c:pt>
                <c:pt idx="48">
                  <c:v>0.125</c:v>
                </c:pt>
                <c:pt idx="49">
                  <c:v>0.25</c:v>
                </c:pt>
                <c:pt idx="50">
                  <c:v>0.375</c:v>
                </c:pt>
                <c:pt idx="51">
                  <c:v>0.25</c:v>
                </c:pt>
                <c:pt idx="52">
                  <c:v>0.125</c:v>
                </c:pt>
                <c:pt idx="53">
                  <c:v>0.375</c:v>
                </c:pt>
                <c:pt idx="54">
                  <c:v>0.125</c:v>
                </c:pt>
                <c:pt idx="55">
                  <c:v>0.125</c:v>
                </c:pt>
                <c:pt idx="56">
                  <c:v>0.25</c:v>
                </c:pt>
                <c:pt idx="57">
                  <c:v>0.125</c:v>
                </c:pt>
                <c:pt idx="58">
                  <c:v>0.25</c:v>
                </c:pt>
                <c:pt idx="59">
                  <c:v>0</c:v>
                </c:pt>
                <c:pt idx="60">
                  <c:v>0.125</c:v>
                </c:pt>
                <c:pt idx="61">
                  <c:v>0.375</c:v>
                </c:pt>
                <c:pt idx="62">
                  <c:v>0.125</c:v>
                </c:pt>
                <c:pt idx="63">
                  <c:v>0</c:v>
                </c:pt>
                <c:pt idx="64">
                  <c:v>0</c:v>
                </c:pt>
                <c:pt idx="65">
                  <c:v>0.125</c:v>
                </c:pt>
                <c:pt idx="66">
                  <c:v>0.125</c:v>
                </c:pt>
                <c:pt idx="67">
                  <c:v>0</c:v>
                </c:pt>
                <c:pt idx="68">
                  <c:v>0.125</c:v>
                </c:pt>
                <c:pt idx="69">
                  <c:v>0.25</c:v>
                </c:pt>
                <c:pt idx="70">
                  <c:v>0.25</c:v>
                </c:pt>
                <c:pt idx="71">
                  <c:v>0</c:v>
                </c:pt>
                <c:pt idx="72">
                  <c:v>0.25</c:v>
                </c:pt>
                <c:pt idx="73">
                  <c:v>0.125</c:v>
                </c:pt>
                <c:pt idx="74">
                  <c:v>0</c:v>
                </c:pt>
                <c:pt idx="75">
                  <c:v>0.125</c:v>
                </c:pt>
                <c:pt idx="76">
                  <c:v>0.125</c:v>
                </c:pt>
                <c:pt idx="77">
                  <c:v>0</c:v>
                </c:pt>
                <c:pt idx="78">
                  <c:v>0.375</c:v>
                </c:pt>
                <c:pt idx="79">
                  <c:v>0.125</c:v>
                </c:pt>
                <c:pt idx="80">
                  <c:v>0.25</c:v>
                </c:pt>
                <c:pt idx="81">
                  <c:v>0.125</c:v>
                </c:pt>
                <c:pt idx="82">
                  <c:v>0</c:v>
                </c:pt>
                <c:pt idx="83">
                  <c:v>0.125</c:v>
                </c:pt>
                <c:pt idx="84">
                  <c:v>0</c:v>
                </c:pt>
                <c:pt idx="85">
                  <c:v>0.375</c:v>
                </c:pt>
                <c:pt idx="86">
                  <c:v>0</c:v>
                </c:pt>
                <c:pt idx="87">
                  <c:v>0.125</c:v>
                </c:pt>
                <c:pt idx="88">
                  <c:v>0.25</c:v>
                </c:pt>
                <c:pt idx="89">
                  <c:v>0.125</c:v>
                </c:pt>
                <c:pt idx="90">
                  <c:v>0.125</c:v>
                </c:pt>
                <c:pt idx="91">
                  <c:v>0.375</c:v>
                </c:pt>
                <c:pt idx="92">
                  <c:v>0.375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0.25</c:v>
                </c:pt>
                <c:pt idx="99">
                  <c:v>0.375</c:v>
                </c:pt>
                <c:pt idx="100">
                  <c:v>0.25</c:v>
                </c:pt>
                <c:pt idx="101">
                  <c:v>0.25</c:v>
                </c:pt>
                <c:pt idx="102">
                  <c:v>0.125</c:v>
                </c:pt>
                <c:pt idx="103">
                  <c:v>0.25</c:v>
                </c:pt>
                <c:pt idx="104">
                  <c:v>0.125</c:v>
                </c:pt>
                <c:pt idx="105">
                  <c:v>0.125</c:v>
                </c:pt>
                <c:pt idx="106">
                  <c:v>0.25</c:v>
                </c:pt>
                <c:pt idx="107">
                  <c:v>0.125</c:v>
                </c:pt>
                <c:pt idx="108">
                  <c:v>0.25</c:v>
                </c:pt>
                <c:pt idx="109">
                  <c:v>0.25</c:v>
                </c:pt>
                <c:pt idx="110">
                  <c:v>0.125</c:v>
                </c:pt>
                <c:pt idx="111">
                  <c:v>0.25</c:v>
                </c:pt>
                <c:pt idx="112">
                  <c:v>0.125</c:v>
                </c:pt>
                <c:pt idx="113">
                  <c:v>0.375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0.25</c:v>
                </c:pt>
                <c:pt idx="118">
                  <c:v>0.125</c:v>
                </c:pt>
                <c:pt idx="119">
                  <c:v>0.25</c:v>
                </c:pt>
                <c:pt idx="120">
                  <c:v>0.25</c:v>
                </c:pt>
                <c:pt idx="121">
                  <c:v>0.375</c:v>
                </c:pt>
                <c:pt idx="122">
                  <c:v>0.125</c:v>
                </c:pt>
                <c:pt idx="123">
                  <c:v>0.25</c:v>
                </c:pt>
                <c:pt idx="124">
                  <c:v>0.375</c:v>
                </c:pt>
                <c:pt idx="125">
                  <c:v>0.125</c:v>
                </c:pt>
                <c:pt idx="126">
                  <c:v>0.125</c:v>
                </c:pt>
                <c:pt idx="127">
                  <c:v>0.25</c:v>
                </c:pt>
                <c:pt idx="128">
                  <c:v>0.375</c:v>
                </c:pt>
                <c:pt idx="129">
                  <c:v>0.375</c:v>
                </c:pt>
                <c:pt idx="130">
                  <c:v>0.25</c:v>
                </c:pt>
                <c:pt idx="131">
                  <c:v>0.125</c:v>
                </c:pt>
                <c:pt idx="132">
                  <c:v>0.375</c:v>
                </c:pt>
                <c:pt idx="133">
                  <c:v>0.25</c:v>
                </c:pt>
                <c:pt idx="134">
                  <c:v>0.5</c:v>
                </c:pt>
                <c:pt idx="135">
                  <c:v>0.125</c:v>
                </c:pt>
                <c:pt idx="136">
                  <c:v>0.25</c:v>
                </c:pt>
                <c:pt idx="137">
                  <c:v>0.375</c:v>
                </c:pt>
                <c:pt idx="138">
                  <c:v>0.25</c:v>
                </c:pt>
                <c:pt idx="139">
                  <c:v>0.375</c:v>
                </c:pt>
                <c:pt idx="140">
                  <c:v>0.25</c:v>
                </c:pt>
                <c:pt idx="141">
                  <c:v>0.375</c:v>
                </c:pt>
                <c:pt idx="142">
                  <c:v>0.25</c:v>
                </c:pt>
                <c:pt idx="143">
                  <c:v>0.25</c:v>
                </c:pt>
                <c:pt idx="144">
                  <c:v>0.125</c:v>
                </c:pt>
                <c:pt idx="145">
                  <c:v>0.5</c:v>
                </c:pt>
                <c:pt idx="146">
                  <c:v>0.25</c:v>
                </c:pt>
                <c:pt idx="147">
                  <c:v>0.25</c:v>
                </c:pt>
                <c:pt idx="148">
                  <c:v>0.375</c:v>
                </c:pt>
                <c:pt idx="149">
                  <c:v>0.25</c:v>
                </c:pt>
                <c:pt idx="150">
                  <c:v>0.375</c:v>
                </c:pt>
                <c:pt idx="151">
                  <c:v>0.125</c:v>
                </c:pt>
                <c:pt idx="152">
                  <c:v>0.25</c:v>
                </c:pt>
                <c:pt idx="153">
                  <c:v>0.25</c:v>
                </c:pt>
                <c:pt idx="154">
                  <c:v>0.375</c:v>
                </c:pt>
                <c:pt idx="155">
                  <c:v>0.375</c:v>
                </c:pt>
                <c:pt idx="156">
                  <c:v>0.125</c:v>
                </c:pt>
                <c:pt idx="157">
                  <c:v>0.25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0.25</c:v>
                </c:pt>
                <c:pt idx="162">
                  <c:v>0.25</c:v>
                </c:pt>
                <c:pt idx="163">
                  <c:v>0.5</c:v>
                </c:pt>
                <c:pt idx="164">
                  <c:v>0.25</c:v>
                </c:pt>
                <c:pt idx="165">
                  <c:v>0.375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0.25</c:v>
                </c:pt>
                <c:pt idx="170">
                  <c:v>0.375</c:v>
                </c:pt>
                <c:pt idx="171">
                  <c:v>0.25</c:v>
                </c:pt>
                <c:pt idx="172">
                  <c:v>0.5</c:v>
                </c:pt>
                <c:pt idx="173">
                  <c:v>0.125</c:v>
                </c:pt>
                <c:pt idx="174">
                  <c:v>0.125</c:v>
                </c:pt>
                <c:pt idx="175">
                  <c:v>0.25</c:v>
                </c:pt>
                <c:pt idx="176">
                  <c:v>0.25</c:v>
                </c:pt>
                <c:pt idx="177">
                  <c:v>0.125</c:v>
                </c:pt>
                <c:pt idx="178">
                  <c:v>0.25</c:v>
                </c:pt>
                <c:pt idx="179">
                  <c:v>0.25</c:v>
                </c:pt>
                <c:pt idx="180">
                  <c:v>0.5</c:v>
                </c:pt>
                <c:pt idx="181">
                  <c:v>0.25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0.25</c:v>
                </c:pt>
                <c:pt idx="187">
                  <c:v>0.5</c:v>
                </c:pt>
                <c:pt idx="188">
                  <c:v>0.25</c:v>
                </c:pt>
                <c:pt idx="189">
                  <c:v>0.25</c:v>
                </c:pt>
                <c:pt idx="190">
                  <c:v>0.375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0.375</c:v>
                </c:pt>
                <c:pt idx="195">
                  <c:v>0.375</c:v>
                </c:pt>
                <c:pt idx="196">
                  <c:v>0.5</c:v>
                </c:pt>
                <c:pt idx="197">
                  <c:v>0.375</c:v>
                </c:pt>
                <c:pt idx="198">
                  <c:v>0.375</c:v>
                </c:pt>
                <c:pt idx="199">
                  <c:v>0.25</c:v>
                </c:pt>
                <c:pt idx="200">
                  <c:v>0.5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0.25</c:v>
                </c:pt>
                <c:pt idx="205">
                  <c:v>0.625</c:v>
                </c:pt>
                <c:pt idx="206">
                  <c:v>0.5</c:v>
                </c:pt>
                <c:pt idx="207">
                  <c:v>0.375</c:v>
                </c:pt>
                <c:pt idx="208">
                  <c:v>0.5</c:v>
                </c:pt>
                <c:pt idx="209">
                  <c:v>0.5</c:v>
                </c:pt>
                <c:pt idx="210">
                  <c:v>0.25</c:v>
                </c:pt>
                <c:pt idx="211">
                  <c:v>0.375</c:v>
                </c:pt>
                <c:pt idx="212">
                  <c:v>0.25</c:v>
                </c:pt>
                <c:pt idx="213">
                  <c:v>0.375</c:v>
                </c:pt>
                <c:pt idx="214">
                  <c:v>0.5</c:v>
                </c:pt>
                <c:pt idx="215">
                  <c:v>0.25</c:v>
                </c:pt>
              </c:numCache>
            </c:numRef>
          </c:xVal>
          <c:yVal>
            <c:numRef>
              <c:f>Sheet1!$K$2:$K$217</c:f>
              <c:numCache>
                <c:formatCode>General</c:formatCode>
                <c:ptCount val="216"/>
                <c:pt idx="0">
                  <c:v>35.994816999999998</c:v>
                </c:pt>
                <c:pt idx="1">
                  <c:v>35.994653</c:v>
                </c:pt>
                <c:pt idx="2">
                  <c:v>35.992756999999997</c:v>
                </c:pt>
                <c:pt idx="3">
                  <c:v>35.989876000000002</c:v>
                </c:pt>
                <c:pt idx="4">
                  <c:v>35.989395999999999</c:v>
                </c:pt>
                <c:pt idx="5">
                  <c:v>35.989105000000002</c:v>
                </c:pt>
                <c:pt idx="6">
                  <c:v>35.987752999999998</c:v>
                </c:pt>
                <c:pt idx="7">
                  <c:v>35.986708</c:v>
                </c:pt>
                <c:pt idx="8">
                  <c:v>35.985447999999998</c:v>
                </c:pt>
                <c:pt idx="9">
                  <c:v>35.985202000000001</c:v>
                </c:pt>
                <c:pt idx="10">
                  <c:v>35.978906000000002</c:v>
                </c:pt>
                <c:pt idx="11">
                  <c:v>35.977933999999998</c:v>
                </c:pt>
                <c:pt idx="12">
                  <c:v>35.977003000000003</c:v>
                </c:pt>
                <c:pt idx="13">
                  <c:v>35.974187999999998</c:v>
                </c:pt>
                <c:pt idx="14">
                  <c:v>35.973272000000001</c:v>
                </c:pt>
                <c:pt idx="15">
                  <c:v>35.972681000000001</c:v>
                </c:pt>
                <c:pt idx="16">
                  <c:v>35.971525999999997</c:v>
                </c:pt>
                <c:pt idx="17">
                  <c:v>35.970280000000002</c:v>
                </c:pt>
                <c:pt idx="18">
                  <c:v>35.969273999999999</c:v>
                </c:pt>
                <c:pt idx="19">
                  <c:v>35.968882999999998</c:v>
                </c:pt>
                <c:pt idx="20">
                  <c:v>35.967115999999997</c:v>
                </c:pt>
                <c:pt idx="21">
                  <c:v>35.967041999999999</c:v>
                </c:pt>
                <c:pt idx="22">
                  <c:v>35.966197000000001</c:v>
                </c:pt>
                <c:pt idx="23">
                  <c:v>35.965636000000003</c:v>
                </c:pt>
                <c:pt idx="24">
                  <c:v>35.965218999999998</c:v>
                </c:pt>
                <c:pt idx="25">
                  <c:v>35.964509999999997</c:v>
                </c:pt>
                <c:pt idx="26">
                  <c:v>35.964267999999997</c:v>
                </c:pt>
                <c:pt idx="27">
                  <c:v>35.963107999999998</c:v>
                </c:pt>
                <c:pt idx="28">
                  <c:v>35.962983000000001</c:v>
                </c:pt>
                <c:pt idx="29">
                  <c:v>35.962913</c:v>
                </c:pt>
                <c:pt idx="30">
                  <c:v>35.961536000000002</c:v>
                </c:pt>
                <c:pt idx="31">
                  <c:v>35.960906999999999</c:v>
                </c:pt>
                <c:pt idx="32">
                  <c:v>35.959952000000001</c:v>
                </c:pt>
                <c:pt idx="33">
                  <c:v>35.959494999999997</c:v>
                </c:pt>
                <c:pt idx="34">
                  <c:v>35.959090000000003</c:v>
                </c:pt>
                <c:pt idx="35">
                  <c:v>35.957818000000003</c:v>
                </c:pt>
                <c:pt idx="36">
                  <c:v>35.957661000000002</c:v>
                </c:pt>
                <c:pt idx="37">
                  <c:v>35.957050000000002</c:v>
                </c:pt>
                <c:pt idx="38">
                  <c:v>35.955584000000002</c:v>
                </c:pt>
                <c:pt idx="39">
                  <c:v>35.952812000000002</c:v>
                </c:pt>
                <c:pt idx="40">
                  <c:v>35.952800000000003</c:v>
                </c:pt>
                <c:pt idx="41">
                  <c:v>35.952381000000003</c:v>
                </c:pt>
                <c:pt idx="42">
                  <c:v>35.952001000000003</c:v>
                </c:pt>
                <c:pt idx="43">
                  <c:v>35.949334999999998</c:v>
                </c:pt>
                <c:pt idx="44">
                  <c:v>35.948535999999997</c:v>
                </c:pt>
                <c:pt idx="45">
                  <c:v>35.948535999999997</c:v>
                </c:pt>
                <c:pt idx="46">
                  <c:v>35.948535999999997</c:v>
                </c:pt>
                <c:pt idx="47">
                  <c:v>35.948303000000003</c:v>
                </c:pt>
                <c:pt idx="48">
                  <c:v>35.948036000000002</c:v>
                </c:pt>
                <c:pt idx="49">
                  <c:v>35.947682999999998</c:v>
                </c:pt>
                <c:pt idx="50">
                  <c:v>35.947631999999999</c:v>
                </c:pt>
                <c:pt idx="51">
                  <c:v>35.939625999999997</c:v>
                </c:pt>
                <c:pt idx="52">
                  <c:v>35.935535999999999</c:v>
                </c:pt>
                <c:pt idx="53">
                  <c:v>35.933942000000002</c:v>
                </c:pt>
                <c:pt idx="54">
                  <c:v>35.929929999999999</c:v>
                </c:pt>
                <c:pt idx="55">
                  <c:v>35.869844000000001</c:v>
                </c:pt>
                <c:pt idx="56">
                  <c:v>35.859181</c:v>
                </c:pt>
                <c:pt idx="57">
                  <c:v>35.858435</c:v>
                </c:pt>
                <c:pt idx="58">
                  <c:v>35.857554999999998</c:v>
                </c:pt>
                <c:pt idx="59">
                  <c:v>35.857421000000002</c:v>
                </c:pt>
                <c:pt idx="60">
                  <c:v>35.856566999999998</c:v>
                </c:pt>
                <c:pt idx="61">
                  <c:v>35.85642</c:v>
                </c:pt>
                <c:pt idx="62">
                  <c:v>35.855803000000002</c:v>
                </c:pt>
                <c:pt idx="63">
                  <c:v>35.855511</c:v>
                </c:pt>
                <c:pt idx="64">
                  <c:v>35.855288000000002</c:v>
                </c:pt>
                <c:pt idx="65">
                  <c:v>35.854863000000002</c:v>
                </c:pt>
                <c:pt idx="66">
                  <c:v>35.854393999999999</c:v>
                </c:pt>
                <c:pt idx="67">
                  <c:v>35.853220999999998</c:v>
                </c:pt>
                <c:pt idx="68">
                  <c:v>35.853119</c:v>
                </c:pt>
                <c:pt idx="69">
                  <c:v>35.853033000000003</c:v>
                </c:pt>
                <c:pt idx="70">
                  <c:v>35.852502999999999</c:v>
                </c:pt>
                <c:pt idx="71">
                  <c:v>35.851996</c:v>
                </c:pt>
                <c:pt idx="72">
                  <c:v>35.851567000000003</c:v>
                </c:pt>
                <c:pt idx="73">
                  <c:v>35.850194000000002</c:v>
                </c:pt>
                <c:pt idx="74">
                  <c:v>35.849578999999999</c:v>
                </c:pt>
                <c:pt idx="75">
                  <c:v>35.848998999999999</c:v>
                </c:pt>
                <c:pt idx="76">
                  <c:v>35.848936999999999</c:v>
                </c:pt>
                <c:pt idx="77">
                  <c:v>35.842616</c:v>
                </c:pt>
                <c:pt idx="78">
                  <c:v>35.833334999999998</c:v>
                </c:pt>
                <c:pt idx="79">
                  <c:v>35.832757999999998</c:v>
                </c:pt>
                <c:pt idx="80">
                  <c:v>35.831541000000001</c:v>
                </c:pt>
                <c:pt idx="81">
                  <c:v>35.829563999999998</c:v>
                </c:pt>
                <c:pt idx="82">
                  <c:v>35.829084000000002</c:v>
                </c:pt>
                <c:pt idx="83">
                  <c:v>35.828508999999997</c:v>
                </c:pt>
                <c:pt idx="84">
                  <c:v>35.828387999999997</c:v>
                </c:pt>
                <c:pt idx="85">
                  <c:v>35.827458</c:v>
                </c:pt>
                <c:pt idx="86">
                  <c:v>35.827221999999999</c:v>
                </c:pt>
                <c:pt idx="87">
                  <c:v>35.827133000000003</c:v>
                </c:pt>
                <c:pt idx="88">
                  <c:v>35.826650999999998</c:v>
                </c:pt>
                <c:pt idx="89">
                  <c:v>35.826493999999997</c:v>
                </c:pt>
                <c:pt idx="90">
                  <c:v>35.823183</c:v>
                </c:pt>
                <c:pt idx="91">
                  <c:v>35.822887999999999</c:v>
                </c:pt>
                <c:pt idx="92">
                  <c:v>35.822780000000002</c:v>
                </c:pt>
                <c:pt idx="93">
                  <c:v>35.822744</c:v>
                </c:pt>
                <c:pt idx="94">
                  <c:v>35.822398999999997</c:v>
                </c:pt>
                <c:pt idx="95">
                  <c:v>35.822277999999997</c:v>
                </c:pt>
                <c:pt idx="96">
                  <c:v>35.822046</c:v>
                </c:pt>
                <c:pt idx="97">
                  <c:v>35.821556000000001</c:v>
                </c:pt>
                <c:pt idx="98">
                  <c:v>35.821458999999997</c:v>
                </c:pt>
                <c:pt idx="99">
                  <c:v>35.821275</c:v>
                </c:pt>
                <c:pt idx="100">
                  <c:v>35.820968000000001</c:v>
                </c:pt>
                <c:pt idx="101">
                  <c:v>35.820307999999997</c:v>
                </c:pt>
                <c:pt idx="102">
                  <c:v>35.820144999999997</c:v>
                </c:pt>
                <c:pt idx="103">
                  <c:v>35.819538999999999</c:v>
                </c:pt>
                <c:pt idx="104">
                  <c:v>35.818480000000001</c:v>
                </c:pt>
                <c:pt idx="105">
                  <c:v>35.818426000000002</c:v>
                </c:pt>
                <c:pt idx="106">
                  <c:v>35.818396999999997</c:v>
                </c:pt>
                <c:pt idx="107">
                  <c:v>35.817647000000001</c:v>
                </c:pt>
                <c:pt idx="108">
                  <c:v>35.817176000000003</c:v>
                </c:pt>
                <c:pt idx="109">
                  <c:v>35.816898999999999</c:v>
                </c:pt>
                <c:pt idx="110">
                  <c:v>35.816110999999999</c:v>
                </c:pt>
                <c:pt idx="111">
                  <c:v>35.816018</c:v>
                </c:pt>
                <c:pt idx="112">
                  <c:v>35.815815999999998</c:v>
                </c:pt>
                <c:pt idx="113">
                  <c:v>35.814909999999998</c:v>
                </c:pt>
                <c:pt idx="114">
                  <c:v>35.813971000000002</c:v>
                </c:pt>
                <c:pt idx="115">
                  <c:v>35.813856999999999</c:v>
                </c:pt>
                <c:pt idx="116">
                  <c:v>35.813676999999998</c:v>
                </c:pt>
                <c:pt idx="117">
                  <c:v>35.813203000000001</c:v>
                </c:pt>
                <c:pt idx="118">
                  <c:v>35.813001</c:v>
                </c:pt>
                <c:pt idx="119">
                  <c:v>35.812986000000002</c:v>
                </c:pt>
                <c:pt idx="120">
                  <c:v>35.812319000000002</c:v>
                </c:pt>
                <c:pt idx="121">
                  <c:v>35.812199</c:v>
                </c:pt>
                <c:pt idx="122">
                  <c:v>35.812024999999998</c:v>
                </c:pt>
                <c:pt idx="123">
                  <c:v>35.811093999999997</c:v>
                </c:pt>
                <c:pt idx="124">
                  <c:v>35.810381</c:v>
                </c:pt>
                <c:pt idx="125">
                  <c:v>35.803910000000002</c:v>
                </c:pt>
                <c:pt idx="126">
                  <c:v>35.803766000000003</c:v>
                </c:pt>
                <c:pt idx="127">
                  <c:v>35.803356000000001</c:v>
                </c:pt>
                <c:pt idx="128">
                  <c:v>35.755935000000001</c:v>
                </c:pt>
                <c:pt idx="129">
                  <c:v>35.755150999999998</c:v>
                </c:pt>
                <c:pt idx="130">
                  <c:v>35.746318000000002</c:v>
                </c:pt>
                <c:pt idx="131">
                  <c:v>35.745744999999999</c:v>
                </c:pt>
                <c:pt idx="132">
                  <c:v>35.745032000000002</c:v>
                </c:pt>
                <c:pt idx="133">
                  <c:v>35.744754999999998</c:v>
                </c:pt>
                <c:pt idx="134">
                  <c:v>35.743636000000002</c:v>
                </c:pt>
                <c:pt idx="135">
                  <c:v>35.743029</c:v>
                </c:pt>
                <c:pt idx="136">
                  <c:v>35.741647999999998</c:v>
                </c:pt>
                <c:pt idx="137">
                  <c:v>35.741326000000001</c:v>
                </c:pt>
                <c:pt idx="138">
                  <c:v>35.740867999999999</c:v>
                </c:pt>
                <c:pt idx="139">
                  <c:v>35.740054000000001</c:v>
                </c:pt>
                <c:pt idx="140">
                  <c:v>35.738734000000001</c:v>
                </c:pt>
                <c:pt idx="141">
                  <c:v>35.738261999999999</c:v>
                </c:pt>
                <c:pt idx="142">
                  <c:v>35.737622000000002</c:v>
                </c:pt>
                <c:pt idx="143">
                  <c:v>35.737008000000003</c:v>
                </c:pt>
                <c:pt idx="144">
                  <c:v>35.736955000000002</c:v>
                </c:pt>
                <c:pt idx="145">
                  <c:v>35.736874</c:v>
                </c:pt>
                <c:pt idx="146">
                  <c:v>35.736269</c:v>
                </c:pt>
                <c:pt idx="147">
                  <c:v>35.736119000000002</c:v>
                </c:pt>
                <c:pt idx="148">
                  <c:v>35.735759999999999</c:v>
                </c:pt>
                <c:pt idx="149">
                  <c:v>35.735478999999998</c:v>
                </c:pt>
                <c:pt idx="150">
                  <c:v>35.733348999999997</c:v>
                </c:pt>
                <c:pt idx="151">
                  <c:v>35.731841000000003</c:v>
                </c:pt>
                <c:pt idx="152">
                  <c:v>35.730614000000003</c:v>
                </c:pt>
                <c:pt idx="153">
                  <c:v>35.729906999999997</c:v>
                </c:pt>
                <c:pt idx="154">
                  <c:v>35.729892999999997</c:v>
                </c:pt>
                <c:pt idx="155">
                  <c:v>35.729802999999997</c:v>
                </c:pt>
                <c:pt idx="156">
                  <c:v>35.728200999999999</c:v>
                </c:pt>
                <c:pt idx="157">
                  <c:v>35.721406999999999</c:v>
                </c:pt>
                <c:pt idx="158">
                  <c:v>35.720654000000003</c:v>
                </c:pt>
                <c:pt idx="159">
                  <c:v>35.718103999999997</c:v>
                </c:pt>
                <c:pt idx="160">
                  <c:v>35.715249</c:v>
                </c:pt>
                <c:pt idx="161">
                  <c:v>35.711413999999998</c:v>
                </c:pt>
                <c:pt idx="162">
                  <c:v>35.711365999999998</c:v>
                </c:pt>
                <c:pt idx="163">
                  <c:v>35.677267999999998</c:v>
                </c:pt>
                <c:pt idx="164">
                  <c:v>35.665005999999998</c:v>
                </c:pt>
                <c:pt idx="165">
                  <c:v>35.653919000000002</c:v>
                </c:pt>
                <c:pt idx="166">
                  <c:v>35.653106000000001</c:v>
                </c:pt>
                <c:pt idx="167">
                  <c:v>35.652408000000001</c:v>
                </c:pt>
                <c:pt idx="168">
                  <c:v>35.650728000000001</c:v>
                </c:pt>
                <c:pt idx="169">
                  <c:v>35.642915000000002</c:v>
                </c:pt>
                <c:pt idx="170">
                  <c:v>35.639183000000003</c:v>
                </c:pt>
                <c:pt idx="171">
                  <c:v>35.639166000000003</c:v>
                </c:pt>
                <c:pt idx="172">
                  <c:v>35.639012000000001</c:v>
                </c:pt>
                <c:pt idx="173">
                  <c:v>35.638429000000002</c:v>
                </c:pt>
                <c:pt idx="174">
                  <c:v>35.636676000000001</c:v>
                </c:pt>
                <c:pt idx="175">
                  <c:v>35.636313999999999</c:v>
                </c:pt>
                <c:pt idx="176">
                  <c:v>35.636051000000002</c:v>
                </c:pt>
                <c:pt idx="177">
                  <c:v>35.635755000000003</c:v>
                </c:pt>
                <c:pt idx="178">
                  <c:v>35.635012000000003</c:v>
                </c:pt>
                <c:pt idx="179">
                  <c:v>35.634830999999998</c:v>
                </c:pt>
                <c:pt idx="180">
                  <c:v>35.634658000000002</c:v>
                </c:pt>
                <c:pt idx="181">
                  <c:v>35.633650000000003</c:v>
                </c:pt>
                <c:pt idx="182">
                  <c:v>35.633623999999998</c:v>
                </c:pt>
                <c:pt idx="183">
                  <c:v>35.631072000000003</c:v>
                </c:pt>
                <c:pt idx="184">
                  <c:v>35.629792000000002</c:v>
                </c:pt>
                <c:pt idx="185">
                  <c:v>35.629201999999999</c:v>
                </c:pt>
                <c:pt idx="186">
                  <c:v>35.628379000000002</c:v>
                </c:pt>
                <c:pt idx="187">
                  <c:v>35.627578</c:v>
                </c:pt>
                <c:pt idx="188">
                  <c:v>35.625982</c:v>
                </c:pt>
                <c:pt idx="189">
                  <c:v>35.625245</c:v>
                </c:pt>
                <c:pt idx="190">
                  <c:v>35.624885999999996</c:v>
                </c:pt>
                <c:pt idx="191">
                  <c:v>35.623027999999998</c:v>
                </c:pt>
                <c:pt idx="192">
                  <c:v>35.621437999999998</c:v>
                </c:pt>
                <c:pt idx="193">
                  <c:v>35.620336999999999</c:v>
                </c:pt>
                <c:pt idx="194">
                  <c:v>35.61947</c:v>
                </c:pt>
                <c:pt idx="195">
                  <c:v>35.619453</c:v>
                </c:pt>
                <c:pt idx="196">
                  <c:v>35.618096999999999</c:v>
                </c:pt>
                <c:pt idx="197">
                  <c:v>35.617182999999997</c:v>
                </c:pt>
                <c:pt idx="198">
                  <c:v>35.616497000000003</c:v>
                </c:pt>
                <c:pt idx="199">
                  <c:v>35.605747000000001</c:v>
                </c:pt>
                <c:pt idx="200">
                  <c:v>35.601573000000002</c:v>
                </c:pt>
                <c:pt idx="201">
                  <c:v>35.601537999999998</c:v>
                </c:pt>
                <c:pt idx="202">
                  <c:v>35.600864000000001</c:v>
                </c:pt>
                <c:pt idx="203">
                  <c:v>35.600487000000001</c:v>
                </c:pt>
                <c:pt idx="204">
                  <c:v>35.598678</c:v>
                </c:pt>
                <c:pt idx="205">
                  <c:v>35.597349000000001</c:v>
                </c:pt>
                <c:pt idx="206">
                  <c:v>35.596916999999998</c:v>
                </c:pt>
                <c:pt idx="207">
                  <c:v>35.595199999999998</c:v>
                </c:pt>
                <c:pt idx="208">
                  <c:v>35.595090999999996</c:v>
                </c:pt>
                <c:pt idx="209">
                  <c:v>35.595073999999997</c:v>
                </c:pt>
                <c:pt idx="210">
                  <c:v>35.554313999999998</c:v>
                </c:pt>
                <c:pt idx="211">
                  <c:v>35.553511999999998</c:v>
                </c:pt>
                <c:pt idx="212">
                  <c:v>35.553078999999997</c:v>
                </c:pt>
                <c:pt idx="213">
                  <c:v>35.551596000000004</c:v>
                </c:pt>
                <c:pt idx="214">
                  <c:v>35.550936</c:v>
                </c:pt>
                <c:pt idx="215">
                  <c:v>35.483094000000001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610-A327-2E1EAFCA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44447"/>
        <c:axId val="1989247327"/>
      </c:scatterChart>
      <c:valAx>
        <c:axId val="19892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7327"/>
        <c:crosses val="autoZero"/>
        <c:crossBetween val="midCat"/>
      </c:valAx>
      <c:valAx>
        <c:axId val="19892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236</xdr:row>
      <xdr:rowOff>40053</xdr:rowOff>
    </xdr:from>
    <xdr:to>
      <xdr:col>9</xdr:col>
      <xdr:colOff>312615</xdr:colOff>
      <xdr:row>257</xdr:row>
      <xdr:rowOff>78153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282E6-5D83-4C77-57F4-30A60F02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195385</xdr:colOff>
      <xdr:row>0</xdr:row>
      <xdr:rowOff>0</xdr:rowOff>
    </xdr:from>
    <xdr:to>
      <xdr:col>25</xdr:col>
      <xdr:colOff>527539</xdr:colOff>
      <xdr:row>14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94307-1C97-9F5E-5E09-887ABEB7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468924</xdr:colOff>
      <xdr:row>19</xdr:row>
      <xdr:rowOff>127977</xdr:rowOff>
    </xdr:from>
    <xdr:to>
      <xdr:col>23</xdr:col>
      <xdr:colOff>48846</xdr:colOff>
      <xdr:row>37</xdr:row>
      <xdr:rowOff>107461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22C0A7-42C5-4849-A1A7-112CC30E0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5"/>
  <sheetViews>
    <sheetView tabSelected="1" topLeftCell="G1" zoomScale="78" workbookViewId="0">
      <selection activeCell="J27" sqref="J27"/>
    </sheetView>
  </sheetViews>
  <sheetFormatPr defaultRowHeight="14.4" x14ac:dyDescent="0.3"/>
  <cols>
    <col min="1" max="1" width="20" customWidth="1"/>
    <col min="2" max="2" width="25.44140625" customWidth="1"/>
    <col min="3" max="3" width="23.5546875" customWidth="1"/>
    <col min="4" max="4" width="24.77734375" customWidth="1"/>
    <col min="5" max="5" width="29.88671875" customWidth="1"/>
    <col min="6" max="6" width="24.44140625" customWidth="1"/>
    <col min="7" max="7" width="25.77734375" customWidth="1"/>
    <col min="8" max="8" width="23.88671875" customWidth="1"/>
    <col min="9" max="9" width="25.33203125" customWidth="1"/>
    <col min="10" max="10" width="23.88671875" customWidth="1"/>
    <col min="11" max="11" width="21.77734375" customWidth="1"/>
    <col min="12" max="12" width="25.77734375" customWidth="1"/>
    <col min="13" max="13" width="26.33203125" customWidth="1"/>
    <col min="16" max="16" width="19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542</v>
      </c>
      <c r="Q1" s="2" t="s">
        <v>545</v>
      </c>
    </row>
    <row r="2" spans="1:18" s="4" customFormat="1" x14ac:dyDescent="0.3">
      <c r="A2" s="3">
        <v>45</v>
      </c>
      <c r="B2" s="4" t="s">
        <v>155</v>
      </c>
      <c r="C2" s="4" t="s">
        <v>23</v>
      </c>
      <c r="D2" s="4" t="s">
        <v>24</v>
      </c>
      <c r="E2" s="4" t="s">
        <v>24</v>
      </c>
      <c r="F2" s="4" t="s">
        <v>17</v>
      </c>
      <c r="G2" s="4" t="s">
        <v>15</v>
      </c>
      <c r="H2" s="4" t="s">
        <v>26</v>
      </c>
      <c r="I2" s="4" t="s">
        <v>67</v>
      </c>
      <c r="J2" s="4" t="s">
        <v>28</v>
      </c>
      <c r="K2" s="7">
        <v>35.994816999999998</v>
      </c>
      <c r="L2" s="4" t="s">
        <v>156</v>
      </c>
      <c r="M2" s="4" t="s">
        <v>157</v>
      </c>
      <c r="N2" s="4" t="s">
        <v>21</v>
      </c>
      <c r="P2" s="4">
        <f>(IF(C2="ile",1,0)+IF(D2="tyr",1,0)+IF(E2="GLY",1,0)+IF(F2="CYS",1,0)+IF(G2="PHE",1,0)+IF(H2="glu",1,0)+IF(I2="GLY", 1,0)+IF(J2="ile",1,0))/8</f>
        <v>0</v>
      </c>
      <c r="Q2" s="4">
        <f>1/K2</f>
        <v>2.7781777582033547E-2</v>
      </c>
    </row>
    <row r="3" spans="1:18" s="4" customFormat="1" x14ac:dyDescent="0.3">
      <c r="A3" s="3">
        <v>48</v>
      </c>
      <c r="B3" s="4" t="s">
        <v>162</v>
      </c>
      <c r="C3" s="4" t="s">
        <v>28</v>
      </c>
      <c r="D3" s="4" t="s">
        <v>24</v>
      </c>
      <c r="E3" s="4" t="s">
        <v>24</v>
      </c>
      <c r="F3" s="4" t="s">
        <v>17</v>
      </c>
      <c r="G3" s="4" t="s">
        <v>15</v>
      </c>
      <c r="H3" s="4" t="s">
        <v>26</v>
      </c>
      <c r="I3" s="4" t="s">
        <v>67</v>
      </c>
      <c r="J3" s="4" t="s">
        <v>28</v>
      </c>
      <c r="K3" s="7">
        <v>35.994653</v>
      </c>
      <c r="L3" s="4" t="s">
        <v>64</v>
      </c>
      <c r="M3" s="4" t="s">
        <v>163</v>
      </c>
      <c r="N3" s="4" t="s">
        <v>21</v>
      </c>
      <c r="P3" s="4">
        <f>(IF(C3="ile",1,0)+IF(D3="tyr",1,0)+IF(E3="GLY",1,0)+IF(F3="CYS",1,0)+IF(G3="PHE",1,0)+IF(H3="glu",1,0)+IF(I3="GLY", 1,0)+IF(J3="ile",1,0))/8</f>
        <v>0</v>
      </c>
      <c r="Q3" s="4">
        <f t="shared" ref="Q3:Q66" si="0">1/K3</f>
        <v>2.7781904162265433E-2</v>
      </c>
    </row>
    <row r="4" spans="1:18" s="4" customFormat="1" x14ac:dyDescent="0.3">
      <c r="A4" s="3">
        <v>51</v>
      </c>
      <c r="B4" s="4" t="s">
        <v>168</v>
      </c>
      <c r="C4" s="4" t="s">
        <v>14</v>
      </c>
      <c r="D4" s="4" t="s">
        <v>24</v>
      </c>
      <c r="E4" s="4" t="s">
        <v>24</v>
      </c>
      <c r="F4" s="4" t="s">
        <v>17</v>
      </c>
      <c r="G4" s="4" t="s">
        <v>15</v>
      </c>
      <c r="H4" s="4" t="s">
        <v>26</v>
      </c>
      <c r="I4" s="4" t="s">
        <v>67</v>
      </c>
      <c r="J4" s="4" t="s">
        <v>28</v>
      </c>
      <c r="K4" s="7">
        <v>35.992756999999997</v>
      </c>
      <c r="L4" s="4" t="s">
        <v>64</v>
      </c>
      <c r="M4" s="4" t="s">
        <v>169</v>
      </c>
      <c r="N4" s="4" t="s">
        <v>21</v>
      </c>
      <c r="P4" s="4">
        <f>(IF(C4="ile",1,0)+IF(D4="tyr",1,0)+IF(E4="GLY",1,0)+IF(F4="CYS",1,0)+IF(G4="PHE",1,0)+IF(H4="glu",1,0)+IF(I4="GLY", 1,0)+IF(J4="ile",1,0))/8</f>
        <v>0.125</v>
      </c>
      <c r="Q4" s="4">
        <f t="shared" si="0"/>
        <v>2.7783367636994301E-2</v>
      </c>
      <c r="R4" s="4">
        <f>AVERAGE(P2:P22)</f>
        <v>0.11904761904761904</v>
      </c>
    </row>
    <row r="5" spans="1:18" s="4" customFormat="1" x14ac:dyDescent="0.3">
      <c r="A5" s="3">
        <v>53</v>
      </c>
      <c r="B5" s="4" t="s">
        <v>172</v>
      </c>
      <c r="C5" s="4" t="s">
        <v>23</v>
      </c>
      <c r="D5" s="4" t="s">
        <v>15</v>
      </c>
      <c r="E5" s="4" t="s">
        <v>24</v>
      </c>
      <c r="F5" s="4" t="s">
        <v>17</v>
      </c>
      <c r="G5" s="4" t="s">
        <v>15</v>
      </c>
      <c r="H5" s="4" t="s">
        <v>26</v>
      </c>
      <c r="I5" s="4" t="s">
        <v>67</v>
      </c>
      <c r="J5" s="4" t="s">
        <v>28</v>
      </c>
      <c r="K5" s="7">
        <v>35.989876000000002</v>
      </c>
      <c r="L5" s="4" t="s">
        <v>173</v>
      </c>
      <c r="M5" s="4" t="s">
        <v>174</v>
      </c>
      <c r="N5" s="4" t="s">
        <v>21</v>
      </c>
      <c r="P5" s="4">
        <f>(IF(C5="ile",1,0)+IF(D5="tyr",1,0)+IF(E5="GLY",1,0)+IF(F5="CYS",1,0)+IF(G5="PHE",1,0)+IF(H5="glu",1,0)+IF(I5="GLY", 1,0)+IF(J5="ile",1,0))/8</f>
        <v>0.125</v>
      </c>
      <c r="Q5" s="4">
        <f t="shared" si="0"/>
        <v>2.778559170362243E-2</v>
      </c>
    </row>
    <row r="6" spans="1:18" s="4" customFormat="1" x14ac:dyDescent="0.3">
      <c r="A6" s="3">
        <v>59</v>
      </c>
      <c r="B6" s="4" t="s">
        <v>187</v>
      </c>
      <c r="C6" s="4" t="s">
        <v>23</v>
      </c>
      <c r="D6" s="4" t="s">
        <v>24</v>
      </c>
      <c r="E6" s="4" t="s">
        <v>16</v>
      </c>
      <c r="F6" s="4" t="s">
        <v>17</v>
      </c>
      <c r="G6" s="4" t="s">
        <v>15</v>
      </c>
      <c r="H6" s="4" t="s">
        <v>26</v>
      </c>
      <c r="I6" s="4" t="s">
        <v>67</v>
      </c>
      <c r="J6" s="4" t="s">
        <v>28</v>
      </c>
      <c r="K6" s="7">
        <v>35.989395999999999</v>
      </c>
      <c r="L6" s="4" t="s">
        <v>64</v>
      </c>
      <c r="M6" s="4" t="s">
        <v>188</v>
      </c>
      <c r="N6" s="4" t="s">
        <v>21</v>
      </c>
      <c r="P6" s="4">
        <f>(IF(C6="ile",1,0)+IF(D6="tyr",1,0)+IF(E6="GLY",1,0)+IF(F6="CYS",1,0)+IF(G6="PHE",1,0)+IF(H6="glu",1,0)+IF(I6="GLY", 1,0)+IF(J6="ile",1,0))/8</f>
        <v>0</v>
      </c>
      <c r="Q6" s="4">
        <f t="shared" si="0"/>
        <v>2.7785962287335972E-2</v>
      </c>
    </row>
    <row r="7" spans="1:18" s="4" customFormat="1" x14ac:dyDescent="0.3">
      <c r="A7" s="3">
        <v>61</v>
      </c>
      <c r="B7" s="4" t="s">
        <v>191</v>
      </c>
      <c r="C7" s="4" t="s">
        <v>28</v>
      </c>
      <c r="D7" s="4" t="s">
        <v>24</v>
      </c>
      <c r="E7" s="4" t="s">
        <v>16</v>
      </c>
      <c r="F7" s="4" t="s">
        <v>17</v>
      </c>
      <c r="G7" s="4" t="s">
        <v>15</v>
      </c>
      <c r="H7" s="4" t="s">
        <v>26</v>
      </c>
      <c r="I7" s="4" t="s">
        <v>67</v>
      </c>
      <c r="J7" s="4" t="s">
        <v>28</v>
      </c>
      <c r="K7" s="7">
        <v>35.989105000000002</v>
      </c>
      <c r="L7" s="4" t="s">
        <v>181</v>
      </c>
      <c r="M7" s="4" t="s">
        <v>192</v>
      </c>
      <c r="N7" s="4" t="s">
        <v>21</v>
      </c>
      <c r="P7" s="4">
        <f>(IF(C7="ile",1,0)+IF(D7="tyr",1,0)+IF(E7="GLY",1,0)+IF(F7="CYS",1,0)+IF(G7="PHE",1,0)+IF(H7="glu",1,0)+IF(I7="GLY", 1,0)+IF(J7="ile",1,0))/8</f>
        <v>0</v>
      </c>
      <c r="Q7" s="4">
        <f t="shared" si="0"/>
        <v>2.7786186958525364E-2</v>
      </c>
    </row>
    <row r="8" spans="1:18" s="4" customFormat="1" x14ac:dyDescent="0.3">
      <c r="A8" s="3">
        <v>63</v>
      </c>
      <c r="B8" s="4" t="s">
        <v>195</v>
      </c>
      <c r="C8" s="4" t="s">
        <v>14</v>
      </c>
      <c r="D8" s="4" t="s">
        <v>24</v>
      </c>
      <c r="E8" s="4" t="s">
        <v>16</v>
      </c>
      <c r="F8" s="4" t="s">
        <v>17</v>
      </c>
      <c r="G8" s="4" t="s">
        <v>15</v>
      </c>
      <c r="H8" s="4" t="s">
        <v>26</v>
      </c>
      <c r="I8" s="4" t="s">
        <v>67</v>
      </c>
      <c r="J8" s="4" t="s">
        <v>28</v>
      </c>
      <c r="K8" s="7">
        <v>35.987752999999998</v>
      </c>
      <c r="L8" s="4" t="s">
        <v>181</v>
      </c>
      <c r="M8" s="4" t="s">
        <v>196</v>
      </c>
      <c r="N8" s="4" t="s">
        <v>21</v>
      </c>
      <c r="P8" s="4">
        <f>(IF(C8="ile",1,0)+IF(D8="tyr",1,0)+IF(E8="GLY",1,0)+IF(F8="CYS",1,0)+IF(G8="PHE",1,0)+IF(H8="glu",1,0)+IF(I8="GLY", 1,0)+IF(J8="ile",1,0))/8</f>
        <v>0.125</v>
      </c>
      <c r="Q8" s="4">
        <f t="shared" si="0"/>
        <v>2.7787230839335816E-2</v>
      </c>
    </row>
    <row r="9" spans="1:18" s="4" customFormat="1" x14ac:dyDescent="0.3">
      <c r="A9" s="3">
        <v>67</v>
      </c>
      <c r="B9" s="4" t="s">
        <v>203</v>
      </c>
      <c r="C9" s="4" t="s">
        <v>28</v>
      </c>
      <c r="D9" s="4" t="s">
        <v>15</v>
      </c>
      <c r="E9" s="4" t="s">
        <v>16</v>
      </c>
      <c r="F9" s="4" t="s">
        <v>17</v>
      </c>
      <c r="G9" s="4" t="s">
        <v>15</v>
      </c>
      <c r="H9" s="4" t="s">
        <v>26</v>
      </c>
      <c r="I9" s="4" t="s">
        <v>67</v>
      </c>
      <c r="J9" s="4" t="s">
        <v>28</v>
      </c>
      <c r="K9" s="7">
        <v>35.986708</v>
      </c>
      <c r="L9" s="4" t="s">
        <v>58</v>
      </c>
      <c r="M9" s="4" t="s">
        <v>204</v>
      </c>
      <c r="N9" s="4" t="s">
        <v>21</v>
      </c>
      <c r="P9" s="4">
        <f>(IF(C9="ile",1,0)+IF(D9="tyr",1,0)+IF(E9="GLY",1,0)+IF(F9="CYS",1,0)+IF(G9="PHE",1,0)+IF(H9="glu",1,0)+IF(I9="GLY", 1,0)+IF(J9="ile",1,0))/8</f>
        <v>0.125</v>
      </c>
      <c r="Q9" s="4">
        <f t="shared" si="0"/>
        <v>2.77880377388229E-2</v>
      </c>
    </row>
    <row r="10" spans="1:18" s="4" customFormat="1" x14ac:dyDescent="0.3">
      <c r="A10" s="3">
        <v>57</v>
      </c>
      <c r="B10" s="4" t="s">
        <v>183</v>
      </c>
      <c r="C10" s="4" t="s">
        <v>14</v>
      </c>
      <c r="D10" s="4" t="s">
        <v>15</v>
      </c>
      <c r="E10" s="4" t="s">
        <v>24</v>
      </c>
      <c r="F10" s="4" t="s">
        <v>17</v>
      </c>
      <c r="G10" s="4" t="s">
        <v>15</v>
      </c>
      <c r="H10" s="4" t="s">
        <v>26</v>
      </c>
      <c r="I10" s="4" t="s">
        <v>67</v>
      </c>
      <c r="J10" s="4" t="s">
        <v>28</v>
      </c>
      <c r="K10" s="7">
        <v>35.985447999999998</v>
      </c>
      <c r="L10" s="4" t="s">
        <v>58</v>
      </c>
      <c r="M10" s="4" t="s">
        <v>184</v>
      </c>
      <c r="N10" s="4" t="s">
        <v>21</v>
      </c>
      <c r="P10" s="4">
        <f>(IF(C10="ile",1,0)+IF(D10="tyr",1,0)+IF(E10="GLY",1,0)+IF(F10="CYS",1,0)+IF(G10="PHE",1,0)+IF(H10="glu",1,0)+IF(I10="GLY", 1,0)+IF(J10="ile",1,0))/8</f>
        <v>0.25</v>
      </c>
      <c r="Q10" s="4">
        <f t="shared" si="0"/>
        <v>2.7789010713441725E-2</v>
      </c>
    </row>
    <row r="11" spans="1:18" s="4" customFormat="1" x14ac:dyDescent="0.3">
      <c r="A11" s="3">
        <v>65</v>
      </c>
      <c r="B11" s="4" t="s">
        <v>199</v>
      </c>
      <c r="C11" s="4" t="s">
        <v>23</v>
      </c>
      <c r="D11" s="4" t="s">
        <v>15</v>
      </c>
      <c r="E11" s="4" t="s">
        <v>16</v>
      </c>
      <c r="F11" s="4" t="s">
        <v>17</v>
      </c>
      <c r="G11" s="4" t="s">
        <v>15</v>
      </c>
      <c r="H11" s="4" t="s">
        <v>26</v>
      </c>
      <c r="I11" s="4" t="s">
        <v>67</v>
      </c>
      <c r="J11" s="4" t="s">
        <v>28</v>
      </c>
      <c r="K11" s="7">
        <v>35.985202000000001</v>
      </c>
      <c r="L11" s="4" t="s">
        <v>64</v>
      </c>
      <c r="M11" s="4" t="s">
        <v>200</v>
      </c>
      <c r="N11" s="4" t="s">
        <v>21</v>
      </c>
      <c r="P11" s="4">
        <f>(IF(C11="ile",1,0)+IF(D11="tyr",1,0)+IF(E11="GLY",1,0)+IF(F11="CYS",1,0)+IF(G11="PHE",1,0)+IF(H11="glu",1,0)+IF(I11="GLY", 1,0)+IF(J11="ile",1,0))/8</f>
        <v>0.125</v>
      </c>
      <c r="Q11" s="4">
        <f t="shared" si="0"/>
        <v>2.7789200683103015E-2</v>
      </c>
    </row>
    <row r="12" spans="1:18" s="4" customFormat="1" x14ac:dyDescent="0.3">
      <c r="A12" s="3">
        <v>167</v>
      </c>
      <c r="B12" s="4" t="s">
        <v>440</v>
      </c>
      <c r="C12" s="4" t="s">
        <v>23</v>
      </c>
      <c r="D12" s="4" t="s">
        <v>24</v>
      </c>
      <c r="E12" s="4" t="s">
        <v>27</v>
      </c>
      <c r="F12" s="4" t="s">
        <v>17</v>
      </c>
      <c r="G12" s="4" t="s">
        <v>15</v>
      </c>
      <c r="H12" s="4" t="s">
        <v>26</v>
      </c>
      <c r="I12" s="4" t="s">
        <v>18</v>
      </c>
      <c r="J12" s="4" t="s">
        <v>28</v>
      </c>
      <c r="K12" s="7">
        <v>35.978906000000002</v>
      </c>
      <c r="L12" s="4" t="s">
        <v>441</v>
      </c>
      <c r="M12" s="4" t="s">
        <v>442</v>
      </c>
      <c r="N12" s="4" t="s">
        <v>21</v>
      </c>
      <c r="P12" s="4">
        <f>(IF(C12="ile",1,0)+IF(D12="tyr",1,0)+IF(E12="GLY",1,0)+IF(F12="CYS",1,0)+IF(G12="PHE",1,0)+IF(H12="glu",1,0)+IF(I12="GLY", 1,0)+IF(J12="ile",1,0))/8</f>
        <v>0.125</v>
      </c>
      <c r="Q12" s="4">
        <f t="shared" si="0"/>
        <v>2.7794063554906309E-2</v>
      </c>
    </row>
    <row r="13" spans="1:18" s="4" customFormat="1" x14ac:dyDescent="0.3">
      <c r="A13" s="3">
        <v>55</v>
      </c>
      <c r="B13" s="4" t="s">
        <v>178</v>
      </c>
      <c r="C13" s="4" t="s">
        <v>28</v>
      </c>
      <c r="D13" s="4" t="s">
        <v>15</v>
      </c>
      <c r="E13" s="4" t="s">
        <v>24</v>
      </c>
      <c r="F13" s="4" t="s">
        <v>17</v>
      </c>
      <c r="G13" s="4" t="s">
        <v>15</v>
      </c>
      <c r="H13" s="4" t="s">
        <v>26</v>
      </c>
      <c r="I13" s="4" t="s">
        <v>67</v>
      </c>
      <c r="J13" s="4" t="s">
        <v>28</v>
      </c>
      <c r="K13" s="7">
        <v>35.977933999999998</v>
      </c>
      <c r="L13" s="4" t="s">
        <v>50</v>
      </c>
      <c r="M13" s="4" t="s">
        <v>179</v>
      </c>
      <c r="N13" s="4" t="s">
        <v>21</v>
      </c>
      <c r="P13" s="4">
        <f>(IF(C13="ile",1,0)+IF(D13="tyr",1,0)+IF(E13="GLY",1,0)+IF(F13="CYS",1,0)+IF(G13="PHE",1,0)+IF(H13="glu",1,0)+IF(I13="GLY", 1,0)+IF(J13="ile",1,0))/8</f>
        <v>0.125</v>
      </c>
      <c r="Q13" s="4">
        <f t="shared" si="0"/>
        <v>2.7794814454882265E-2</v>
      </c>
    </row>
    <row r="14" spans="1:18" s="4" customFormat="1" x14ac:dyDescent="0.3">
      <c r="A14" s="3">
        <v>69</v>
      </c>
      <c r="B14" s="4" t="s">
        <v>207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15</v>
      </c>
      <c r="H14" s="4" t="s">
        <v>26</v>
      </c>
      <c r="I14" s="4" t="s">
        <v>67</v>
      </c>
      <c r="J14" s="4" t="s">
        <v>28</v>
      </c>
      <c r="K14" s="7">
        <v>35.977003000000003</v>
      </c>
      <c r="L14" s="4" t="s">
        <v>64</v>
      </c>
      <c r="M14" s="4" t="s">
        <v>208</v>
      </c>
      <c r="N14" s="4" t="s">
        <v>21</v>
      </c>
      <c r="P14" s="4">
        <f>(IF(C14="ile",1,0)+IF(D14="tyr",1,0)+IF(E14="GLY",1,0)+IF(F14="CYS",1,0)+IF(G14="PHE",1,0)+IF(H14="glu",1,0)+IF(I14="GLY", 1,0)+IF(J14="ile",1,0))/8</f>
        <v>0.25</v>
      </c>
      <c r="Q14" s="4">
        <f t="shared" si="0"/>
        <v>2.7795533719137192E-2</v>
      </c>
    </row>
    <row r="15" spans="1:18" s="4" customFormat="1" x14ac:dyDescent="0.3">
      <c r="A15" s="3">
        <v>165</v>
      </c>
      <c r="B15" s="4" t="s">
        <v>435</v>
      </c>
      <c r="C15" s="4" t="s">
        <v>23</v>
      </c>
      <c r="D15" s="4" t="s">
        <v>67</v>
      </c>
      <c r="E15" s="4" t="s">
        <v>24</v>
      </c>
      <c r="F15" s="4" t="s">
        <v>17</v>
      </c>
      <c r="G15" s="4" t="s">
        <v>15</v>
      </c>
      <c r="H15" s="4" t="s">
        <v>26</v>
      </c>
      <c r="I15" s="4" t="s">
        <v>18</v>
      </c>
      <c r="J15" s="4" t="s">
        <v>28</v>
      </c>
      <c r="K15" s="7">
        <v>35.974187999999998</v>
      </c>
      <c r="L15" s="4" t="s">
        <v>436</v>
      </c>
      <c r="M15" s="4" t="s">
        <v>437</v>
      </c>
      <c r="N15" s="4" t="s">
        <v>21</v>
      </c>
      <c r="P15" s="4">
        <f>(IF(C15="ile",1,0)+IF(D15="tyr",1,0)+IF(E15="GLY",1,0)+IF(F15="CYS",1,0)+IF(G15="PHE",1,0)+IF(H15="glu",1,0)+IF(I15="GLY", 1,0)+IF(J15="ile",1,0))/8</f>
        <v>0</v>
      </c>
      <c r="Q15" s="4">
        <f t="shared" si="0"/>
        <v>2.7797708734940731E-2</v>
      </c>
    </row>
    <row r="16" spans="1:18" s="4" customFormat="1" x14ac:dyDescent="0.3">
      <c r="A16" s="3">
        <v>173</v>
      </c>
      <c r="B16" s="4" t="s">
        <v>453</v>
      </c>
      <c r="C16" s="4" t="s">
        <v>28</v>
      </c>
      <c r="D16" s="4" t="s">
        <v>15</v>
      </c>
      <c r="E16" s="4" t="s">
        <v>24</v>
      </c>
      <c r="F16" s="4" t="s">
        <v>17</v>
      </c>
      <c r="G16" s="4" t="s">
        <v>15</v>
      </c>
      <c r="H16" s="4" t="s">
        <v>26</v>
      </c>
      <c r="I16" s="4" t="s">
        <v>18</v>
      </c>
      <c r="J16" s="4" t="s">
        <v>28</v>
      </c>
      <c r="K16" s="7">
        <v>35.973272000000001</v>
      </c>
      <c r="L16" s="4" t="s">
        <v>50</v>
      </c>
      <c r="M16" s="4" t="s">
        <v>454</v>
      </c>
      <c r="N16" s="4" t="s">
        <v>21</v>
      </c>
      <c r="P16" s="4">
        <f>(IF(C16="ile",1,0)+IF(D16="tyr",1,0)+IF(E16="GLY",1,0)+IF(F16="CYS",1,0)+IF(G16="PHE",1,0)+IF(H16="glu",1,0)+IF(I16="GLY", 1,0)+IF(J16="ile",1,0))/8</f>
        <v>0.125</v>
      </c>
      <c r="Q16" s="4">
        <f t="shared" si="0"/>
        <v>2.7798416557715405E-2</v>
      </c>
    </row>
    <row r="17" spans="1:20" s="4" customFormat="1" x14ac:dyDescent="0.3">
      <c r="A17" s="3">
        <v>169</v>
      </c>
      <c r="B17" s="4" t="s">
        <v>445</v>
      </c>
      <c r="C17" s="4" t="s">
        <v>28</v>
      </c>
      <c r="D17" s="4" t="s">
        <v>24</v>
      </c>
      <c r="E17" s="4" t="s">
        <v>24</v>
      </c>
      <c r="F17" s="4" t="s">
        <v>17</v>
      </c>
      <c r="G17" s="4" t="s">
        <v>15</v>
      </c>
      <c r="H17" s="4" t="s">
        <v>26</v>
      </c>
      <c r="I17" s="4" t="s">
        <v>18</v>
      </c>
      <c r="J17" s="4" t="s">
        <v>28</v>
      </c>
      <c r="K17" s="7">
        <v>35.972681000000001</v>
      </c>
      <c r="L17" s="4" t="s">
        <v>47</v>
      </c>
      <c r="M17" s="4" t="s">
        <v>446</v>
      </c>
      <c r="N17" s="4" t="s">
        <v>21</v>
      </c>
      <c r="P17" s="4">
        <f>(IF(C17="ile",1,0)+IF(D17="tyr",1,0)+IF(E17="GLY",1,0)+IF(F17="CYS",1,0)+IF(G17="PHE",1,0)+IF(H17="glu",1,0)+IF(I17="GLY", 1,0)+IF(J17="ile",1,0))/8</f>
        <v>0</v>
      </c>
      <c r="Q17" s="4">
        <f t="shared" si="0"/>
        <v>2.7798873261628734E-2</v>
      </c>
    </row>
    <row r="18" spans="1:20" s="4" customFormat="1" x14ac:dyDescent="0.3">
      <c r="A18" s="3">
        <v>175</v>
      </c>
      <c r="B18" s="4" t="s">
        <v>457</v>
      </c>
      <c r="C18" s="4" t="s">
        <v>14</v>
      </c>
      <c r="D18" s="4" t="s">
        <v>15</v>
      </c>
      <c r="E18" s="4" t="s">
        <v>27</v>
      </c>
      <c r="F18" s="4" t="s">
        <v>17</v>
      </c>
      <c r="G18" s="4" t="s">
        <v>15</v>
      </c>
      <c r="H18" s="4" t="s">
        <v>26</v>
      </c>
      <c r="I18" s="4" t="s">
        <v>18</v>
      </c>
      <c r="J18" s="4" t="s">
        <v>28</v>
      </c>
      <c r="K18" s="7">
        <v>35.971525999999997</v>
      </c>
      <c r="L18" s="4" t="s">
        <v>64</v>
      </c>
      <c r="M18" s="4" t="s">
        <v>458</v>
      </c>
      <c r="N18" s="4" t="s">
        <v>21</v>
      </c>
      <c r="P18" s="4">
        <f>(IF(C18="ile",1,0)+IF(D18="tyr",1,0)+IF(E18="GLY",1,0)+IF(F18="CYS",1,0)+IF(G18="PHE",1,0)+IF(H18="glu",1,0)+IF(I18="GLY", 1,0)+IF(J18="ile",1,0))/8</f>
        <v>0.375</v>
      </c>
      <c r="Q18" s="4">
        <f t="shared" si="0"/>
        <v>2.7799765848132218E-2</v>
      </c>
    </row>
    <row r="19" spans="1:20" s="4" customFormat="1" x14ac:dyDescent="0.3">
      <c r="A19" s="3">
        <v>170</v>
      </c>
      <c r="B19" s="4" t="s">
        <v>447</v>
      </c>
      <c r="C19" s="4" t="s">
        <v>14</v>
      </c>
      <c r="D19" s="4" t="s">
        <v>67</v>
      </c>
      <c r="E19" s="4" t="s">
        <v>24</v>
      </c>
      <c r="F19" s="4" t="s">
        <v>17</v>
      </c>
      <c r="G19" s="4" t="s">
        <v>15</v>
      </c>
      <c r="H19" s="4" t="s">
        <v>26</v>
      </c>
      <c r="I19" s="4" t="s">
        <v>18</v>
      </c>
      <c r="J19" s="4" t="s">
        <v>28</v>
      </c>
      <c r="K19" s="7">
        <v>35.970280000000002</v>
      </c>
      <c r="L19" s="4" t="s">
        <v>181</v>
      </c>
      <c r="M19" s="4" t="s">
        <v>448</v>
      </c>
      <c r="N19" s="4" t="s">
        <v>21</v>
      </c>
      <c r="P19" s="4">
        <f>(IF(C19="ile",1,0)+IF(D19="tyr",1,0)+IF(E19="GLY",1,0)+IF(F19="CYS",1,0)+IF(G19="PHE",1,0)+IF(H19="glu",1,0)+IF(I19="GLY", 1,0)+IF(J19="ile",1,0))/8</f>
        <v>0.125</v>
      </c>
      <c r="Q19" s="4">
        <f t="shared" si="0"/>
        <v>2.7800728823906846E-2</v>
      </c>
    </row>
    <row r="20" spans="1:20" s="4" customFormat="1" x14ac:dyDescent="0.3">
      <c r="A20" s="3">
        <v>172</v>
      </c>
      <c r="B20" s="4" t="s">
        <v>451</v>
      </c>
      <c r="C20" s="4" t="s">
        <v>23</v>
      </c>
      <c r="D20" s="4" t="s">
        <v>15</v>
      </c>
      <c r="E20" s="4" t="s">
        <v>24</v>
      </c>
      <c r="F20" s="4" t="s">
        <v>17</v>
      </c>
      <c r="G20" s="4" t="s">
        <v>15</v>
      </c>
      <c r="H20" s="4" t="s">
        <v>26</v>
      </c>
      <c r="I20" s="4" t="s">
        <v>18</v>
      </c>
      <c r="J20" s="4" t="s">
        <v>28</v>
      </c>
      <c r="K20" s="7">
        <v>35.969273999999999</v>
      </c>
      <c r="L20" s="4" t="s">
        <v>47</v>
      </c>
      <c r="M20" s="4" t="s">
        <v>452</v>
      </c>
      <c r="N20" s="4" t="s">
        <v>21</v>
      </c>
      <c r="P20" s="4">
        <f>(IF(C20="ile",1,0)+IF(D20="tyr",1,0)+IF(E20="GLY",1,0)+IF(F20="CYS",1,0)+IF(G20="PHE",1,0)+IF(H20="glu",1,0)+IF(I20="GLY", 1,0)+IF(J20="ile",1,0))/8</f>
        <v>0.125</v>
      </c>
      <c r="Q20" s="4">
        <f t="shared" si="0"/>
        <v>2.7801506363458992E-2</v>
      </c>
    </row>
    <row r="21" spans="1:20" s="4" customFormat="1" x14ac:dyDescent="0.3">
      <c r="A21" s="3">
        <v>171</v>
      </c>
      <c r="B21" s="4" t="s">
        <v>449</v>
      </c>
      <c r="C21" s="4" t="s">
        <v>14</v>
      </c>
      <c r="D21" s="4" t="s">
        <v>24</v>
      </c>
      <c r="E21" s="4" t="s">
        <v>24</v>
      </c>
      <c r="F21" s="4" t="s">
        <v>17</v>
      </c>
      <c r="G21" s="4" t="s">
        <v>15</v>
      </c>
      <c r="H21" s="4" t="s">
        <v>26</v>
      </c>
      <c r="I21" s="4" t="s">
        <v>18</v>
      </c>
      <c r="J21" s="4" t="s">
        <v>28</v>
      </c>
      <c r="K21" s="7">
        <v>35.968882999999998</v>
      </c>
      <c r="L21" s="4" t="s">
        <v>64</v>
      </c>
      <c r="M21" s="4" t="s">
        <v>450</v>
      </c>
      <c r="N21" s="4" t="s">
        <v>21</v>
      </c>
      <c r="P21" s="4">
        <f>(IF(C21="ile",1,0)+IF(D21="tyr",1,0)+IF(E21="GLY",1,0)+IF(F21="CYS",1,0)+IF(G21="PHE",1,0)+IF(H21="glu",1,0)+IF(I21="GLY", 1,0)+IF(J21="ile",1,0))/8</f>
        <v>0.125</v>
      </c>
      <c r="Q21" s="4">
        <f t="shared" si="0"/>
        <v>2.7801808579932828E-2</v>
      </c>
    </row>
    <row r="22" spans="1:20" s="5" customFormat="1" x14ac:dyDescent="0.3">
      <c r="A22" s="6">
        <v>204</v>
      </c>
      <c r="B22" s="5" t="s">
        <v>517</v>
      </c>
      <c r="C22" s="5" t="s">
        <v>14</v>
      </c>
      <c r="D22" s="5" t="s">
        <v>67</v>
      </c>
      <c r="E22" s="5" t="s">
        <v>24</v>
      </c>
      <c r="F22" s="5" t="s">
        <v>17</v>
      </c>
      <c r="G22" s="5" t="s">
        <v>15</v>
      </c>
      <c r="H22" s="5" t="s">
        <v>16</v>
      </c>
      <c r="I22" s="5" t="s">
        <v>18</v>
      </c>
      <c r="J22" s="5" t="s">
        <v>28</v>
      </c>
      <c r="K22" s="8">
        <v>35.967115999999997</v>
      </c>
      <c r="L22" s="5" t="s">
        <v>222</v>
      </c>
      <c r="M22" s="5" t="s">
        <v>518</v>
      </c>
      <c r="N22" s="5" t="s">
        <v>21</v>
      </c>
      <c r="P22" s="4">
        <f>(IF(C22="ile",1,0)+IF(D22="tyr",1,0)+IF(E22="GLY",1,0)+IF(F22="CYS",1,0)+IF(G22="PHE",1,0)+IF(H22="glu",1,0)+IF(I22="GLY", 1,0)+IF(J22="ile",1,0))/8</f>
        <v>0.25</v>
      </c>
      <c r="Q22" s="4">
        <f t="shared" si="0"/>
        <v>2.7803174433001523E-2</v>
      </c>
    </row>
    <row r="23" spans="1:20" x14ac:dyDescent="0.3">
      <c r="A23" s="1">
        <v>168</v>
      </c>
      <c r="B23" t="s">
        <v>443</v>
      </c>
      <c r="C23" t="s">
        <v>28</v>
      </c>
      <c r="D23" t="s">
        <v>67</v>
      </c>
      <c r="E23" t="s">
        <v>24</v>
      </c>
      <c r="F23" t="s">
        <v>17</v>
      </c>
      <c r="G23" t="s">
        <v>15</v>
      </c>
      <c r="H23" t="s">
        <v>26</v>
      </c>
      <c r="I23" t="s">
        <v>18</v>
      </c>
      <c r="J23" t="s">
        <v>28</v>
      </c>
      <c r="K23" s="9">
        <v>35.967041999999999</v>
      </c>
      <c r="L23" t="s">
        <v>181</v>
      </c>
      <c r="M23" t="s">
        <v>444</v>
      </c>
      <c r="N23" t="s">
        <v>21</v>
      </c>
      <c r="P23" s="4">
        <f>(IF(C23="ile",1,0)+IF(D23="tyr",1,0)+IF(E23="GLY",1,0)+IF(F23="CYS",1,0)+IF(G23="PHE",1,0)+IF(H23="glu",1,0)+IF(I23="GLY", 1,0)+IF(J23="ile",1,0))/8</f>
        <v>0</v>
      </c>
      <c r="Q23" s="4">
        <f t="shared" si="0"/>
        <v>2.7803231636340849E-2</v>
      </c>
    </row>
    <row r="24" spans="1:20" x14ac:dyDescent="0.3">
      <c r="A24" s="1">
        <v>174</v>
      </c>
      <c r="B24" t="s">
        <v>455</v>
      </c>
      <c r="C24" t="s">
        <v>14</v>
      </c>
      <c r="D24" t="s">
        <v>15</v>
      </c>
      <c r="E24" t="s">
        <v>24</v>
      </c>
      <c r="F24" t="s">
        <v>17</v>
      </c>
      <c r="G24" t="s">
        <v>15</v>
      </c>
      <c r="H24" t="s">
        <v>26</v>
      </c>
      <c r="I24" t="s">
        <v>18</v>
      </c>
      <c r="J24" t="s">
        <v>28</v>
      </c>
      <c r="K24" s="9">
        <v>35.966197000000001</v>
      </c>
      <c r="L24" t="s">
        <v>58</v>
      </c>
      <c r="M24" t="s">
        <v>456</v>
      </c>
      <c r="N24" t="s">
        <v>21</v>
      </c>
      <c r="P24" s="4">
        <f>(IF(C24="ile",1,0)+IF(D24="tyr",1,0)+IF(E24="GLY",1,0)+IF(F24="CYS",1,0)+IF(G24="PHE",1,0)+IF(H24="glu",1,0)+IF(I24="GLY", 1,0)+IF(J24="ile",1,0))/8</f>
        <v>0.25</v>
      </c>
      <c r="Q24" s="4">
        <f t="shared" si="0"/>
        <v>2.7803884853324915E-2</v>
      </c>
      <c r="T24" t="s">
        <v>557</v>
      </c>
    </row>
    <row r="25" spans="1:20" x14ac:dyDescent="0.3">
      <c r="A25" s="1">
        <v>213</v>
      </c>
      <c r="B25" t="s">
        <v>535</v>
      </c>
      <c r="C25" t="s">
        <v>28</v>
      </c>
      <c r="D25" t="s">
        <v>15</v>
      </c>
      <c r="E25" t="s">
        <v>16</v>
      </c>
      <c r="F25" t="s">
        <v>17</v>
      </c>
      <c r="G25" t="s">
        <v>15</v>
      </c>
      <c r="H25" t="s">
        <v>16</v>
      </c>
      <c r="I25" t="s">
        <v>18</v>
      </c>
      <c r="J25" t="s">
        <v>28</v>
      </c>
      <c r="K25" s="9">
        <v>35.965636000000003</v>
      </c>
      <c r="L25" t="s">
        <v>334</v>
      </c>
      <c r="M25" t="s">
        <v>536</v>
      </c>
      <c r="N25" t="s">
        <v>21</v>
      </c>
      <c r="P25" s="4">
        <f>(IF(C25="ile",1,0)+IF(D25="tyr",1,0)+IF(E25="GLY",1,0)+IF(F25="CYS",1,0)+IF(G25="PHE",1,0)+IF(H25="glu",1,0)+IF(I25="GLY", 1,0)+IF(J25="ile",1,0))/8</f>
        <v>0.25</v>
      </c>
      <c r="Q25" s="4">
        <f t="shared" si="0"/>
        <v>2.7804318544512877E-2</v>
      </c>
    </row>
    <row r="26" spans="1:20" x14ac:dyDescent="0.3">
      <c r="A26" s="1">
        <v>180</v>
      </c>
      <c r="B26" t="s">
        <v>467</v>
      </c>
      <c r="C26" t="s">
        <v>28</v>
      </c>
      <c r="D26" t="s">
        <v>15</v>
      </c>
      <c r="E26" t="s">
        <v>16</v>
      </c>
      <c r="F26" t="s">
        <v>17</v>
      </c>
      <c r="G26" t="s">
        <v>15</v>
      </c>
      <c r="H26" t="s">
        <v>26</v>
      </c>
      <c r="I26" t="s">
        <v>18</v>
      </c>
      <c r="J26" t="s">
        <v>28</v>
      </c>
      <c r="K26" s="9">
        <v>35.965218999999998</v>
      </c>
      <c r="L26" t="s">
        <v>55</v>
      </c>
      <c r="M26" t="s">
        <v>468</v>
      </c>
      <c r="N26" t="s">
        <v>21</v>
      </c>
      <c r="P26" s="4">
        <f>(IF(C26="ile",1,0)+IF(D26="tyr",1,0)+IF(E26="GLY",1,0)+IF(F26="CYS",1,0)+IF(G26="PHE",1,0)+IF(H26="glu",1,0)+IF(I26="GLY", 1,0)+IF(J26="ile",1,0))/8</f>
        <v>0.125</v>
      </c>
      <c r="Q26" s="4">
        <f t="shared" si="0"/>
        <v>2.7804640922664759E-2</v>
      </c>
    </row>
    <row r="27" spans="1:20" x14ac:dyDescent="0.3">
      <c r="A27" s="1">
        <v>203</v>
      </c>
      <c r="B27" t="s">
        <v>515</v>
      </c>
      <c r="C27" t="s">
        <v>28</v>
      </c>
      <c r="D27" t="s">
        <v>24</v>
      </c>
      <c r="E27" t="s">
        <v>24</v>
      </c>
      <c r="F27" t="s">
        <v>17</v>
      </c>
      <c r="G27" t="s">
        <v>15</v>
      </c>
      <c r="H27" t="s">
        <v>16</v>
      </c>
      <c r="I27" t="s">
        <v>18</v>
      </c>
      <c r="J27" t="s">
        <v>28</v>
      </c>
      <c r="K27" s="9">
        <v>35.964509999999997</v>
      </c>
      <c r="L27" t="s">
        <v>64</v>
      </c>
      <c r="M27" t="s">
        <v>516</v>
      </c>
      <c r="N27" t="s">
        <v>21</v>
      </c>
      <c r="P27" s="4">
        <f>(IF(C27="ile",1,0)+IF(D27="tyr",1,0)+IF(E27="GLY",1,0)+IF(F27="CYS",1,0)+IF(G27="PHE",1,0)+IF(H27="glu",1,0)+IF(I27="GLY", 1,0)+IF(J27="ile",1,0))/8</f>
        <v>0.125</v>
      </c>
      <c r="Q27" s="4">
        <f t="shared" si="0"/>
        <v>2.7805189059992755E-2</v>
      </c>
    </row>
    <row r="28" spans="1:20" x14ac:dyDescent="0.3">
      <c r="A28" s="1">
        <v>177</v>
      </c>
      <c r="B28" t="s">
        <v>461</v>
      </c>
      <c r="C28" t="s">
        <v>28</v>
      </c>
      <c r="D28" t="s">
        <v>24</v>
      </c>
      <c r="E28" t="s">
        <v>16</v>
      </c>
      <c r="F28" t="s">
        <v>17</v>
      </c>
      <c r="G28" t="s">
        <v>15</v>
      </c>
      <c r="H28" t="s">
        <v>26</v>
      </c>
      <c r="I28" t="s">
        <v>18</v>
      </c>
      <c r="J28" t="s">
        <v>28</v>
      </c>
      <c r="K28" s="9">
        <v>35.964267999999997</v>
      </c>
      <c r="L28" t="s">
        <v>181</v>
      </c>
      <c r="M28" t="s">
        <v>462</v>
      </c>
      <c r="N28" t="s">
        <v>21</v>
      </c>
      <c r="P28" s="4">
        <f>(IF(C28="ile",1,0)+IF(D28="tyr",1,0)+IF(E28="GLY",1,0)+IF(F28="CYS",1,0)+IF(G28="PHE",1,0)+IF(H28="glu",1,0)+IF(I28="GLY", 1,0)+IF(J28="ile",1,0))/8</f>
        <v>0</v>
      </c>
      <c r="Q28" s="4">
        <f t="shared" si="0"/>
        <v>2.7805376158358069E-2</v>
      </c>
    </row>
    <row r="29" spans="1:20" x14ac:dyDescent="0.3">
      <c r="A29" s="1">
        <v>166</v>
      </c>
      <c r="B29" t="s">
        <v>438</v>
      </c>
      <c r="C29" t="s">
        <v>23</v>
      </c>
      <c r="D29" t="s">
        <v>24</v>
      </c>
      <c r="E29" t="s">
        <v>24</v>
      </c>
      <c r="F29" t="s">
        <v>17</v>
      </c>
      <c r="G29" t="s">
        <v>15</v>
      </c>
      <c r="H29" t="s">
        <v>26</v>
      </c>
      <c r="I29" t="s">
        <v>18</v>
      </c>
      <c r="J29" t="s">
        <v>28</v>
      </c>
      <c r="K29" s="9">
        <v>35.963107999999998</v>
      </c>
      <c r="L29" t="s">
        <v>136</v>
      </c>
      <c r="M29" t="s">
        <v>439</v>
      </c>
      <c r="N29" t="s">
        <v>21</v>
      </c>
      <c r="P29" s="4">
        <f>(IF(C29="ile",1,0)+IF(D29="tyr",1,0)+IF(E29="GLY",1,0)+IF(F29="CYS",1,0)+IF(G29="PHE",1,0)+IF(H29="glu",1,0)+IF(I29="GLY", 1,0)+IF(J29="ile",1,0))/8</f>
        <v>0</v>
      </c>
      <c r="Q29" s="4">
        <f t="shared" si="0"/>
        <v>2.7806273028460168E-2</v>
      </c>
    </row>
    <row r="30" spans="1:20" x14ac:dyDescent="0.3">
      <c r="A30" s="1">
        <v>207</v>
      </c>
      <c r="B30" t="s">
        <v>523</v>
      </c>
      <c r="C30" t="s">
        <v>28</v>
      </c>
      <c r="D30" t="s">
        <v>15</v>
      </c>
      <c r="E30" t="s">
        <v>24</v>
      </c>
      <c r="F30" t="s">
        <v>17</v>
      </c>
      <c r="G30" t="s">
        <v>15</v>
      </c>
      <c r="H30" t="s">
        <v>16</v>
      </c>
      <c r="I30" t="s">
        <v>18</v>
      </c>
      <c r="J30" t="s">
        <v>28</v>
      </c>
      <c r="K30" s="9">
        <v>35.962983000000001</v>
      </c>
      <c r="L30" t="s">
        <v>222</v>
      </c>
      <c r="M30" t="s">
        <v>524</v>
      </c>
      <c r="N30" t="s">
        <v>21</v>
      </c>
      <c r="P30" s="4">
        <f>(IF(C30="ile",1,0)+IF(D30="tyr",1,0)+IF(E30="GLY",1,0)+IF(F30="CYS",1,0)+IF(G30="PHE",1,0)+IF(H30="glu",1,0)+IF(I30="GLY", 1,0)+IF(J30="ile",1,0))/8</f>
        <v>0.25</v>
      </c>
      <c r="Q30" s="4">
        <f t="shared" si="0"/>
        <v>2.7806369677398562E-2</v>
      </c>
    </row>
    <row r="31" spans="1:20" x14ac:dyDescent="0.3">
      <c r="A31" s="1">
        <v>176</v>
      </c>
      <c r="B31" t="s">
        <v>459</v>
      </c>
      <c r="C31" t="s">
        <v>23</v>
      </c>
      <c r="D31" t="s">
        <v>24</v>
      </c>
      <c r="E31" t="s">
        <v>16</v>
      </c>
      <c r="F31" t="s">
        <v>17</v>
      </c>
      <c r="G31" t="s">
        <v>15</v>
      </c>
      <c r="H31" t="s">
        <v>26</v>
      </c>
      <c r="I31" t="s">
        <v>18</v>
      </c>
      <c r="J31" t="s">
        <v>28</v>
      </c>
      <c r="K31" s="9">
        <v>35.962913</v>
      </c>
      <c r="L31" t="s">
        <v>61</v>
      </c>
      <c r="M31" t="s">
        <v>460</v>
      </c>
      <c r="N31" t="s">
        <v>21</v>
      </c>
      <c r="P31" s="4">
        <f>(IF(C31="ile",1,0)+IF(D31="tyr",1,0)+IF(E31="GLY",1,0)+IF(F31="CYS",1,0)+IF(G31="PHE",1,0)+IF(H31="glu",1,0)+IF(I31="GLY", 1,0)+IF(J31="ile",1,0))/8</f>
        <v>0</v>
      </c>
      <c r="Q31" s="4">
        <f t="shared" si="0"/>
        <v>2.7806423801097536E-2</v>
      </c>
    </row>
    <row r="32" spans="1:20" x14ac:dyDescent="0.3">
      <c r="A32" s="1">
        <v>181</v>
      </c>
      <c r="B32" t="s">
        <v>469</v>
      </c>
      <c r="C32" t="s">
        <v>14</v>
      </c>
      <c r="D32" t="s">
        <v>15</v>
      </c>
      <c r="E32" t="s">
        <v>16</v>
      </c>
      <c r="F32" t="s">
        <v>17</v>
      </c>
      <c r="G32" t="s">
        <v>15</v>
      </c>
      <c r="H32" t="s">
        <v>26</v>
      </c>
      <c r="I32" t="s">
        <v>18</v>
      </c>
      <c r="J32" t="s">
        <v>28</v>
      </c>
      <c r="K32" s="9">
        <v>35.961536000000002</v>
      </c>
      <c r="L32" t="s">
        <v>64</v>
      </c>
      <c r="M32" t="s">
        <v>470</v>
      </c>
      <c r="N32" t="s">
        <v>21</v>
      </c>
      <c r="P32" s="4">
        <f>(IF(C32="ile",1,0)+IF(D32="tyr",1,0)+IF(E32="GLY",1,0)+IF(F32="CYS",1,0)+IF(G32="PHE",1,0)+IF(H32="glu",1,0)+IF(I32="GLY", 1,0)+IF(J32="ile",1,0))/8</f>
        <v>0.25</v>
      </c>
      <c r="Q32" s="4">
        <f t="shared" si="0"/>
        <v>2.7807488534416325E-2</v>
      </c>
    </row>
    <row r="33" spans="1:17" x14ac:dyDescent="0.3">
      <c r="A33" s="1">
        <v>112</v>
      </c>
      <c r="B33" t="s">
        <v>303</v>
      </c>
      <c r="C33" t="s">
        <v>23</v>
      </c>
      <c r="D33" t="s">
        <v>15</v>
      </c>
      <c r="E33" t="s">
        <v>24</v>
      </c>
      <c r="F33" t="s">
        <v>17</v>
      </c>
      <c r="G33" t="s">
        <v>15</v>
      </c>
      <c r="H33" t="s">
        <v>16</v>
      </c>
      <c r="I33" t="s">
        <v>67</v>
      </c>
      <c r="J33" t="s">
        <v>28</v>
      </c>
      <c r="K33" s="9">
        <v>35.960906999999999</v>
      </c>
      <c r="L33" t="s">
        <v>55</v>
      </c>
      <c r="M33" t="s">
        <v>304</v>
      </c>
      <c r="N33" t="s">
        <v>21</v>
      </c>
      <c r="P33" s="4">
        <f>(IF(C33="ile",1,0)+IF(D33="tyr",1,0)+IF(E33="GLY",1,0)+IF(F33="CYS",1,0)+IF(G33="PHE",1,0)+IF(H33="glu",1,0)+IF(I33="GLY", 1,0)+IF(J33="ile",1,0))/8</f>
        <v>0.25</v>
      </c>
      <c r="Q33" s="4">
        <f t="shared" si="0"/>
        <v>2.7807974921210971E-2</v>
      </c>
    </row>
    <row r="34" spans="1:17" x14ac:dyDescent="0.3">
      <c r="A34" s="1">
        <v>120</v>
      </c>
      <c r="B34" t="s">
        <v>319</v>
      </c>
      <c r="C34" t="s">
        <v>28</v>
      </c>
      <c r="D34" t="s">
        <v>24</v>
      </c>
      <c r="E34" t="s">
        <v>16</v>
      </c>
      <c r="F34" t="s">
        <v>17</v>
      </c>
      <c r="G34" t="s">
        <v>15</v>
      </c>
      <c r="H34" t="s">
        <v>16</v>
      </c>
      <c r="I34" t="s">
        <v>67</v>
      </c>
      <c r="J34" t="s">
        <v>28</v>
      </c>
      <c r="K34" s="9">
        <v>35.959952000000001</v>
      </c>
      <c r="L34" t="s">
        <v>320</v>
      </c>
      <c r="M34" t="s">
        <v>321</v>
      </c>
      <c r="N34" t="s">
        <v>21</v>
      </c>
      <c r="P34" s="4">
        <f>(IF(C34="ile",1,0)+IF(D34="tyr",1,0)+IF(E34="GLY",1,0)+IF(F34="CYS",1,0)+IF(G34="PHE",1,0)+IF(H34="glu",1,0)+IF(I34="GLY", 1,0)+IF(J34="ile",1,0))/8</f>
        <v>0.125</v>
      </c>
      <c r="Q34" s="4">
        <f t="shared" si="0"/>
        <v>2.7808713426536274E-2</v>
      </c>
    </row>
    <row r="35" spans="1:17" x14ac:dyDescent="0.3">
      <c r="A35" s="1">
        <v>179</v>
      </c>
      <c r="B35" t="s">
        <v>465</v>
      </c>
      <c r="C35" t="s">
        <v>23</v>
      </c>
      <c r="D35" t="s">
        <v>15</v>
      </c>
      <c r="E35" t="s">
        <v>16</v>
      </c>
      <c r="F35" t="s">
        <v>17</v>
      </c>
      <c r="G35" t="s">
        <v>15</v>
      </c>
      <c r="H35" t="s">
        <v>26</v>
      </c>
      <c r="I35" t="s">
        <v>18</v>
      </c>
      <c r="J35" t="s">
        <v>28</v>
      </c>
      <c r="K35" s="9">
        <v>35.959494999999997</v>
      </c>
      <c r="L35" t="s">
        <v>61</v>
      </c>
      <c r="M35" t="s">
        <v>466</v>
      </c>
      <c r="N35" t="s">
        <v>21</v>
      </c>
      <c r="P35" s="4">
        <f>(IF(C35="ile",1,0)+IF(D35="tyr",1,0)+IF(E35="GLY",1,0)+IF(F35="CYS",1,0)+IF(G35="PHE",1,0)+IF(H35="glu",1,0)+IF(I35="GLY", 1,0)+IF(J35="ile",1,0))/8</f>
        <v>0.125</v>
      </c>
      <c r="Q35" s="4">
        <f t="shared" si="0"/>
        <v>2.7809066840343562E-2</v>
      </c>
    </row>
    <row r="36" spans="1:17" x14ac:dyDescent="0.3">
      <c r="A36" s="1">
        <v>110</v>
      </c>
      <c r="B36" t="s">
        <v>299</v>
      </c>
      <c r="C36" t="s">
        <v>14</v>
      </c>
      <c r="D36" t="s">
        <v>24</v>
      </c>
      <c r="E36" t="s">
        <v>24</v>
      </c>
      <c r="F36" t="s">
        <v>17</v>
      </c>
      <c r="G36" t="s">
        <v>15</v>
      </c>
      <c r="H36" t="s">
        <v>16</v>
      </c>
      <c r="I36" t="s">
        <v>67</v>
      </c>
      <c r="J36" t="s">
        <v>28</v>
      </c>
      <c r="K36" s="9">
        <v>35.959090000000003</v>
      </c>
      <c r="L36" t="s">
        <v>64</v>
      </c>
      <c r="M36" t="s">
        <v>300</v>
      </c>
      <c r="N36" t="s">
        <v>21</v>
      </c>
      <c r="P36" s="4">
        <f>(IF(C36="ile",1,0)+IF(D36="tyr",1,0)+IF(E36="GLY",1,0)+IF(F36="CYS",1,0)+IF(G36="PHE",1,0)+IF(H36="glu",1,0)+IF(I36="GLY", 1,0)+IF(J36="ile",1,0))/8</f>
        <v>0.25</v>
      </c>
      <c r="Q36" s="4">
        <f t="shared" si="0"/>
        <v>2.780938004827152E-2</v>
      </c>
    </row>
    <row r="37" spans="1:17" x14ac:dyDescent="0.3">
      <c r="A37" s="1">
        <v>210</v>
      </c>
      <c r="B37" t="s">
        <v>529</v>
      </c>
      <c r="C37" t="s">
        <v>28</v>
      </c>
      <c r="D37" t="s">
        <v>24</v>
      </c>
      <c r="E37" t="s">
        <v>16</v>
      </c>
      <c r="F37" t="s">
        <v>17</v>
      </c>
      <c r="G37" t="s">
        <v>15</v>
      </c>
      <c r="H37" t="s">
        <v>16</v>
      </c>
      <c r="I37" t="s">
        <v>18</v>
      </c>
      <c r="J37" t="s">
        <v>28</v>
      </c>
      <c r="K37" s="9">
        <v>35.957818000000003</v>
      </c>
      <c r="L37" t="s">
        <v>320</v>
      </c>
      <c r="M37" t="s">
        <v>530</v>
      </c>
      <c r="N37" t="s">
        <v>21</v>
      </c>
      <c r="P37" s="4">
        <f>(IF(C37="ile",1,0)+IF(D37="tyr",1,0)+IF(E37="GLY",1,0)+IF(F37="CYS",1,0)+IF(G37="PHE",1,0)+IF(H37="glu",1,0)+IF(I37="GLY", 1,0)+IF(J37="ile",1,0))/8</f>
        <v>0.125</v>
      </c>
      <c r="Q37" s="4">
        <f t="shared" si="0"/>
        <v>2.7810363799049206E-2</v>
      </c>
    </row>
    <row r="38" spans="1:17" x14ac:dyDescent="0.3">
      <c r="A38" s="1">
        <v>209</v>
      </c>
      <c r="B38" t="s">
        <v>527</v>
      </c>
      <c r="C38" t="s">
        <v>23</v>
      </c>
      <c r="D38" t="s">
        <v>24</v>
      </c>
      <c r="E38" t="s">
        <v>16</v>
      </c>
      <c r="F38" t="s">
        <v>17</v>
      </c>
      <c r="G38" t="s">
        <v>15</v>
      </c>
      <c r="H38" t="s">
        <v>16</v>
      </c>
      <c r="I38" t="s">
        <v>18</v>
      </c>
      <c r="J38" t="s">
        <v>28</v>
      </c>
      <c r="K38" s="9">
        <v>35.957661000000002</v>
      </c>
      <c r="L38" t="s">
        <v>181</v>
      </c>
      <c r="M38" t="s">
        <v>528</v>
      </c>
      <c r="N38" t="s">
        <v>21</v>
      </c>
      <c r="P38" s="4">
        <f>(IF(C38="ile",1,0)+IF(D38="tyr",1,0)+IF(E38="GLY",1,0)+IF(F38="CYS",1,0)+IF(G38="PHE",1,0)+IF(H38="glu",1,0)+IF(I38="GLY", 1,0)+IF(J38="ile",1,0))/8</f>
        <v>0.125</v>
      </c>
      <c r="Q38" s="4">
        <f t="shared" si="0"/>
        <v>2.7810485225943923E-2</v>
      </c>
    </row>
    <row r="39" spans="1:17" x14ac:dyDescent="0.3">
      <c r="A39" s="1">
        <v>205</v>
      </c>
      <c r="B39" t="s">
        <v>519</v>
      </c>
      <c r="C39" t="s">
        <v>14</v>
      </c>
      <c r="D39" t="s">
        <v>24</v>
      </c>
      <c r="E39" t="s">
        <v>24</v>
      </c>
      <c r="F39" t="s">
        <v>17</v>
      </c>
      <c r="G39" t="s">
        <v>15</v>
      </c>
      <c r="H39" t="s">
        <v>16</v>
      </c>
      <c r="I39" t="s">
        <v>18</v>
      </c>
      <c r="J39" t="s">
        <v>28</v>
      </c>
      <c r="K39" s="9">
        <v>35.957050000000002</v>
      </c>
      <c r="L39" t="s">
        <v>64</v>
      </c>
      <c r="M39" t="s">
        <v>520</v>
      </c>
      <c r="N39" t="s">
        <v>21</v>
      </c>
      <c r="P39" s="4">
        <f>(IF(C39="ile",1,0)+IF(D39="tyr",1,0)+IF(E39="GLY",1,0)+IF(F39="CYS",1,0)+IF(G39="PHE",1,0)+IF(H39="glu",1,0)+IF(I39="GLY", 1,0)+IF(J39="ile",1,0))/8</f>
        <v>0.25</v>
      </c>
      <c r="Q39" s="4">
        <f t="shared" si="0"/>
        <v>2.7810957795480994E-2</v>
      </c>
    </row>
    <row r="40" spans="1:17" x14ac:dyDescent="0.3">
      <c r="A40" s="1">
        <v>178</v>
      </c>
      <c r="B40" t="s">
        <v>463</v>
      </c>
      <c r="C40" t="s">
        <v>14</v>
      </c>
      <c r="D40" t="s">
        <v>24</v>
      </c>
      <c r="E40" t="s">
        <v>16</v>
      </c>
      <c r="F40" t="s">
        <v>17</v>
      </c>
      <c r="G40" t="s">
        <v>15</v>
      </c>
      <c r="H40" t="s">
        <v>26</v>
      </c>
      <c r="I40" t="s">
        <v>18</v>
      </c>
      <c r="J40" t="s">
        <v>28</v>
      </c>
      <c r="K40" s="9">
        <v>35.955584000000002</v>
      </c>
      <c r="L40" t="s">
        <v>64</v>
      </c>
      <c r="M40" t="s">
        <v>464</v>
      </c>
      <c r="N40" t="s">
        <v>21</v>
      </c>
      <c r="P40" s="4">
        <f>(IF(C40="ile",1,0)+IF(D40="tyr",1,0)+IF(E40="GLY",1,0)+IF(F40="CYS",1,0)+IF(G40="PHE",1,0)+IF(H40="glu",1,0)+IF(I40="GLY", 1,0)+IF(J40="ile",1,0))/8</f>
        <v>0.125</v>
      </c>
      <c r="Q40" s="4">
        <f t="shared" si="0"/>
        <v>2.7812091718493571E-2</v>
      </c>
    </row>
    <row r="41" spans="1:17" x14ac:dyDescent="0.3">
      <c r="A41" s="1">
        <v>214</v>
      </c>
      <c r="B41" t="s">
        <v>537</v>
      </c>
      <c r="C41" t="s">
        <v>14</v>
      </c>
      <c r="D41" t="s">
        <v>15</v>
      </c>
      <c r="E41" t="s">
        <v>16</v>
      </c>
      <c r="F41" t="s">
        <v>17</v>
      </c>
      <c r="G41" t="s">
        <v>15</v>
      </c>
      <c r="H41" t="s">
        <v>16</v>
      </c>
      <c r="I41" t="s">
        <v>18</v>
      </c>
      <c r="J41" t="s">
        <v>28</v>
      </c>
      <c r="K41" s="9">
        <v>35.952812000000002</v>
      </c>
      <c r="L41" t="s">
        <v>339</v>
      </c>
      <c r="M41" t="s">
        <v>538</v>
      </c>
      <c r="N41" t="s">
        <v>21</v>
      </c>
      <c r="P41" s="4">
        <f>(IF(C41="ile",1,0)+IF(D41="tyr",1,0)+IF(E41="GLY",1,0)+IF(F41="CYS",1,0)+IF(G41="PHE",1,0)+IF(H41="glu",1,0)+IF(I41="GLY", 1,0)+IF(J41="ile",1,0))/8</f>
        <v>0.375</v>
      </c>
      <c r="Q41" s="4">
        <f t="shared" si="0"/>
        <v>2.7814236060311498E-2</v>
      </c>
    </row>
    <row r="42" spans="1:17" x14ac:dyDescent="0.3">
      <c r="A42" s="1">
        <v>211</v>
      </c>
      <c r="B42" t="s">
        <v>531</v>
      </c>
      <c r="C42" t="s">
        <v>14</v>
      </c>
      <c r="D42" t="s">
        <v>24</v>
      </c>
      <c r="E42" t="s">
        <v>16</v>
      </c>
      <c r="F42" t="s">
        <v>17</v>
      </c>
      <c r="G42" t="s">
        <v>15</v>
      </c>
      <c r="H42" t="s">
        <v>16</v>
      </c>
      <c r="I42" t="s">
        <v>18</v>
      </c>
      <c r="J42" t="s">
        <v>28</v>
      </c>
      <c r="K42" s="9">
        <v>35.952800000000003</v>
      </c>
      <c r="L42" t="s">
        <v>222</v>
      </c>
      <c r="M42" t="s">
        <v>532</v>
      </c>
      <c r="N42" t="s">
        <v>21</v>
      </c>
      <c r="P42" s="4">
        <f>(IF(C42="ile",1,0)+IF(D42="tyr",1,0)+IF(E42="GLY",1,0)+IF(F42="CYS",1,0)+IF(G42="PHE",1,0)+IF(H42="glu",1,0)+IF(I42="GLY", 1,0)+IF(J42="ile",1,0))/8</f>
        <v>0.25</v>
      </c>
      <c r="Q42" s="4">
        <f t="shared" si="0"/>
        <v>2.7814245343895327E-2</v>
      </c>
    </row>
    <row r="43" spans="1:17" x14ac:dyDescent="0.3">
      <c r="A43" s="1">
        <v>212</v>
      </c>
      <c r="B43" t="s">
        <v>533</v>
      </c>
      <c r="C43" t="s">
        <v>23</v>
      </c>
      <c r="D43" t="s">
        <v>15</v>
      </c>
      <c r="E43" t="s">
        <v>16</v>
      </c>
      <c r="F43" t="s">
        <v>17</v>
      </c>
      <c r="G43" t="s">
        <v>15</v>
      </c>
      <c r="H43" t="s">
        <v>16</v>
      </c>
      <c r="I43" t="s">
        <v>18</v>
      </c>
      <c r="J43" t="s">
        <v>28</v>
      </c>
      <c r="K43" s="9">
        <v>35.952381000000003</v>
      </c>
      <c r="L43" t="s">
        <v>219</v>
      </c>
      <c r="M43" t="s">
        <v>534</v>
      </c>
      <c r="N43" t="s">
        <v>21</v>
      </c>
      <c r="P43" s="4">
        <f>(IF(C43="ile",1,0)+IF(D43="tyr",1,0)+IF(E43="GLY",1,0)+IF(F43="CYS",1,0)+IF(G43="PHE",1,0)+IF(H43="glu",1,0)+IF(I43="GLY", 1,0)+IF(J43="ile",1,0))/8</f>
        <v>0.25</v>
      </c>
      <c r="Q43" s="4">
        <f t="shared" si="0"/>
        <v>2.7814569499583351E-2</v>
      </c>
    </row>
    <row r="44" spans="1:17" x14ac:dyDescent="0.3">
      <c r="A44" s="1">
        <v>118</v>
      </c>
      <c r="B44" t="s">
        <v>315</v>
      </c>
      <c r="C44" t="s">
        <v>23</v>
      </c>
      <c r="D44" t="s">
        <v>24</v>
      </c>
      <c r="E44" t="s">
        <v>16</v>
      </c>
      <c r="F44" t="s">
        <v>17</v>
      </c>
      <c r="G44" t="s">
        <v>15</v>
      </c>
      <c r="H44" t="s">
        <v>16</v>
      </c>
      <c r="I44" t="s">
        <v>67</v>
      </c>
      <c r="J44" t="s">
        <v>28</v>
      </c>
      <c r="K44" s="9">
        <v>35.952001000000003</v>
      </c>
      <c r="L44" t="s">
        <v>50</v>
      </c>
      <c r="M44" t="s">
        <v>316</v>
      </c>
      <c r="N44" t="s">
        <v>21</v>
      </c>
      <c r="P44" s="4">
        <f>(IF(C44="ile",1,0)+IF(D44="tyr",1,0)+IF(E44="GLY",1,0)+IF(F44="CYS",1,0)+IF(G44="PHE",1,0)+IF(H44="glu",1,0)+IF(I44="GLY", 1,0)+IF(J44="ile",1,0))/8</f>
        <v>0.125</v>
      </c>
      <c r="Q44" s="4">
        <f t="shared" si="0"/>
        <v>2.7814863489795741E-2</v>
      </c>
    </row>
    <row r="45" spans="1:17" x14ac:dyDescent="0.3">
      <c r="A45" s="1">
        <v>124</v>
      </c>
      <c r="B45" t="s">
        <v>329</v>
      </c>
      <c r="C45" t="s">
        <v>23</v>
      </c>
      <c r="D45" t="s">
        <v>15</v>
      </c>
      <c r="E45" t="s">
        <v>16</v>
      </c>
      <c r="F45" t="s">
        <v>17</v>
      </c>
      <c r="G45" t="s">
        <v>15</v>
      </c>
      <c r="H45" t="s">
        <v>16</v>
      </c>
      <c r="I45" t="s">
        <v>67</v>
      </c>
      <c r="J45" t="s">
        <v>28</v>
      </c>
      <c r="K45" s="9">
        <v>35.949334999999998</v>
      </c>
      <c r="L45" t="s">
        <v>219</v>
      </c>
      <c r="M45" t="s">
        <v>330</v>
      </c>
      <c r="N45" t="s">
        <v>21</v>
      </c>
      <c r="P45" s="4">
        <f>(IF(C45="ile",1,0)+IF(D45="tyr",1,0)+IF(E45="GLY",1,0)+IF(F45="CYS",1,0)+IF(G45="PHE",1,0)+IF(H45="glu",1,0)+IF(I45="GLY", 1,0)+IF(J45="ile",1,0))/8</f>
        <v>0.25</v>
      </c>
      <c r="Q45" s="4">
        <f t="shared" si="0"/>
        <v>2.7816926237995782E-2</v>
      </c>
    </row>
    <row r="46" spans="1:17" x14ac:dyDescent="0.3">
      <c r="A46" s="1">
        <v>122</v>
      </c>
      <c r="B46" t="s">
        <v>325</v>
      </c>
      <c r="C46" t="s">
        <v>14</v>
      </c>
      <c r="D46" t="s">
        <v>24</v>
      </c>
      <c r="E46" t="s">
        <v>16</v>
      </c>
      <c r="F46" t="s">
        <v>17</v>
      </c>
      <c r="G46" t="s">
        <v>15</v>
      </c>
      <c r="H46" t="s">
        <v>16</v>
      </c>
      <c r="I46" t="s">
        <v>67</v>
      </c>
      <c r="J46" t="s">
        <v>28</v>
      </c>
      <c r="K46" s="9">
        <v>35.948535999999997</v>
      </c>
      <c r="L46" t="s">
        <v>222</v>
      </c>
      <c r="M46" t="s">
        <v>326</v>
      </c>
      <c r="N46" t="s">
        <v>21</v>
      </c>
      <c r="P46" s="4">
        <f>(IF(C46="ile",1,0)+IF(D46="tyr",1,0)+IF(E46="GLY",1,0)+IF(F46="CYS",1,0)+IF(G46="PHE",1,0)+IF(H46="glu",1,0)+IF(I46="GLY", 1,0)+IF(J46="ile",1,0))/8</f>
        <v>0.25</v>
      </c>
      <c r="Q46" s="4">
        <f t="shared" si="0"/>
        <v>2.7817544503064048E-2</v>
      </c>
    </row>
    <row r="47" spans="1:17" x14ac:dyDescent="0.3">
      <c r="A47" s="1">
        <v>126</v>
      </c>
      <c r="B47" t="s">
        <v>333</v>
      </c>
      <c r="C47" t="s">
        <v>28</v>
      </c>
      <c r="D47" t="s">
        <v>15</v>
      </c>
      <c r="E47" t="s">
        <v>16</v>
      </c>
      <c r="F47" t="s">
        <v>17</v>
      </c>
      <c r="G47" t="s">
        <v>15</v>
      </c>
      <c r="H47" t="s">
        <v>16</v>
      </c>
      <c r="I47" t="s">
        <v>67</v>
      </c>
      <c r="J47" t="s">
        <v>28</v>
      </c>
      <c r="K47" s="9">
        <v>35.948535999999997</v>
      </c>
      <c r="L47" t="s">
        <v>334</v>
      </c>
      <c r="M47" t="s">
        <v>335</v>
      </c>
      <c r="N47" t="s">
        <v>21</v>
      </c>
      <c r="P47" s="4">
        <f>(IF(C47="ile",1,0)+IF(D47="tyr",1,0)+IF(E47="GLY",1,0)+IF(F47="CYS",1,0)+IF(G47="PHE",1,0)+IF(H47="glu",1,0)+IF(I47="GLY", 1,0)+IF(J47="ile",1,0))/8</f>
        <v>0.25</v>
      </c>
      <c r="Q47" s="4">
        <f t="shared" si="0"/>
        <v>2.7817544503064048E-2</v>
      </c>
    </row>
    <row r="48" spans="1:17" x14ac:dyDescent="0.3">
      <c r="A48" s="1">
        <v>128</v>
      </c>
      <c r="B48" t="s">
        <v>338</v>
      </c>
      <c r="C48" t="s">
        <v>14</v>
      </c>
      <c r="D48" t="s">
        <v>15</v>
      </c>
      <c r="E48" t="s">
        <v>16</v>
      </c>
      <c r="F48" t="s">
        <v>17</v>
      </c>
      <c r="G48" t="s">
        <v>15</v>
      </c>
      <c r="H48" t="s">
        <v>16</v>
      </c>
      <c r="I48" t="s">
        <v>67</v>
      </c>
      <c r="J48" t="s">
        <v>28</v>
      </c>
      <c r="K48" s="9">
        <v>35.948535999999997</v>
      </c>
      <c r="L48" t="s">
        <v>339</v>
      </c>
      <c r="M48" t="s">
        <v>340</v>
      </c>
      <c r="N48" t="s">
        <v>21</v>
      </c>
      <c r="P48" s="4">
        <f>(IF(C48="ile",1,0)+IF(D48="tyr",1,0)+IF(E48="GLY",1,0)+IF(F48="CYS",1,0)+IF(G48="PHE",1,0)+IF(H48="glu",1,0)+IF(I48="GLY", 1,0)+IF(J48="ile",1,0))/8</f>
        <v>0.375</v>
      </c>
      <c r="Q48" s="4">
        <f t="shared" si="0"/>
        <v>2.7817544503064048E-2</v>
      </c>
    </row>
    <row r="49" spans="1:17" x14ac:dyDescent="0.3">
      <c r="A49" s="1">
        <v>104</v>
      </c>
      <c r="B49" t="s">
        <v>287</v>
      </c>
      <c r="C49" t="s">
        <v>23</v>
      </c>
      <c r="D49" t="s">
        <v>24</v>
      </c>
      <c r="E49" t="s">
        <v>24</v>
      </c>
      <c r="F49" t="s">
        <v>17</v>
      </c>
      <c r="G49" t="s">
        <v>15</v>
      </c>
      <c r="H49" t="s">
        <v>16</v>
      </c>
      <c r="I49" t="s">
        <v>67</v>
      </c>
      <c r="J49" t="s">
        <v>28</v>
      </c>
      <c r="K49" s="9">
        <v>35.948303000000003</v>
      </c>
      <c r="L49" t="s">
        <v>64</v>
      </c>
      <c r="M49" t="s">
        <v>288</v>
      </c>
      <c r="N49" t="s">
        <v>21</v>
      </c>
      <c r="P49" s="4">
        <f>(IF(C49="ile",1,0)+IF(D49="tyr",1,0)+IF(E49="GLY",1,0)+IF(F49="CYS",1,0)+IF(G49="PHE",1,0)+IF(H49="glu",1,0)+IF(I49="GLY", 1,0)+IF(J49="ile",1,0))/8</f>
        <v>0.125</v>
      </c>
      <c r="Q49" s="4">
        <f t="shared" si="0"/>
        <v>2.7817724803309907E-2</v>
      </c>
    </row>
    <row r="50" spans="1:17" x14ac:dyDescent="0.3">
      <c r="A50" s="1">
        <v>107</v>
      </c>
      <c r="B50" t="s">
        <v>293</v>
      </c>
      <c r="C50" t="s">
        <v>28</v>
      </c>
      <c r="D50" t="s">
        <v>24</v>
      </c>
      <c r="E50" t="s">
        <v>24</v>
      </c>
      <c r="F50" t="s">
        <v>17</v>
      </c>
      <c r="G50" t="s">
        <v>15</v>
      </c>
      <c r="H50" t="s">
        <v>16</v>
      </c>
      <c r="I50" t="s">
        <v>67</v>
      </c>
      <c r="J50" t="s">
        <v>28</v>
      </c>
      <c r="K50" s="9">
        <v>35.948036000000002</v>
      </c>
      <c r="L50" t="s">
        <v>64</v>
      </c>
      <c r="M50" t="s">
        <v>294</v>
      </c>
      <c r="N50" t="s">
        <v>21</v>
      </c>
      <c r="P50" s="4">
        <f>(IF(C50="ile",1,0)+IF(D50="tyr",1,0)+IF(E50="GLY",1,0)+IF(F50="CYS",1,0)+IF(G50="PHE",1,0)+IF(H50="glu",1,0)+IF(I50="GLY", 1,0)+IF(J50="ile",1,0))/8</f>
        <v>0.125</v>
      </c>
      <c r="Q50" s="4">
        <f t="shared" si="0"/>
        <v>2.7817931416336625E-2</v>
      </c>
    </row>
    <row r="51" spans="1:17" x14ac:dyDescent="0.3">
      <c r="A51" s="1">
        <v>114</v>
      </c>
      <c r="B51" t="s">
        <v>307</v>
      </c>
      <c r="C51" t="s">
        <v>28</v>
      </c>
      <c r="D51" t="s">
        <v>15</v>
      </c>
      <c r="E51" t="s">
        <v>24</v>
      </c>
      <c r="F51" t="s">
        <v>17</v>
      </c>
      <c r="G51" t="s">
        <v>15</v>
      </c>
      <c r="H51" t="s">
        <v>16</v>
      </c>
      <c r="I51" t="s">
        <v>67</v>
      </c>
      <c r="J51" t="s">
        <v>28</v>
      </c>
      <c r="K51" s="9">
        <v>35.947682999999998</v>
      </c>
      <c r="L51" t="s">
        <v>222</v>
      </c>
      <c r="M51" t="s">
        <v>308</v>
      </c>
      <c r="N51" t="s">
        <v>21</v>
      </c>
      <c r="P51" s="4">
        <f>(IF(C51="ile",1,0)+IF(D51="tyr",1,0)+IF(E51="GLY",1,0)+IF(F51="CYS",1,0)+IF(G51="PHE",1,0)+IF(H51="glu",1,0)+IF(I51="GLY", 1,0)+IF(J51="ile",1,0))/8</f>
        <v>0.25</v>
      </c>
      <c r="Q51" s="4">
        <f t="shared" si="0"/>
        <v>2.7818204583588881E-2</v>
      </c>
    </row>
    <row r="52" spans="1:17" x14ac:dyDescent="0.3">
      <c r="A52" s="1">
        <v>116</v>
      </c>
      <c r="B52" t="s">
        <v>311</v>
      </c>
      <c r="C52" t="s">
        <v>14</v>
      </c>
      <c r="D52" t="s">
        <v>15</v>
      </c>
      <c r="E52" t="s">
        <v>24</v>
      </c>
      <c r="F52" t="s">
        <v>17</v>
      </c>
      <c r="G52" t="s">
        <v>15</v>
      </c>
      <c r="H52" t="s">
        <v>16</v>
      </c>
      <c r="I52" t="s">
        <v>67</v>
      </c>
      <c r="J52" t="s">
        <v>28</v>
      </c>
      <c r="K52" s="9">
        <v>35.947631999999999</v>
      </c>
      <c r="L52" t="s">
        <v>222</v>
      </c>
      <c r="M52" t="s">
        <v>312</v>
      </c>
      <c r="N52" t="s">
        <v>21</v>
      </c>
      <c r="P52" s="4">
        <f>(IF(C52="ile",1,0)+IF(D52="tyr",1,0)+IF(E52="GLY",1,0)+IF(F52="CYS",1,0)+IF(G52="PHE",1,0)+IF(H52="glu",1,0)+IF(I52="GLY", 1,0)+IF(J52="ile",1,0))/8</f>
        <v>0.375</v>
      </c>
      <c r="Q52" s="4">
        <f t="shared" si="0"/>
        <v>2.781824405012269E-2</v>
      </c>
    </row>
    <row r="53" spans="1:17" x14ac:dyDescent="0.3">
      <c r="A53" s="1">
        <v>206</v>
      </c>
      <c r="B53" t="s">
        <v>521</v>
      </c>
      <c r="C53" t="s">
        <v>23</v>
      </c>
      <c r="D53" t="s">
        <v>15</v>
      </c>
      <c r="E53" t="s">
        <v>24</v>
      </c>
      <c r="F53" t="s">
        <v>17</v>
      </c>
      <c r="G53" t="s">
        <v>15</v>
      </c>
      <c r="H53" t="s">
        <v>16</v>
      </c>
      <c r="I53" t="s">
        <v>18</v>
      </c>
      <c r="J53" t="s">
        <v>28</v>
      </c>
      <c r="K53" s="9">
        <v>35.939625999999997</v>
      </c>
      <c r="L53" t="s">
        <v>55</v>
      </c>
      <c r="M53" t="s">
        <v>522</v>
      </c>
      <c r="N53" t="s">
        <v>21</v>
      </c>
      <c r="P53" s="4">
        <f>(IF(C53="ile",1,0)+IF(D53="tyr",1,0)+IF(E53="GLY",1,0)+IF(F53="CYS",1,0)+IF(G53="PHE",1,0)+IF(H53="glu",1,0)+IF(I53="GLY", 1,0)+IF(J53="ile",1,0))/8</f>
        <v>0.25</v>
      </c>
      <c r="Q53" s="4">
        <f t="shared" si="0"/>
        <v>2.7824440910987781E-2</v>
      </c>
    </row>
    <row r="54" spans="1:17" x14ac:dyDescent="0.3">
      <c r="A54" s="1">
        <v>201</v>
      </c>
      <c r="B54" t="s">
        <v>511</v>
      </c>
      <c r="C54" t="s">
        <v>23</v>
      </c>
      <c r="D54" t="s">
        <v>24</v>
      </c>
      <c r="E54" t="s">
        <v>24</v>
      </c>
      <c r="F54" t="s">
        <v>17</v>
      </c>
      <c r="G54" t="s">
        <v>15</v>
      </c>
      <c r="H54" t="s">
        <v>16</v>
      </c>
      <c r="I54" t="s">
        <v>18</v>
      </c>
      <c r="J54" t="s">
        <v>28</v>
      </c>
      <c r="K54" s="9">
        <v>35.935535999999999</v>
      </c>
      <c r="L54" t="s">
        <v>64</v>
      </c>
      <c r="M54" t="s">
        <v>512</v>
      </c>
      <c r="N54" t="s">
        <v>21</v>
      </c>
      <c r="P54" s="4">
        <f>(IF(C54="ile",1,0)+IF(D54="tyr",1,0)+IF(E54="GLY",1,0)+IF(F54="CYS",1,0)+IF(G54="PHE",1,0)+IF(H54="glu",1,0)+IF(I54="GLY", 1,0)+IF(J54="ile",1,0))/8</f>
        <v>0.125</v>
      </c>
      <c r="Q54" s="4">
        <f t="shared" si="0"/>
        <v>2.7827607747384093E-2</v>
      </c>
    </row>
    <row r="55" spans="1:17" x14ac:dyDescent="0.3">
      <c r="A55" s="1">
        <v>208</v>
      </c>
      <c r="B55" t="s">
        <v>525</v>
      </c>
      <c r="C55" t="s">
        <v>14</v>
      </c>
      <c r="D55" t="s">
        <v>15</v>
      </c>
      <c r="E55" t="s">
        <v>24</v>
      </c>
      <c r="F55" t="s">
        <v>17</v>
      </c>
      <c r="G55" t="s">
        <v>15</v>
      </c>
      <c r="H55" t="s">
        <v>16</v>
      </c>
      <c r="I55" t="s">
        <v>18</v>
      </c>
      <c r="J55" t="s">
        <v>28</v>
      </c>
      <c r="K55" s="9">
        <v>35.933942000000002</v>
      </c>
      <c r="L55" t="s">
        <v>222</v>
      </c>
      <c r="M55" t="s">
        <v>526</v>
      </c>
      <c r="N55" t="s">
        <v>21</v>
      </c>
      <c r="P55" s="4">
        <f>(IF(C55="ile",1,0)+IF(D55="tyr",1,0)+IF(E55="GLY",1,0)+IF(F55="CYS",1,0)+IF(G55="PHE",1,0)+IF(H55="glu",1,0)+IF(I55="GLY", 1,0)+IF(J55="ile",1,0))/8</f>
        <v>0.375</v>
      </c>
      <c r="Q55" s="4">
        <f t="shared" si="0"/>
        <v>2.7828842157089247E-2</v>
      </c>
    </row>
    <row r="56" spans="1:17" x14ac:dyDescent="0.3">
      <c r="A56" s="1">
        <v>200</v>
      </c>
      <c r="B56" t="s">
        <v>509</v>
      </c>
      <c r="C56" t="s">
        <v>23</v>
      </c>
      <c r="D56" t="s">
        <v>67</v>
      </c>
      <c r="E56" t="s">
        <v>24</v>
      </c>
      <c r="F56" t="s">
        <v>17</v>
      </c>
      <c r="G56" t="s">
        <v>15</v>
      </c>
      <c r="H56" t="s">
        <v>16</v>
      </c>
      <c r="I56" t="s">
        <v>18</v>
      </c>
      <c r="J56" t="s">
        <v>28</v>
      </c>
      <c r="K56" s="9">
        <v>35.929929999999999</v>
      </c>
      <c r="L56" t="s">
        <v>219</v>
      </c>
      <c r="M56" t="s">
        <v>510</v>
      </c>
      <c r="N56" t="s">
        <v>21</v>
      </c>
      <c r="P56" s="4">
        <f>(IF(C56="ile",1,0)+IF(D56="tyr",1,0)+IF(E56="GLY",1,0)+IF(F56="CYS",1,0)+IF(G56="PHE",1,0)+IF(H56="glu",1,0)+IF(I56="GLY", 1,0)+IF(J56="ile",1,0))/8</f>
        <v>0.125</v>
      </c>
      <c r="Q56" s="4">
        <f t="shared" si="0"/>
        <v>2.7831949575187039E-2</v>
      </c>
    </row>
    <row r="57" spans="1:17" x14ac:dyDescent="0.3">
      <c r="A57" s="1">
        <v>202</v>
      </c>
      <c r="B57" t="s">
        <v>513</v>
      </c>
      <c r="C57" t="s">
        <v>28</v>
      </c>
      <c r="D57" t="s">
        <v>67</v>
      </c>
      <c r="E57" t="s">
        <v>24</v>
      </c>
      <c r="F57" t="s">
        <v>17</v>
      </c>
      <c r="G57" t="s">
        <v>15</v>
      </c>
      <c r="H57" t="s">
        <v>16</v>
      </c>
      <c r="I57" t="s">
        <v>18</v>
      </c>
      <c r="J57" t="s">
        <v>28</v>
      </c>
      <c r="K57" s="9">
        <v>35.869844000000001</v>
      </c>
      <c r="L57" t="s">
        <v>58</v>
      </c>
      <c r="M57" t="s">
        <v>514</v>
      </c>
      <c r="N57" t="s">
        <v>21</v>
      </c>
      <c r="P57" s="4">
        <f>(IF(C57="ile",1,0)+IF(D57="tyr",1,0)+IF(E57="GLY",1,0)+IF(F57="CYS",1,0)+IF(G57="PHE",1,0)+IF(H57="glu",1,0)+IF(I57="GLY", 1,0)+IF(J57="ile",1,0))/8</f>
        <v>0.125</v>
      </c>
      <c r="Q57" s="4">
        <f t="shared" si="0"/>
        <v>2.7878571203153266E-2</v>
      </c>
    </row>
    <row r="58" spans="1:17" x14ac:dyDescent="0.3">
      <c r="A58" s="1">
        <v>152</v>
      </c>
      <c r="B58" t="s">
        <v>399</v>
      </c>
      <c r="C58" t="s">
        <v>14</v>
      </c>
      <c r="D58" t="s">
        <v>24</v>
      </c>
      <c r="E58" t="s">
        <v>27</v>
      </c>
      <c r="F58" t="s">
        <v>25</v>
      </c>
      <c r="G58" t="s">
        <v>15</v>
      </c>
      <c r="H58" t="s">
        <v>26</v>
      </c>
      <c r="I58" t="s">
        <v>18</v>
      </c>
      <c r="J58" t="s">
        <v>28</v>
      </c>
      <c r="K58" s="9">
        <v>35.859181</v>
      </c>
      <c r="L58" t="s">
        <v>103</v>
      </c>
      <c r="M58" t="s">
        <v>400</v>
      </c>
      <c r="N58" t="s">
        <v>21</v>
      </c>
      <c r="P58" s="4">
        <f>(IF(C58="ile",1,0)+IF(D58="tyr",1,0)+IF(E58="GLY",1,0)+IF(F58="CYS",1,0)+IF(G58="PHE",1,0)+IF(H58="glu",1,0)+IF(I58="GLY", 1,0)+IF(J58="ile",1,0))/8</f>
        <v>0.25</v>
      </c>
      <c r="Q58" s="4">
        <f t="shared" si="0"/>
        <v>2.788686110817757E-2</v>
      </c>
    </row>
    <row r="59" spans="1:17" x14ac:dyDescent="0.3">
      <c r="A59" s="1">
        <v>146</v>
      </c>
      <c r="B59" t="s">
        <v>381</v>
      </c>
      <c r="C59" t="s">
        <v>23</v>
      </c>
      <c r="D59" t="s">
        <v>24</v>
      </c>
      <c r="E59" t="s">
        <v>27</v>
      </c>
      <c r="F59" t="s">
        <v>25</v>
      </c>
      <c r="G59" t="s">
        <v>15</v>
      </c>
      <c r="H59" t="s">
        <v>26</v>
      </c>
      <c r="I59" t="s">
        <v>18</v>
      </c>
      <c r="J59" t="s">
        <v>28</v>
      </c>
      <c r="K59" s="9">
        <v>35.858435</v>
      </c>
      <c r="L59" t="s">
        <v>382</v>
      </c>
      <c r="M59" t="s">
        <v>383</v>
      </c>
      <c r="N59" t="s">
        <v>21</v>
      </c>
      <c r="P59" s="4">
        <f>(IF(C59="ile",1,0)+IF(D59="tyr",1,0)+IF(E59="GLY",1,0)+IF(F59="CYS",1,0)+IF(G59="PHE",1,0)+IF(H59="glu",1,0)+IF(I59="GLY", 1,0)+IF(J59="ile",1,0))/8</f>
        <v>0.125</v>
      </c>
      <c r="Q59" s="4">
        <f t="shared" si="0"/>
        <v>2.7887441267305725E-2</v>
      </c>
    </row>
    <row r="60" spans="1:17" x14ac:dyDescent="0.3">
      <c r="A60" s="1">
        <v>154</v>
      </c>
      <c r="B60" t="s">
        <v>404</v>
      </c>
      <c r="C60" t="s">
        <v>23</v>
      </c>
      <c r="D60" t="s">
        <v>15</v>
      </c>
      <c r="E60" t="s">
        <v>27</v>
      </c>
      <c r="F60" t="s">
        <v>25</v>
      </c>
      <c r="G60" t="s">
        <v>15</v>
      </c>
      <c r="H60" t="s">
        <v>26</v>
      </c>
      <c r="I60" t="s">
        <v>18</v>
      </c>
      <c r="J60" t="s">
        <v>28</v>
      </c>
      <c r="K60" s="9">
        <v>35.857554999999998</v>
      </c>
      <c r="L60" t="s">
        <v>405</v>
      </c>
      <c r="M60" t="s">
        <v>406</v>
      </c>
      <c r="N60" t="s">
        <v>21</v>
      </c>
      <c r="P60" s="4">
        <f>(IF(C60="ile",1,0)+IF(D60="tyr",1,0)+IF(E60="GLY",1,0)+IF(F60="CYS",1,0)+IF(G60="PHE",1,0)+IF(H60="glu",1,0)+IF(I60="GLY", 1,0)+IF(J60="ile",1,0))/8</f>
        <v>0.25</v>
      </c>
      <c r="Q60" s="4">
        <f t="shared" si="0"/>
        <v>2.7888125668356363E-2</v>
      </c>
    </row>
    <row r="61" spans="1:17" x14ac:dyDescent="0.3">
      <c r="A61" s="1">
        <v>144</v>
      </c>
      <c r="B61" t="s">
        <v>376</v>
      </c>
      <c r="C61" t="s">
        <v>23</v>
      </c>
      <c r="D61" t="s">
        <v>67</v>
      </c>
      <c r="E61" t="s">
        <v>24</v>
      </c>
      <c r="F61" t="s">
        <v>25</v>
      </c>
      <c r="G61" t="s">
        <v>15</v>
      </c>
      <c r="H61" t="s">
        <v>26</v>
      </c>
      <c r="I61" t="s">
        <v>18</v>
      </c>
      <c r="J61" t="s">
        <v>28</v>
      </c>
      <c r="K61" s="9">
        <v>35.857421000000002</v>
      </c>
      <c r="L61" t="s">
        <v>82</v>
      </c>
      <c r="M61" t="s">
        <v>377</v>
      </c>
      <c r="N61" t="s">
        <v>21</v>
      </c>
      <c r="P61" s="4">
        <f>(IF(C61="ile",1,0)+IF(D61="tyr",1,0)+IF(E61="GLY",1,0)+IF(F61="CYS",1,0)+IF(G61="PHE",1,0)+IF(H61="glu",1,0)+IF(I61="GLY", 1,0)+IF(J61="ile",1,0))/8</f>
        <v>0</v>
      </c>
      <c r="Q61" s="4">
        <f t="shared" si="0"/>
        <v>2.7888229886917967E-2</v>
      </c>
    </row>
    <row r="62" spans="1:17" x14ac:dyDescent="0.3">
      <c r="A62" s="1">
        <v>149</v>
      </c>
      <c r="B62" t="s">
        <v>390</v>
      </c>
      <c r="C62" t="s">
        <v>28</v>
      </c>
      <c r="D62" t="s">
        <v>24</v>
      </c>
      <c r="E62" t="s">
        <v>27</v>
      </c>
      <c r="F62" t="s">
        <v>25</v>
      </c>
      <c r="G62" t="s">
        <v>15</v>
      </c>
      <c r="H62" t="s">
        <v>26</v>
      </c>
      <c r="I62" t="s">
        <v>18</v>
      </c>
      <c r="J62" t="s">
        <v>28</v>
      </c>
      <c r="K62" s="9">
        <v>35.856566999999998</v>
      </c>
      <c r="L62" t="s">
        <v>391</v>
      </c>
      <c r="M62" t="s">
        <v>392</v>
      </c>
      <c r="N62" t="s">
        <v>21</v>
      </c>
      <c r="P62" s="4">
        <f>(IF(C62="ile",1,0)+IF(D62="tyr",1,0)+IF(E62="GLY",1,0)+IF(F62="CYS",1,0)+IF(G62="PHE",1,0)+IF(H62="glu",1,0)+IF(I62="GLY", 1,0)+IF(J62="ile",1,0))/8</f>
        <v>0.125</v>
      </c>
      <c r="Q62" s="4">
        <f t="shared" si="0"/>
        <v>2.7888894104112088E-2</v>
      </c>
    </row>
    <row r="63" spans="1:17" x14ac:dyDescent="0.3">
      <c r="A63" s="1">
        <v>158</v>
      </c>
      <c r="B63" t="s">
        <v>416</v>
      </c>
      <c r="C63" t="s">
        <v>14</v>
      </c>
      <c r="D63" t="s">
        <v>15</v>
      </c>
      <c r="E63" t="s">
        <v>27</v>
      </c>
      <c r="F63" t="s">
        <v>25</v>
      </c>
      <c r="G63" t="s">
        <v>15</v>
      </c>
      <c r="H63" t="s">
        <v>26</v>
      </c>
      <c r="I63" t="s">
        <v>18</v>
      </c>
      <c r="J63" t="s">
        <v>28</v>
      </c>
      <c r="K63" s="9">
        <v>35.85642</v>
      </c>
      <c r="L63" t="s">
        <v>417</v>
      </c>
      <c r="M63" t="s">
        <v>418</v>
      </c>
      <c r="N63" t="s">
        <v>21</v>
      </c>
      <c r="P63" s="4">
        <f>(IF(C63="ile",1,0)+IF(D63="tyr",1,0)+IF(E63="GLY",1,0)+IF(F63="CYS",1,0)+IF(G63="PHE",1,0)+IF(H63="glu",1,0)+IF(I63="GLY", 1,0)+IF(J63="ile",1,0))/8</f>
        <v>0.375</v>
      </c>
      <c r="Q63" s="4">
        <f t="shared" si="0"/>
        <v>2.7889008439771733E-2</v>
      </c>
    </row>
    <row r="64" spans="1:17" x14ac:dyDescent="0.3">
      <c r="A64" s="1">
        <v>162</v>
      </c>
      <c r="B64" t="s">
        <v>428</v>
      </c>
      <c r="C64" t="s">
        <v>23</v>
      </c>
      <c r="D64" t="s">
        <v>15</v>
      </c>
      <c r="E64" t="s">
        <v>16</v>
      </c>
      <c r="F64" t="s">
        <v>25</v>
      </c>
      <c r="G64" t="s">
        <v>15</v>
      </c>
      <c r="H64" t="s">
        <v>26</v>
      </c>
      <c r="I64" t="s">
        <v>18</v>
      </c>
      <c r="J64" t="s">
        <v>28</v>
      </c>
      <c r="K64" s="9">
        <v>35.855803000000002</v>
      </c>
      <c r="L64" t="s">
        <v>429</v>
      </c>
      <c r="M64" t="s">
        <v>430</v>
      </c>
      <c r="N64" t="s">
        <v>21</v>
      </c>
      <c r="P64" s="4">
        <f>(IF(C64="ile",1,0)+IF(D64="tyr",1,0)+IF(E64="GLY",1,0)+IF(F64="CYS",1,0)+IF(G64="PHE",1,0)+IF(H64="glu",1,0)+IF(I64="GLY", 1,0)+IF(J64="ile",1,0))/8</f>
        <v>0.125</v>
      </c>
      <c r="Q64" s="4">
        <f t="shared" si="0"/>
        <v>2.7889488348650286E-2</v>
      </c>
    </row>
    <row r="65" spans="1:17" x14ac:dyDescent="0.3">
      <c r="A65" s="1">
        <v>147</v>
      </c>
      <c r="B65" t="s">
        <v>384</v>
      </c>
      <c r="C65" t="s">
        <v>28</v>
      </c>
      <c r="D65" t="s">
        <v>67</v>
      </c>
      <c r="E65" t="s">
        <v>24</v>
      </c>
      <c r="F65" t="s">
        <v>25</v>
      </c>
      <c r="G65" t="s">
        <v>15</v>
      </c>
      <c r="H65" t="s">
        <v>26</v>
      </c>
      <c r="I65" t="s">
        <v>18</v>
      </c>
      <c r="J65" t="s">
        <v>28</v>
      </c>
      <c r="K65" s="9">
        <v>35.855511</v>
      </c>
      <c r="L65" t="s">
        <v>385</v>
      </c>
      <c r="M65" t="s">
        <v>386</v>
      </c>
      <c r="N65" t="s">
        <v>21</v>
      </c>
      <c r="P65" s="4">
        <f>(IF(C65="ile",1,0)+IF(D65="tyr",1,0)+IF(E65="GLY",1,0)+IF(F65="CYS",1,0)+IF(G65="PHE",1,0)+IF(H65="glu",1,0)+IF(I65="GLY", 1,0)+IF(J65="ile",1,0))/8</f>
        <v>0</v>
      </c>
      <c r="Q65" s="4">
        <f t="shared" si="0"/>
        <v>2.7889715474979565E-2</v>
      </c>
    </row>
    <row r="66" spans="1:17" x14ac:dyDescent="0.3">
      <c r="A66" s="1">
        <v>148</v>
      </c>
      <c r="B66" t="s">
        <v>387</v>
      </c>
      <c r="C66" t="s">
        <v>28</v>
      </c>
      <c r="D66" t="s">
        <v>24</v>
      </c>
      <c r="E66" t="s">
        <v>24</v>
      </c>
      <c r="F66" t="s">
        <v>25</v>
      </c>
      <c r="G66" t="s">
        <v>15</v>
      </c>
      <c r="H66" t="s">
        <v>26</v>
      </c>
      <c r="I66" t="s">
        <v>18</v>
      </c>
      <c r="J66" t="s">
        <v>28</v>
      </c>
      <c r="K66" s="9">
        <v>35.855288000000002</v>
      </c>
      <c r="L66" t="s">
        <v>388</v>
      </c>
      <c r="M66" t="s">
        <v>389</v>
      </c>
      <c r="N66" t="s">
        <v>21</v>
      </c>
      <c r="P66" s="4">
        <f>(IF(C66="ile",1,0)+IF(D66="tyr",1,0)+IF(E66="GLY",1,0)+IF(F66="CYS",1,0)+IF(G66="PHE",1,0)+IF(H66="glu",1,0)+IF(I66="GLY", 1,0)+IF(J66="ile",1,0))/8</f>
        <v>0</v>
      </c>
      <c r="Q66" s="4">
        <f t="shared" si="0"/>
        <v>2.7889888933537502E-2</v>
      </c>
    </row>
    <row r="67" spans="1:17" x14ac:dyDescent="0.3">
      <c r="A67" s="1">
        <v>151</v>
      </c>
      <c r="B67" t="s">
        <v>396</v>
      </c>
      <c r="C67" t="s">
        <v>14</v>
      </c>
      <c r="D67" t="s">
        <v>24</v>
      </c>
      <c r="E67" t="s">
        <v>24</v>
      </c>
      <c r="F67" t="s">
        <v>25</v>
      </c>
      <c r="G67" t="s">
        <v>15</v>
      </c>
      <c r="H67" t="s">
        <v>26</v>
      </c>
      <c r="I67" t="s">
        <v>18</v>
      </c>
      <c r="J67" t="s">
        <v>28</v>
      </c>
      <c r="K67" s="9">
        <v>35.854863000000002</v>
      </c>
      <c r="L67" t="s">
        <v>397</v>
      </c>
      <c r="M67" t="s">
        <v>398</v>
      </c>
      <c r="N67" t="s">
        <v>21</v>
      </c>
      <c r="P67" s="4">
        <f>(IF(C67="ile",1,0)+IF(D67="tyr",1,0)+IF(E67="GLY",1,0)+IF(F67="CYS",1,0)+IF(G67="PHE",1,0)+IF(H67="glu",1,0)+IF(I67="GLY", 1,0)+IF(J67="ile",1,0))/8</f>
        <v>0.125</v>
      </c>
      <c r="Q67" s="4">
        <f t="shared" ref="Q67:Q130" si="1">1/K67</f>
        <v>2.7890219521965541E-2</v>
      </c>
    </row>
    <row r="68" spans="1:17" x14ac:dyDescent="0.3">
      <c r="A68" s="1">
        <v>150</v>
      </c>
      <c r="B68" t="s">
        <v>393</v>
      </c>
      <c r="C68" t="s">
        <v>14</v>
      </c>
      <c r="D68" t="s">
        <v>67</v>
      </c>
      <c r="E68" t="s">
        <v>24</v>
      </c>
      <c r="F68" t="s">
        <v>25</v>
      </c>
      <c r="G68" t="s">
        <v>15</v>
      </c>
      <c r="H68" t="s">
        <v>26</v>
      </c>
      <c r="I68" t="s">
        <v>18</v>
      </c>
      <c r="J68" t="s">
        <v>28</v>
      </c>
      <c r="K68" s="9">
        <v>35.854393999999999</v>
      </c>
      <c r="L68" t="s">
        <v>394</v>
      </c>
      <c r="M68" t="s">
        <v>395</v>
      </c>
      <c r="N68" t="s">
        <v>21</v>
      </c>
      <c r="P68" s="4">
        <f>(IF(C68="ile",1,0)+IF(D68="tyr",1,0)+IF(E68="GLY",1,0)+IF(F68="CYS",1,0)+IF(G68="PHE",1,0)+IF(H68="glu",1,0)+IF(I68="GLY", 1,0)+IF(J68="ile",1,0))/8</f>
        <v>0.125</v>
      </c>
      <c r="Q68" s="4">
        <f t="shared" si="1"/>
        <v>2.7890584345115415E-2</v>
      </c>
    </row>
    <row r="69" spans="1:17" x14ac:dyDescent="0.3">
      <c r="A69" s="1">
        <v>145</v>
      </c>
      <c r="B69" t="s">
        <v>378</v>
      </c>
      <c r="C69" t="s">
        <v>23</v>
      </c>
      <c r="D69" t="s">
        <v>24</v>
      </c>
      <c r="E69" t="s">
        <v>24</v>
      </c>
      <c r="F69" t="s">
        <v>25</v>
      </c>
      <c r="G69" t="s">
        <v>15</v>
      </c>
      <c r="H69" t="s">
        <v>26</v>
      </c>
      <c r="I69" t="s">
        <v>18</v>
      </c>
      <c r="J69" t="s">
        <v>28</v>
      </c>
      <c r="K69" s="9">
        <v>35.853220999999998</v>
      </c>
      <c r="L69" t="s">
        <v>379</v>
      </c>
      <c r="M69" t="s">
        <v>380</v>
      </c>
      <c r="N69" t="s">
        <v>21</v>
      </c>
      <c r="P69" s="4">
        <f>(IF(C69="ile",1,0)+IF(D69="tyr",1,0)+IF(E69="GLY",1,0)+IF(F69="CYS",1,0)+IF(G69="PHE",1,0)+IF(H69="glu",1,0)+IF(I69="GLY", 1,0)+IF(J69="ile",1,0))/8</f>
        <v>0</v>
      </c>
      <c r="Q69" s="4">
        <f t="shared" si="1"/>
        <v>2.7891496833715446E-2</v>
      </c>
    </row>
    <row r="70" spans="1:17" x14ac:dyDescent="0.3">
      <c r="A70" s="1">
        <v>163</v>
      </c>
      <c r="B70" t="s">
        <v>431</v>
      </c>
      <c r="C70" t="s">
        <v>28</v>
      </c>
      <c r="D70" t="s">
        <v>15</v>
      </c>
      <c r="E70" t="s">
        <v>16</v>
      </c>
      <c r="F70" t="s">
        <v>25</v>
      </c>
      <c r="G70" t="s">
        <v>15</v>
      </c>
      <c r="H70" t="s">
        <v>26</v>
      </c>
      <c r="I70" t="s">
        <v>18</v>
      </c>
      <c r="J70" t="s">
        <v>28</v>
      </c>
      <c r="K70" s="9">
        <v>35.853119</v>
      </c>
      <c r="L70" t="s">
        <v>426</v>
      </c>
      <c r="M70" t="s">
        <v>432</v>
      </c>
      <c r="N70" t="s">
        <v>21</v>
      </c>
      <c r="P70" s="4">
        <f>(IF(C70="ile",1,0)+IF(D70="tyr",1,0)+IF(E70="GLY",1,0)+IF(F70="CYS",1,0)+IF(G70="PHE",1,0)+IF(H70="glu",1,0)+IF(I70="GLY", 1,0)+IF(J70="ile",1,0))/8</f>
        <v>0.125</v>
      </c>
      <c r="Q70" s="4">
        <f t="shared" si="1"/>
        <v>2.789157618337194E-2</v>
      </c>
    </row>
    <row r="71" spans="1:17" x14ac:dyDescent="0.3">
      <c r="A71" s="1">
        <v>164</v>
      </c>
      <c r="B71" t="s">
        <v>433</v>
      </c>
      <c r="C71" t="s">
        <v>14</v>
      </c>
      <c r="D71" t="s">
        <v>15</v>
      </c>
      <c r="E71" t="s">
        <v>16</v>
      </c>
      <c r="F71" t="s">
        <v>25</v>
      </c>
      <c r="G71" t="s">
        <v>15</v>
      </c>
      <c r="H71" t="s">
        <v>26</v>
      </c>
      <c r="I71" t="s">
        <v>18</v>
      </c>
      <c r="J71" t="s">
        <v>28</v>
      </c>
      <c r="K71" s="9">
        <v>35.853033000000003</v>
      </c>
      <c r="L71" t="s">
        <v>394</v>
      </c>
      <c r="M71" t="s">
        <v>434</v>
      </c>
      <c r="N71" t="s">
        <v>21</v>
      </c>
      <c r="P71" s="4">
        <f>(IF(C71="ile",1,0)+IF(D71="tyr",1,0)+IF(E71="GLY",1,0)+IF(F71="CYS",1,0)+IF(G71="PHE",1,0)+IF(H71="glu",1,0)+IF(I71="GLY", 1,0)+IF(J71="ile",1,0))/8</f>
        <v>0.25</v>
      </c>
      <c r="Q71" s="4">
        <f t="shared" si="1"/>
        <v>2.7891643086374308E-2</v>
      </c>
    </row>
    <row r="72" spans="1:17" x14ac:dyDescent="0.3">
      <c r="A72" s="1">
        <v>156</v>
      </c>
      <c r="B72" t="s">
        <v>410</v>
      </c>
      <c r="C72" t="s">
        <v>28</v>
      </c>
      <c r="D72" t="s">
        <v>15</v>
      </c>
      <c r="E72" t="s">
        <v>27</v>
      </c>
      <c r="F72" t="s">
        <v>25</v>
      </c>
      <c r="G72" t="s">
        <v>15</v>
      </c>
      <c r="H72" t="s">
        <v>26</v>
      </c>
      <c r="I72" t="s">
        <v>18</v>
      </c>
      <c r="J72" t="s">
        <v>28</v>
      </c>
      <c r="K72" s="9">
        <v>35.852502999999999</v>
      </c>
      <c r="L72" t="s">
        <v>411</v>
      </c>
      <c r="M72" t="s">
        <v>412</v>
      </c>
      <c r="N72" t="s">
        <v>21</v>
      </c>
      <c r="P72" s="4">
        <f>(IF(C72="ile",1,0)+IF(D72="tyr",1,0)+IF(E72="GLY",1,0)+IF(F72="CYS",1,0)+IF(G72="PHE",1,0)+IF(H72="glu",1,0)+IF(I72="GLY", 1,0)+IF(J72="ile",1,0))/8</f>
        <v>0.25</v>
      </c>
      <c r="Q72" s="4">
        <f t="shared" si="1"/>
        <v>2.7892055402659058E-2</v>
      </c>
    </row>
    <row r="73" spans="1:17" x14ac:dyDescent="0.3">
      <c r="A73" s="1">
        <v>160</v>
      </c>
      <c r="B73" t="s">
        <v>422</v>
      </c>
      <c r="C73" t="s">
        <v>28</v>
      </c>
      <c r="D73" t="s">
        <v>24</v>
      </c>
      <c r="E73" t="s">
        <v>16</v>
      </c>
      <c r="F73" t="s">
        <v>25</v>
      </c>
      <c r="G73" t="s">
        <v>15</v>
      </c>
      <c r="H73" t="s">
        <v>26</v>
      </c>
      <c r="I73" t="s">
        <v>18</v>
      </c>
      <c r="J73" t="s">
        <v>28</v>
      </c>
      <c r="K73" s="9">
        <v>35.851996</v>
      </c>
      <c r="L73" t="s">
        <v>423</v>
      </c>
      <c r="M73" t="s">
        <v>424</v>
      </c>
      <c r="N73" t="s">
        <v>21</v>
      </c>
      <c r="P73" s="4">
        <f>(IF(C73="ile",1,0)+IF(D73="tyr",1,0)+IF(E73="GLY",1,0)+IF(F73="CYS",1,0)+IF(G73="PHE",1,0)+IF(H73="glu",1,0)+IF(I73="GLY", 1,0)+IF(J73="ile",1,0))/8</f>
        <v>0</v>
      </c>
      <c r="Q73" s="4">
        <f t="shared" si="1"/>
        <v>2.7892449837381438E-2</v>
      </c>
    </row>
    <row r="74" spans="1:17" x14ac:dyDescent="0.3">
      <c r="A74" s="1">
        <v>157</v>
      </c>
      <c r="B74" t="s">
        <v>413</v>
      </c>
      <c r="C74" t="s">
        <v>14</v>
      </c>
      <c r="D74" t="s">
        <v>15</v>
      </c>
      <c r="E74" t="s">
        <v>24</v>
      </c>
      <c r="F74" t="s">
        <v>25</v>
      </c>
      <c r="G74" t="s">
        <v>15</v>
      </c>
      <c r="H74" t="s">
        <v>26</v>
      </c>
      <c r="I74" t="s">
        <v>18</v>
      </c>
      <c r="J74" t="s">
        <v>28</v>
      </c>
      <c r="K74" s="9">
        <v>35.851567000000003</v>
      </c>
      <c r="L74" t="s">
        <v>414</v>
      </c>
      <c r="M74" t="s">
        <v>415</v>
      </c>
      <c r="N74" t="s">
        <v>21</v>
      </c>
      <c r="P74" s="4">
        <f>(IF(C74="ile",1,0)+IF(D74="tyr",1,0)+IF(E74="GLY",1,0)+IF(F74="CYS",1,0)+IF(G74="PHE",1,0)+IF(H74="glu",1,0)+IF(I74="GLY", 1,0)+IF(J74="ile",1,0))/8</f>
        <v>0.25</v>
      </c>
      <c r="Q74" s="4">
        <f t="shared" si="1"/>
        <v>2.789278359855233E-2</v>
      </c>
    </row>
    <row r="75" spans="1:17" x14ac:dyDescent="0.3">
      <c r="A75" s="1">
        <v>161</v>
      </c>
      <c r="B75" t="s">
        <v>425</v>
      </c>
      <c r="C75" t="s">
        <v>14</v>
      </c>
      <c r="D75" t="s">
        <v>24</v>
      </c>
      <c r="E75" t="s">
        <v>16</v>
      </c>
      <c r="F75" t="s">
        <v>25</v>
      </c>
      <c r="G75" t="s">
        <v>15</v>
      </c>
      <c r="H75" t="s">
        <v>26</v>
      </c>
      <c r="I75" t="s">
        <v>18</v>
      </c>
      <c r="J75" t="s">
        <v>28</v>
      </c>
      <c r="K75" s="9">
        <v>35.850194000000002</v>
      </c>
      <c r="L75" t="s">
        <v>426</v>
      </c>
      <c r="M75" t="s">
        <v>427</v>
      </c>
      <c r="N75" t="s">
        <v>21</v>
      </c>
      <c r="P75" s="4">
        <f>(IF(C75="ile",1,0)+IF(D75="tyr",1,0)+IF(E75="GLY",1,0)+IF(F75="CYS",1,0)+IF(G75="PHE",1,0)+IF(H75="glu",1,0)+IF(I75="GLY", 1,0)+IF(J75="ile",1,0))/8</f>
        <v>0.125</v>
      </c>
      <c r="Q75" s="4">
        <f t="shared" si="1"/>
        <v>2.7893851843591139E-2</v>
      </c>
    </row>
    <row r="76" spans="1:17" x14ac:dyDescent="0.3">
      <c r="A76" s="1">
        <v>159</v>
      </c>
      <c r="B76" t="s">
        <v>419</v>
      </c>
      <c r="C76" t="s">
        <v>23</v>
      </c>
      <c r="D76" t="s">
        <v>24</v>
      </c>
      <c r="E76" t="s">
        <v>16</v>
      </c>
      <c r="F76" t="s">
        <v>25</v>
      </c>
      <c r="G76" t="s">
        <v>15</v>
      </c>
      <c r="H76" t="s">
        <v>26</v>
      </c>
      <c r="I76" t="s">
        <v>18</v>
      </c>
      <c r="J76" t="s">
        <v>28</v>
      </c>
      <c r="K76" s="9">
        <v>35.849578999999999</v>
      </c>
      <c r="L76" t="s">
        <v>420</v>
      </c>
      <c r="M76" t="s">
        <v>421</v>
      </c>
      <c r="N76" t="s">
        <v>21</v>
      </c>
      <c r="P76" s="4">
        <f>(IF(C76="ile",1,0)+IF(D76="tyr",1,0)+IF(E76="GLY",1,0)+IF(F76="CYS",1,0)+IF(G76="PHE",1,0)+IF(H76="glu",1,0)+IF(I76="GLY", 1,0)+IF(J76="ile",1,0))/8</f>
        <v>0</v>
      </c>
      <c r="Q76" s="4">
        <f t="shared" si="1"/>
        <v>2.7894330362986969E-2</v>
      </c>
    </row>
    <row r="77" spans="1:17" x14ac:dyDescent="0.3">
      <c r="A77" s="1">
        <v>155</v>
      </c>
      <c r="B77" t="s">
        <v>407</v>
      </c>
      <c r="C77" t="s">
        <v>28</v>
      </c>
      <c r="D77" t="s">
        <v>15</v>
      </c>
      <c r="E77" t="s">
        <v>24</v>
      </c>
      <c r="F77" t="s">
        <v>25</v>
      </c>
      <c r="G77" t="s">
        <v>15</v>
      </c>
      <c r="H77" t="s">
        <v>26</v>
      </c>
      <c r="I77" t="s">
        <v>18</v>
      </c>
      <c r="J77" t="s">
        <v>28</v>
      </c>
      <c r="K77" s="9">
        <v>35.848998999999999</v>
      </c>
      <c r="L77" t="s">
        <v>408</v>
      </c>
      <c r="M77" t="s">
        <v>409</v>
      </c>
      <c r="N77" t="s">
        <v>21</v>
      </c>
      <c r="P77" s="4">
        <f>(IF(C77="ile",1,0)+IF(D77="tyr",1,0)+IF(E77="GLY",1,0)+IF(F77="CYS",1,0)+IF(G77="PHE",1,0)+IF(H77="glu",1,0)+IF(I77="GLY", 1,0)+IF(J77="ile",1,0))/8</f>
        <v>0.125</v>
      </c>
      <c r="Q77" s="4">
        <f t="shared" si="1"/>
        <v>2.7894781664614961E-2</v>
      </c>
    </row>
    <row r="78" spans="1:17" x14ac:dyDescent="0.3">
      <c r="A78" s="1">
        <v>153</v>
      </c>
      <c r="B78" t="s">
        <v>401</v>
      </c>
      <c r="C78" t="s">
        <v>23</v>
      </c>
      <c r="D78" t="s">
        <v>15</v>
      </c>
      <c r="E78" t="s">
        <v>24</v>
      </c>
      <c r="F78" t="s">
        <v>25</v>
      </c>
      <c r="G78" t="s">
        <v>15</v>
      </c>
      <c r="H78" t="s">
        <v>26</v>
      </c>
      <c r="I78" t="s">
        <v>18</v>
      </c>
      <c r="J78" t="s">
        <v>28</v>
      </c>
      <c r="K78" s="9">
        <v>35.848936999999999</v>
      </c>
      <c r="L78" t="s">
        <v>402</v>
      </c>
      <c r="M78" t="s">
        <v>403</v>
      </c>
      <c r="N78" t="s">
        <v>21</v>
      </c>
      <c r="P78" s="4">
        <f>(IF(C78="ile",1,0)+IF(D78="tyr",1,0)+IF(E78="GLY",1,0)+IF(F78="CYS",1,0)+IF(G78="PHE",1,0)+IF(H78="glu",1,0)+IF(I78="GLY", 1,0)+IF(J78="ile",1,0))/8</f>
        <v>0.125</v>
      </c>
      <c r="Q78" s="4">
        <f t="shared" si="1"/>
        <v>2.7894829908066729E-2</v>
      </c>
    </row>
    <row r="79" spans="1:17" x14ac:dyDescent="0.3">
      <c r="A79" s="1">
        <v>32</v>
      </c>
      <c r="B79" t="s">
        <v>120</v>
      </c>
      <c r="C79" t="s">
        <v>23</v>
      </c>
      <c r="D79" t="s">
        <v>24</v>
      </c>
      <c r="E79" t="s">
        <v>16</v>
      </c>
      <c r="F79" t="s">
        <v>25</v>
      </c>
      <c r="G79" t="s">
        <v>15</v>
      </c>
      <c r="H79" t="s">
        <v>26</v>
      </c>
      <c r="I79" t="s">
        <v>67</v>
      </c>
      <c r="J79" t="s">
        <v>28</v>
      </c>
      <c r="K79" s="9">
        <v>35.842616</v>
      </c>
      <c r="L79" t="s">
        <v>121</v>
      </c>
      <c r="M79" t="s">
        <v>122</v>
      </c>
      <c r="N79" t="s">
        <v>21</v>
      </c>
      <c r="P79" s="4">
        <f>(IF(C79="ile",1,0)+IF(D79="tyr",1,0)+IF(E79="GLY",1,0)+IF(F79="CYS",1,0)+IF(G79="PHE",1,0)+IF(H79="glu",1,0)+IF(I79="GLY", 1,0)+IF(J79="ile",1,0))/8</f>
        <v>0</v>
      </c>
      <c r="Q79" s="4">
        <f t="shared" si="1"/>
        <v>2.7899749281693056E-2</v>
      </c>
    </row>
    <row r="80" spans="1:17" x14ac:dyDescent="0.3">
      <c r="A80" s="1">
        <v>143</v>
      </c>
      <c r="B80" t="s">
        <v>374</v>
      </c>
      <c r="C80" t="s">
        <v>14</v>
      </c>
      <c r="D80" t="s">
        <v>15</v>
      </c>
      <c r="E80" t="s">
        <v>16</v>
      </c>
      <c r="F80" t="s">
        <v>17</v>
      </c>
      <c r="G80" t="s">
        <v>24</v>
      </c>
      <c r="H80" t="s">
        <v>26</v>
      </c>
      <c r="I80" t="s">
        <v>18</v>
      </c>
      <c r="J80" t="s">
        <v>28</v>
      </c>
      <c r="K80" s="9">
        <v>35.833334999999998</v>
      </c>
      <c r="L80" t="s">
        <v>64</v>
      </c>
      <c r="M80" t="s">
        <v>375</v>
      </c>
      <c r="N80" t="s">
        <v>21</v>
      </c>
      <c r="P80" s="4">
        <f>(IF(C80="ile",1,0)+IF(D80="tyr",1,0)+IF(E80="GLY",1,0)+IF(F80="CYS",1,0)+IF(G80="PHE",1,0)+IF(H80="glu",1,0)+IF(I80="GLY", 1,0)+IF(J80="ile",1,0))/8</f>
        <v>0.375</v>
      </c>
      <c r="Q80" s="4">
        <f t="shared" si="1"/>
        <v>2.7906975446187188E-2</v>
      </c>
    </row>
    <row r="81" spans="1:17" x14ac:dyDescent="0.3">
      <c r="A81" s="1">
        <v>38</v>
      </c>
      <c r="B81" t="s">
        <v>138</v>
      </c>
      <c r="C81" t="s">
        <v>23</v>
      </c>
      <c r="D81" t="s">
        <v>15</v>
      </c>
      <c r="E81" t="s">
        <v>16</v>
      </c>
      <c r="F81" t="s">
        <v>25</v>
      </c>
      <c r="G81" t="s">
        <v>15</v>
      </c>
      <c r="H81" t="s">
        <v>26</v>
      </c>
      <c r="I81" t="s">
        <v>67</v>
      </c>
      <c r="J81" t="s">
        <v>28</v>
      </c>
      <c r="K81" s="9">
        <v>35.832757999999998</v>
      </c>
      <c r="L81" t="s">
        <v>139</v>
      </c>
      <c r="M81" t="s">
        <v>140</v>
      </c>
      <c r="N81" t="s">
        <v>21</v>
      </c>
      <c r="P81" s="4">
        <f>(IF(C81="ile",1,0)+IF(D81="tyr",1,0)+IF(E81="GLY",1,0)+IF(F81="CYS",1,0)+IF(G81="PHE",1,0)+IF(H81="glu",1,0)+IF(I81="GLY", 1,0)+IF(J81="ile",1,0))/8</f>
        <v>0.125</v>
      </c>
      <c r="Q81" s="4">
        <f t="shared" si="1"/>
        <v>2.7907424820606888E-2</v>
      </c>
    </row>
    <row r="82" spans="1:17" x14ac:dyDescent="0.3">
      <c r="A82" s="1">
        <v>42</v>
      </c>
      <c r="B82" t="s">
        <v>148</v>
      </c>
      <c r="C82" t="s">
        <v>14</v>
      </c>
      <c r="D82" t="s">
        <v>15</v>
      </c>
      <c r="E82" t="s">
        <v>16</v>
      </c>
      <c r="F82" t="s">
        <v>25</v>
      </c>
      <c r="G82" t="s">
        <v>15</v>
      </c>
      <c r="H82" t="s">
        <v>26</v>
      </c>
      <c r="I82" t="s">
        <v>67</v>
      </c>
      <c r="J82" t="s">
        <v>28</v>
      </c>
      <c r="K82" s="9">
        <v>35.831541000000001</v>
      </c>
      <c r="L82" t="s">
        <v>133</v>
      </c>
      <c r="M82" t="s">
        <v>149</v>
      </c>
      <c r="N82" t="s">
        <v>21</v>
      </c>
      <c r="P82" s="4">
        <f>(IF(C82="ile",1,0)+IF(D82="tyr",1,0)+IF(E82="GLY",1,0)+IF(F82="CYS",1,0)+IF(G82="PHE",1,0)+IF(H82="glu",1,0)+IF(I82="GLY", 1,0)+IF(J82="ile",1,0))/8</f>
        <v>0.25</v>
      </c>
      <c r="Q82" s="4">
        <f t="shared" si="1"/>
        <v>2.7908372682045685E-2</v>
      </c>
    </row>
    <row r="83" spans="1:17" x14ac:dyDescent="0.3">
      <c r="A83" s="1">
        <v>40</v>
      </c>
      <c r="B83" t="s">
        <v>144</v>
      </c>
      <c r="C83" t="s">
        <v>28</v>
      </c>
      <c r="D83" t="s">
        <v>15</v>
      </c>
      <c r="E83" t="s">
        <v>16</v>
      </c>
      <c r="F83" t="s">
        <v>25</v>
      </c>
      <c r="G83" t="s">
        <v>15</v>
      </c>
      <c r="H83" t="s">
        <v>26</v>
      </c>
      <c r="I83" t="s">
        <v>67</v>
      </c>
      <c r="J83" t="s">
        <v>28</v>
      </c>
      <c r="K83" s="9">
        <v>35.829563999999998</v>
      </c>
      <c r="L83" t="s">
        <v>44</v>
      </c>
      <c r="M83" t="s">
        <v>145</v>
      </c>
      <c r="N83" t="s">
        <v>21</v>
      </c>
      <c r="P83" s="4">
        <f>(IF(C83="ile",1,0)+IF(D83="tyr",1,0)+IF(E83="GLY",1,0)+IF(F83="CYS",1,0)+IF(G83="PHE",1,0)+IF(H83="glu",1,0)+IF(I83="GLY", 1,0)+IF(J83="ile",1,0))/8</f>
        <v>0.125</v>
      </c>
      <c r="Q83" s="4">
        <f t="shared" si="1"/>
        <v>2.790991260736525E-2</v>
      </c>
    </row>
    <row r="84" spans="1:17" x14ac:dyDescent="0.3">
      <c r="A84" s="1">
        <v>15</v>
      </c>
      <c r="B84" t="s">
        <v>69</v>
      </c>
      <c r="C84" t="s">
        <v>23</v>
      </c>
      <c r="D84" t="s">
        <v>24</v>
      </c>
      <c r="E84" t="s">
        <v>24</v>
      </c>
      <c r="F84" t="s">
        <v>25</v>
      </c>
      <c r="G84" t="s">
        <v>15</v>
      </c>
      <c r="H84" t="s">
        <v>26</v>
      </c>
      <c r="I84" t="s">
        <v>67</v>
      </c>
      <c r="J84" t="s">
        <v>28</v>
      </c>
      <c r="K84" s="9">
        <v>35.829084000000002</v>
      </c>
      <c r="L84" t="s">
        <v>70</v>
      </c>
      <c r="M84" t="s">
        <v>71</v>
      </c>
      <c r="N84" t="s">
        <v>21</v>
      </c>
      <c r="P84" s="4">
        <f>(IF(C84="ile",1,0)+IF(D84="tyr",1,0)+IF(E84="GLY",1,0)+IF(F84="CYS",1,0)+IF(G84="PHE",1,0)+IF(H84="glu",1,0)+IF(I84="GLY", 1,0)+IF(J84="ile",1,0))/8</f>
        <v>0</v>
      </c>
      <c r="Q84" s="4">
        <f t="shared" si="1"/>
        <v>2.7910286514720831E-2</v>
      </c>
    </row>
    <row r="85" spans="1:17" x14ac:dyDescent="0.3">
      <c r="A85" s="1">
        <v>194</v>
      </c>
      <c r="B85" t="s">
        <v>497</v>
      </c>
      <c r="C85" t="s">
        <v>23</v>
      </c>
      <c r="D85" t="s">
        <v>24</v>
      </c>
      <c r="E85" t="s">
        <v>16</v>
      </c>
      <c r="F85" t="s">
        <v>25</v>
      </c>
      <c r="G85" t="s">
        <v>15</v>
      </c>
      <c r="H85" t="s">
        <v>16</v>
      </c>
      <c r="I85" t="s">
        <v>18</v>
      </c>
      <c r="J85" t="s">
        <v>28</v>
      </c>
      <c r="K85" s="9">
        <v>35.828508999999997</v>
      </c>
      <c r="L85" t="s">
        <v>426</v>
      </c>
      <c r="M85" t="s">
        <v>498</v>
      </c>
      <c r="N85" t="s">
        <v>21</v>
      </c>
      <c r="P85" s="4">
        <f>(IF(C85="ile",1,0)+IF(D85="tyr",1,0)+IF(E85="GLY",1,0)+IF(F85="CYS",1,0)+IF(G85="PHE",1,0)+IF(H85="glu",1,0)+IF(I85="GLY", 1,0)+IF(J85="ile",1,0))/8</f>
        <v>0.125</v>
      </c>
      <c r="Q85" s="4">
        <f t="shared" si="1"/>
        <v>2.7910734437762957E-2</v>
      </c>
    </row>
    <row r="86" spans="1:17" x14ac:dyDescent="0.3">
      <c r="A86" s="1">
        <v>34</v>
      </c>
      <c r="B86" t="s">
        <v>126</v>
      </c>
      <c r="C86" t="s">
        <v>28</v>
      </c>
      <c r="D86" t="s">
        <v>24</v>
      </c>
      <c r="E86" t="s">
        <v>16</v>
      </c>
      <c r="F86" t="s">
        <v>25</v>
      </c>
      <c r="G86" t="s">
        <v>15</v>
      </c>
      <c r="H86" t="s">
        <v>26</v>
      </c>
      <c r="I86" t="s">
        <v>67</v>
      </c>
      <c r="J86" t="s">
        <v>28</v>
      </c>
      <c r="K86" s="9">
        <v>35.828387999999997</v>
      </c>
      <c r="L86" t="s">
        <v>127</v>
      </c>
      <c r="M86" t="s">
        <v>128</v>
      </c>
      <c r="N86" t="s">
        <v>21</v>
      </c>
      <c r="P86" s="4">
        <f>(IF(C86="ile",1,0)+IF(D86="tyr",1,0)+IF(E86="GLY",1,0)+IF(F86="CYS",1,0)+IF(G86="PHE",1,0)+IF(H86="glu",1,0)+IF(I86="GLY", 1,0)+IF(J86="ile",1,0))/8</f>
        <v>0</v>
      </c>
      <c r="Q86" s="4">
        <f t="shared" si="1"/>
        <v>2.7910828698182014E-2</v>
      </c>
    </row>
    <row r="87" spans="1:17" x14ac:dyDescent="0.3">
      <c r="A87" s="1">
        <v>183</v>
      </c>
      <c r="B87" t="s">
        <v>473</v>
      </c>
      <c r="C87" t="s">
        <v>23</v>
      </c>
      <c r="D87" t="s">
        <v>15</v>
      </c>
      <c r="E87" t="s">
        <v>24</v>
      </c>
      <c r="F87" t="s">
        <v>17</v>
      </c>
      <c r="G87" t="s">
        <v>24</v>
      </c>
      <c r="H87" t="s">
        <v>16</v>
      </c>
      <c r="I87" t="s">
        <v>18</v>
      </c>
      <c r="J87" t="s">
        <v>28</v>
      </c>
      <c r="K87" s="9">
        <v>35.827458</v>
      </c>
      <c r="L87" t="s">
        <v>55</v>
      </c>
      <c r="M87" t="s">
        <v>474</v>
      </c>
      <c r="N87" t="s">
        <v>21</v>
      </c>
      <c r="P87" s="4">
        <f>(IF(C87="ile",1,0)+IF(D87="tyr",1,0)+IF(E87="GLY",1,0)+IF(F87="CYS",1,0)+IF(G87="PHE",1,0)+IF(H87="glu",1,0)+IF(I87="GLY", 1,0)+IF(J87="ile",1,0))/8</f>
        <v>0.375</v>
      </c>
      <c r="Q87" s="4">
        <f t="shared" si="1"/>
        <v>2.7911553200341482E-2</v>
      </c>
    </row>
    <row r="88" spans="1:17" x14ac:dyDescent="0.3">
      <c r="A88" s="1">
        <v>19</v>
      </c>
      <c r="B88" t="s">
        <v>81</v>
      </c>
      <c r="C88" t="s">
        <v>28</v>
      </c>
      <c r="D88" t="s">
        <v>24</v>
      </c>
      <c r="E88" t="s">
        <v>24</v>
      </c>
      <c r="F88" t="s">
        <v>25</v>
      </c>
      <c r="G88" t="s">
        <v>15</v>
      </c>
      <c r="H88" t="s">
        <v>26</v>
      </c>
      <c r="I88" t="s">
        <v>67</v>
      </c>
      <c r="J88" t="s">
        <v>28</v>
      </c>
      <c r="K88" s="9">
        <v>35.827221999999999</v>
      </c>
      <c r="L88" t="s">
        <v>82</v>
      </c>
      <c r="M88" t="s">
        <v>83</v>
      </c>
      <c r="N88" t="s">
        <v>21</v>
      </c>
      <c r="P88" s="4">
        <f>(IF(C88="ile",1,0)+IF(D88="tyr",1,0)+IF(E88="GLY",1,0)+IF(F88="CYS",1,0)+IF(G88="PHE",1,0)+IF(H88="glu",1,0)+IF(I88="GLY", 1,0)+IF(J88="ile",1,0))/8</f>
        <v>0</v>
      </c>
      <c r="Q88" s="4">
        <f t="shared" si="1"/>
        <v>2.7911737058485864E-2</v>
      </c>
    </row>
    <row r="89" spans="1:17" x14ac:dyDescent="0.3">
      <c r="A89" s="1">
        <v>36</v>
      </c>
      <c r="B89" t="s">
        <v>132</v>
      </c>
      <c r="C89" t="s">
        <v>14</v>
      </c>
      <c r="D89" t="s">
        <v>24</v>
      </c>
      <c r="E89" t="s">
        <v>16</v>
      </c>
      <c r="F89" t="s">
        <v>25</v>
      </c>
      <c r="G89" t="s">
        <v>15</v>
      </c>
      <c r="H89" t="s">
        <v>26</v>
      </c>
      <c r="I89" t="s">
        <v>67</v>
      </c>
      <c r="J89" t="s">
        <v>28</v>
      </c>
      <c r="K89" s="9">
        <v>35.827133000000003</v>
      </c>
      <c r="L89" t="s">
        <v>133</v>
      </c>
      <c r="M89" t="s">
        <v>134</v>
      </c>
      <c r="N89" t="s">
        <v>21</v>
      </c>
      <c r="P89" s="4">
        <f>(IF(C89="ile",1,0)+IF(D89="tyr",1,0)+IF(E89="GLY",1,0)+IF(F89="CYS",1,0)+IF(G89="PHE",1,0)+IF(H89="glu",1,0)+IF(I89="GLY", 1,0)+IF(J89="ile",1,0))/8</f>
        <v>0.125</v>
      </c>
      <c r="Q89" s="4">
        <f t="shared" si="1"/>
        <v>2.7911806395448945E-2</v>
      </c>
    </row>
    <row r="90" spans="1:17" x14ac:dyDescent="0.3">
      <c r="A90" s="1">
        <v>142</v>
      </c>
      <c r="B90" t="s">
        <v>372</v>
      </c>
      <c r="C90" t="s">
        <v>23</v>
      </c>
      <c r="D90" t="s">
        <v>15</v>
      </c>
      <c r="E90" t="s">
        <v>16</v>
      </c>
      <c r="F90" t="s">
        <v>17</v>
      </c>
      <c r="G90" t="s">
        <v>24</v>
      </c>
      <c r="H90" t="s">
        <v>26</v>
      </c>
      <c r="I90" t="s">
        <v>18</v>
      </c>
      <c r="J90" t="s">
        <v>28</v>
      </c>
      <c r="K90" s="9">
        <v>35.826650999999998</v>
      </c>
      <c r="L90" t="s">
        <v>176</v>
      </c>
      <c r="M90" t="s">
        <v>373</v>
      </c>
      <c r="N90" t="s">
        <v>21</v>
      </c>
      <c r="P90" s="4">
        <f>(IF(C90="ile",1,0)+IF(D90="tyr",1,0)+IF(E90="GLY",1,0)+IF(F90="CYS",1,0)+IF(G90="PHE",1,0)+IF(H90="glu",1,0)+IF(I90="GLY", 1,0)+IF(J90="ile",1,0))/8</f>
        <v>0.25</v>
      </c>
      <c r="Q90" s="4">
        <f t="shared" si="1"/>
        <v>2.7912181911728229E-2</v>
      </c>
    </row>
    <row r="91" spans="1:17" x14ac:dyDescent="0.3">
      <c r="A91" s="1">
        <v>22</v>
      </c>
      <c r="B91" t="s">
        <v>90</v>
      </c>
      <c r="C91" t="s">
        <v>14</v>
      </c>
      <c r="D91" t="s">
        <v>24</v>
      </c>
      <c r="E91" t="s">
        <v>24</v>
      </c>
      <c r="F91" t="s">
        <v>25</v>
      </c>
      <c r="G91" t="s">
        <v>15</v>
      </c>
      <c r="H91" t="s">
        <v>26</v>
      </c>
      <c r="I91" t="s">
        <v>67</v>
      </c>
      <c r="J91" t="s">
        <v>28</v>
      </c>
      <c r="K91" s="9">
        <v>35.826493999999997</v>
      </c>
      <c r="L91" t="s">
        <v>91</v>
      </c>
      <c r="M91" t="s">
        <v>92</v>
      </c>
      <c r="N91" t="s">
        <v>21</v>
      </c>
      <c r="P91" s="4">
        <f>(IF(C91="ile",1,0)+IF(D91="tyr",1,0)+IF(E91="GLY",1,0)+IF(F91="CYS",1,0)+IF(G91="PHE",1,0)+IF(H91="glu",1,0)+IF(I91="GLY", 1,0)+IF(J91="ile",1,0))/8</f>
        <v>0.125</v>
      </c>
      <c r="Q91" s="4">
        <f t="shared" si="1"/>
        <v>2.7912304229378408E-2</v>
      </c>
    </row>
    <row r="92" spans="1:17" x14ac:dyDescent="0.3">
      <c r="A92" s="1">
        <v>24</v>
      </c>
      <c r="B92" t="s">
        <v>96</v>
      </c>
      <c r="C92" t="s">
        <v>23</v>
      </c>
      <c r="D92" t="s">
        <v>15</v>
      </c>
      <c r="E92" t="s">
        <v>24</v>
      </c>
      <c r="F92" t="s">
        <v>25</v>
      </c>
      <c r="G92" t="s">
        <v>15</v>
      </c>
      <c r="H92" t="s">
        <v>26</v>
      </c>
      <c r="I92" t="s">
        <v>67</v>
      </c>
      <c r="J92" t="s">
        <v>28</v>
      </c>
      <c r="K92" s="9">
        <v>35.823183</v>
      </c>
      <c r="L92" t="s">
        <v>97</v>
      </c>
      <c r="M92" t="s">
        <v>98</v>
      </c>
      <c r="N92" t="s">
        <v>21</v>
      </c>
      <c r="P92" s="4">
        <f>(IF(C92="ile",1,0)+IF(D92="tyr",1,0)+IF(E92="GLY",1,0)+IF(F92="CYS",1,0)+IF(G92="PHE",1,0)+IF(H92="glu",1,0)+IF(I92="GLY", 1,0)+IF(J92="ile",1,0))/8</f>
        <v>0.125</v>
      </c>
      <c r="Q92" s="4">
        <f t="shared" si="1"/>
        <v>2.7914884057064389E-2</v>
      </c>
    </row>
    <row r="93" spans="1:17" x14ac:dyDescent="0.3">
      <c r="A93" s="1">
        <v>182</v>
      </c>
      <c r="B93" t="s">
        <v>471</v>
      </c>
      <c r="C93" t="s">
        <v>14</v>
      </c>
      <c r="D93" t="s">
        <v>24</v>
      </c>
      <c r="E93" t="s">
        <v>24</v>
      </c>
      <c r="F93" t="s">
        <v>17</v>
      </c>
      <c r="G93" t="s">
        <v>24</v>
      </c>
      <c r="H93" t="s">
        <v>16</v>
      </c>
      <c r="I93" t="s">
        <v>18</v>
      </c>
      <c r="J93" t="s">
        <v>28</v>
      </c>
      <c r="K93" s="9">
        <v>35.822887999999999</v>
      </c>
      <c r="L93" t="s">
        <v>181</v>
      </c>
      <c r="M93" t="s">
        <v>472</v>
      </c>
      <c r="N93" t="s">
        <v>21</v>
      </c>
      <c r="P93" s="4">
        <f>(IF(C93="ile",1,0)+IF(D93="tyr",1,0)+IF(E93="GLY",1,0)+IF(F93="CYS",1,0)+IF(G93="PHE",1,0)+IF(H93="glu",1,0)+IF(I93="GLY", 1,0)+IF(J93="ile",1,0))/8</f>
        <v>0.375</v>
      </c>
      <c r="Q93" s="4">
        <f t="shared" si="1"/>
        <v>2.7915113934979224E-2</v>
      </c>
    </row>
    <row r="94" spans="1:17" x14ac:dyDescent="0.3">
      <c r="A94" s="1">
        <v>140</v>
      </c>
      <c r="B94" t="s">
        <v>368</v>
      </c>
      <c r="C94" t="s">
        <v>14</v>
      </c>
      <c r="D94" t="s">
        <v>15</v>
      </c>
      <c r="E94" t="s">
        <v>24</v>
      </c>
      <c r="F94" t="s">
        <v>17</v>
      </c>
      <c r="G94" t="s">
        <v>24</v>
      </c>
      <c r="H94" t="s">
        <v>26</v>
      </c>
      <c r="I94" t="s">
        <v>18</v>
      </c>
      <c r="J94" t="s">
        <v>28</v>
      </c>
      <c r="K94" s="9">
        <v>35.822780000000002</v>
      </c>
      <c r="L94" t="s">
        <v>58</v>
      </c>
      <c r="M94" t="s">
        <v>369</v>
      </c>
      <c r="N94" t="s">
        <v>21</v>
      </c>
      <c r="P94" s="4">
        <f>(IF(C94="ile",1,0)+IF(D94="tyr",1,0)+IF(E94="GLY",1,0)+IF(F94="CYS",1,0)+IF(G94="PHE",1,0)+IF(H94="glu",1,0)+IF(I94="GLY", 1,0)+IF(J94="ile",1,0))/8</f>
        <v>0.375</v>
      </c>
      <c r="Q94" s="4">
        <f t="shared" si="1"/>
        <v>2.7915198094620237E-2</v>
      </c>
    </row>
    <row r="95" spans="1:17" x14ac:dyDescent="0.3">
      <c r="A95" s="1">
        <v>138</v>
      </c>
      <c r="B95" t="s">
        <v>364</v>
      </c>
      <c r="C95" t="s">
        <v>23</v>
      </c>
      <c r="D95" t="s">
        <v>15</v>
      </c>
      <c r="E95" t="s">
        <v>24</v>
      </c>
      <c r="F95" t="s">
        <v>17</v>
      </c>
      <c r="G95" t="s">
        <v>24</v>
      </c>
      <c r="H95" t="s">
        <v>26</v>
      </c>
      <c r="I95" t="s">
        <v>18</v>
      </c>
      <c r="J95" t="s">
        <v>28</v>
      </c>
      <c r="K95" s="9">
        <v>35.822744</v>
      </c>
      <c r="L95" t="s">
        <v>47</v>
      </c>
      <c r="M95" t="s">
        <v>365</v>
      </c>
      <c r="N95" t="s">
        <v>21</v>
      </c>
      <c r="P95" s="4">
        <f>(IF(C95="ile",1,0)+IF(D95="tyr",1,0)+IF(E95="GLY",1,0)+IF(F95="CYS",1,0)+IF(G95="PHE",1,0)+IF(H95="glu",1,0)+IF(I95="GLY", 1,0)+IF(J95="ile",1,0))/8</f>
        <v>0.25</v>
      </c>
      <c r="Q95" s="4">
        <f t="shared" si="1"/>
        <v>2.7915226147946677E-2</v>
      </c>
    </row>
    <row r="96" spans="1:17" x14ac:dyDescent="0.3">
      <c r="A96" s="1">
        <v>83</v>
      </c>
      <c r="B96" t="s">
        <v>242</v>
      </c>
      <c r="C96" t="s">
        <v>14</v>
      </c>
      <c r="D96" t="s">
        <v>24</v>
      </c>
      <c r="E96" t="s">
        <v>24</v>
      </c>
      <c r="F96" t="s">
        <v>25</v>
      </c>
      <c r="G96" t="s">
        <v>15</v>
      </c>
      <c r="H96" t="s">
        <v>16</v>
      </c>
      <c r="I96" t="s">
        <v>67</v>
      </c>
      <c r="J96" t="s">
        <v>28</v>
      </c>
      <c r="K96" s="9">
        <v>35.822398999999997</v>
      </c>
      <c r="L96" t="s">
        <v>156</v>
      </c>
      <c r="M96" t="s">
        <v>243</v>
      </c>
      <c r="N96" t="s">
        <v>21</v>
      </c>
      <c r="P96" s="4">
        <f>(IF(C96="ile",1,0)+IF(D96="tyr",1,0)+IF(E96="GLY",1,0)+IF(F96="CYS",1,0)+IF(G96="PHE",1,0)+IF(H96="glu",1,0)+IF(I96="GLY", 1,0)+IF(J96="ile",1,0))/8</f>
        <v>0.25</v>
      </c>
      <c r="Q96" s="4">
        <f t="shared" si="1"/>
        <v>2.7915494995184441E-2</v>
      </c>
    </row>
    <row r="97" spans="1:17" x14ac:dyDescent="0.3">
      <c r="A97" s="1">
        <v>197</v>
      </c>
      <c r="B97" t="s">
        <v>503</v>
      </c>
      <c r="C97" t="s">
        <v>23</v>
      </c>
      <c r="D97" t="s">
        <v>15</v>
      </c>
      <c r="E97" t="s">
        <v>16</v>
      </c>
      <c r="F97" t="s">
        <v>25</v>
      </c>
      <c r="G97" t="s">
        <v>15</v>
      </c>
      <c r="H97" t="s">
        <v>16</v>
      </c>
      <c r="I97" t="s">
        <v>18</v>
      </c>
      <c r="J97" t="s">
        <v>28</v>
      </c>
      <c r="K97" s="9">
        <v>35.822277999999997</v>
      </c>
      <c r="L97" t="s">
        <v>127</v>
      </c>
      <c r="M97" t="s">
        <v>504</v>
      </c>
      <c r="N97" t="s">
        <v>21</v>
      </c>
      <c r="P97" s="4">
        <f>(IF(C97="ile",1,0)+IF(D97="tyr",1,0)+IF(E97="GLY",1,0)+IF(F97="CYS",1,0)+IF(G97="PHE",1,0)+IF(H97="glu",1,0)+IF(I97="GLY", 1,0)+IF(J97="ile",1,0))/8</f>
        <v>0.25</v>
      </c>
      <c r="Q97" s="4">
        <f t="shared" si="1"/>
        <v>2.7915589287761097E-2</v>
      </c>
    </row>
    <row r="98" spans="1:17" x14ac:dyDescent="0.3">
      <c r="A98" s="1">
        <v>196</v>
      </c>
      <c r="B98" t="s">
        <v>501</v>
      </c>
      <c r="C98" t="s">
        <v>14</v>
      </c>
      <c r="D98" t="s">
        <v>24</v>
      </c>
      <c r="E98" t="s">
        <v>16</v>
      </c>
      <c r="F98" t="s">
        <v>25</v>
      </c>
      <c r="G98" t="s">
        <v>15</v>
      </c>
      <c r="H98" t="s">
        <v>16</v>
      </c>
      <c r="I98" t="s">
        <v>18</v>
      </c>
      <c r="J98" t="s">
        <v>28</v>
      </c>
      <c r="K98" s="9">
        <v>35.822046</v>
      </c>
      <c r="L98" t="s">
        <v>210</v>
      </c>
      <c r="M98" t="s">
        <v>502</v>
      </c>
      <c r="N98" t="s">
        <v>21</v>
      </c>
      <c r="P98" s="4">
        <f>(IF(C98="ile",1,0)+IF(D98="tyr",1,0)+IF(E98="GLY",1,0)+IF(F98="CYS",1,0)+IF(G98="PHE",1,0)+IF(H98="glu",1,0)+IF(I98="GLY", 1,0)+IF(J98="ile",1,0))/8</f>
        <v>0.25</v>
      </c>
      <c r="Q98" s="4">
        <f t="shared" si="1"/>
        <v>2.791577008192106E-2</v>
      </c>
    </row>
    <row r="99" spans="1:17" x14ac:dyDescent="0.3">
      <c r="A99" s="1">
        <v>184</v>
      </c>
      <c r="B99" t="s">
        <v>475</v>
      </c>
      <c r="C99" t="s">
        <v>14</v>
      </c>
      <c r="D99" t="s">
        <v>15</v>
      </c>
      <c r="E99" t="s">
        <v>24</v>
      </c>
      <c r="F99" t="s">
        <v>17</v>
      </c>
      <c r="G99" t="s">
        <v>24</v>
      </c>
      <c r="H99" t="s">
        <v>16</v>
      </c>
      <c r="I99" t="s">
        <v>18</v>
      </c>
      <c r="J99" t="s">
        <v>28</v>
      </c>
      <c r="K99" s="9">
        <v>35.821556000000001</v>
      </c>
      <c r="L99" t="s">
        <v>222</v>
      </c>
      <c r="M99" t="s">
        <v>476</v>
      </c>
      <c r="N99" t="s">
        <v>21</v>
      </c>
      <c r="P99" s="4">
        <f>(IF(C99="ile",1,0)+IF(D99="tyr",1,0)+IF(E99="GLY",1,0)+IF(F99="CYS",1,0)+IF(G99="PHE",1,0)+IF(H99="glu",1,0)+IF(I99="GLY", 1,0)+IF(J99="ile",1,0))/8</f>
        <v>0.5</v>
      </c>
      <c r="Q99" s="4">
        <f t="shared" si="1"/>
        <v>2.7916151939351826E-2</v>
      </c>
    </row>
    <row r="100" spans="1:17" x14ac:dyDescent="0.3">
      <c r="A100" s="1">
        <v>198</v>
      </c>
      <c r="B100" t="s">
        <v>505</v>
      </c>
      <c r="C100" t="s">
        <v>28</v>
      </c>
      <c r="D100" t="s">
        <v>15</v>
      </c>
      <c r="E100" t="s">
        <v>16</v>
      </c>
      <c r="F100" t="s">
        <v>25</v>
      </c>
      <c r="G100" t="s">
        <v>15</v>
      </c>
      <c r="H100" t="s">
        <v>16</v>
      </c>
      <c r="I100" t="s">
        <v>18</v>
      </c>
      <c r="J100" t="s">
        <v>28</v>
      </c>
      <c r="K100" s="9">
        <v>35.821458999999997</v>
      </c>
      <c r="L100" t="s">
        <v>64</v>
      </c>
      <c r="M100" t="s">
        <v>506</v>
      </c>
      <c r="N100" t="s">
        <v>21</v>
      </c>
      <c r="P100" s="4">
        <f>(IF(C100="ile",1,0)+IF(D100="tyr",1,0)+IF(E100="GLY",1,0)+IF(F100="CYS",1,0)+IF(G100="PHE",1,0)+IF(H100="glu",1,0)+IF(I100="GLY", 1,0)+IF(J100="ile",1,0))/8</f>
        <v>0.25</v>
      </c>
      <c r="Q100" s="4">
        <f t="shared" si="1"/>
        <v>2.7916227532775818E-2</v>
      </c>
    </row>
    <row r="101" spans="1:17" x14ac:dyDescent="0.3">
      <c r="A101" s="1">
        <v>199</v>
      </c>
      <c r="B101" t="s">
        <v>507</v>
      </c>
      <c r="C101" t="s">
        <v>14</v>
      </c>
      <c r="D101" t="s">
        <v>15</v>
      </c>
      <c r="E101" t="s">
        <v>16</v>
      </c>
      <c r="F101" t="s">
        <v>25</v>
      </c>
      <c r="G101" t="s">
        <v>15</v>
      </c>
      <c r="H101" t="s">
        <v>16</v>
      </c>
      <c r="I101" t="s">
        <v>18</v>
      </c>
      <c r="J101" t="s">
        <v>28</v>
      </c>
      <c r="K101" s="9">
        <v>35.821275</v>
      </c>
      <c r="L101" t="s">
        <v>64</v>
      </c>
      <c r="M101" t="s">
        <v>508</v>
      </c>
      <c r="N101" t="s">
        <v>21</v>
      </c>
      <c r="P101" s="4">
        <f>(IF(C101="ile",1,0)+IF(D101="tyr",1,0)+IF(E101="GLY",1,0)+IF(F101="CYS",1,0)+IF(G101="PHE",1,0)+IF(H101="glu",1,0)+IF(I101="GLY", 1,0)+IF(J101="ile",1,0))/8</f>
        <v>0.375</v>
      </c>
      <c r="Q101" s="4">
        <f t="shared" si="1"/>
        <v>2.7916370927612153E-2</v>
      </c>
    </row>
    <row r="102" spans="1:17" x14ac:dyDescent="0.3">
      <c r="A102" s="1">
        <v>97</v>
      </c>
      <c r="B102" t="s">
        <v>272</v>
      </c>
      <c r="C102" t="s">
        <v>23</v>
      </c>
      <c r="D102" t="s">
        <v>15</v>
      </c>
      <c r="E102" t="s">
        <v>16</v>
      </c>
      <c r="F102" t="s">
        <v>25</v>
      </c>
      <c r="G102" t="s">
        <v>15</v>
      </c>
      <c r="H102" t="s">
        <v>16</v>
      </c>
      <c r="I102" t="s">
        <v>67</v>
      </c>
      <c r="J102" t="s">
        <v>28</v>
      </c>
      <c r="K102" s="9">
        <v>35.820968000000001</v>
      </c>
      <c r="L102" t="s">
        <v>118</v>
      </c>
      <c r="M102" t="s">
        <v>273</v>
      </c>
      <c r="N102" t="s">
        <v>21</v>
      </c>
      <c r="P102" s="4">
        <f>(IF(C102="ile",1,0)+IF(D102="tyr",1,0)+IF(E102="GLY",1,0)+IF(F102="CYS",1,0)+IF(G102="PHE",1,0)+IF(H102="glu",1,0)+IF(I102="GLY", 1,0)+IF(J102="ile",1,0))/8</f>
        <v>0.25</v>
      </c>
      <c r="Q102" s="4">
        <f t="shared" si="1"/>
        <v>2.7916610182058731E-2</v>
      </c>
    </row>
    <row r="103" spans="1:17" x14ac:dyDescent="0.3">
      <c r="A103" s="1">
        <v>95</v>
      </c>
      <c r="B103" t="s">
        <v>268</v>
      </c>
      <c r="C103" t="s">
        <v>14</v>
      </c>
      <c r="D103" t="s">
        <v>24</v>
      </c>
      <c r="E103" t="s">
        <v>16</v>
      </c>
      <c r="F103" t="s">
        <v>25</v>
      </c>
      <c r="G103" t="s">
        <v>15</v>
      </c>
      <c r="H103" t="s">
        <v>16</v>
      </c>
      <c r="I103" t="s">
        <v>67</v>
      </c>
      <c r="J103" t="s">
        <v>28</v>
      </c>
      <c r="K103" s="9">
        <v>35.820307999999997</v>
      </c>
      <c r="L103" t="s">
        <v>64</v>
      </c>
      <c r="M103" t="s">
        <v>269</v>
      </c>
      <c r="N103" t="s">
        <v>21</v>
      </c>
      <c r="P103" s="4">
        <f>(IF(C103="ile",1,0)+IF(D103="tyr",1,0)+IF(E103="GLY",1,0)+IF(F103="CYS",1,0)+IF(G103="PHE",1,0)+IF(H103="glu",1,0)+IF(I103="GLY", 1,0)+IF(J103="ile",1,0))/8</f>
        <v>0.25</v>
      </c>
      <c r="Q103" s="4">
        <f t="shared" si="1"/>
        <v>2.7917124554037897E-2</v>
      </c>
    </row>
    <row r="104" spans="1:17" x14ac:dyDescent="0.3">
      <c r="A104" s="1">
        <v>77</v>
      </c>
      <c r="B104" t="s">
        <v>227</v>
      </c>
      <c r="C104" t="s">
        <v>23</v>
      </c>
      <c r="D104" t="s">
        <v>24</v>
      </c>
      <c r="E104" t="s">
        <v>24</v>
      </c>
      <c r="F104" t="s">
        <v>25</v>
      </c>
      <c r="G104" t="s">
        <v>15</v>
      </c>
      <c r="H104" t="s">
        <v>16</v>
      </c>
      <c r="I104" t="s">
        <v>67</v>
      </c>
      <c r="J104" t="s">
        <v>28</v>
      </c>
      <c r="K104" s="9">
        <v>35.820144999999997</v>
      </c>
      <c r="L104" t="s">
        <v>103</v>
      </c>
      <c r="M104" t="s">
        <v>228</v>
      </c>
      <c r="N104" t="s">
        <v>21</v>
      </c>
      <c r="P104" s="4">
        <f>(IF(C104="ile",1,0)+IF(D104="tyr",1,0)+IF(E104="GLY",1,0)+IF(F104="CYS",1,0)+IF(G104="PHE",1,0)+IF(H104="glu",1,0)+IF(I104="GLY", 1,0)+IF(J104="ile",1,0))/8</f>
        <v>0.125</v>
      </c>
      <c r="Q104" s="4">
        <f t="shared" si="1"/>
        <v>2.7917251591248447E-2</v>
      </c>
    </row>
    <row r="105" spans="1:17" x14ac:dyDescent="0.3">
      <c r="A105" s="1">
        <v>139</v>
      </c>
      <c r="B105" t="s">
        <v>366</v>
      </c>
      <c r="C105" t="s">
        <v>28</v>
      </c>
      <c r="D105" t="s">
        <v>15</v>
      </c>
      <c r="E105" t="s">
        <v>24</v>
      </c>
      <c r="F105" t="s">
        <v>17</v>
      </c>
      <c r="G105" t="s">
        <v>24</v>
      </c>
      <c r="H105" t="s">
        <v>26</v>
      </c>
      <c r="I105" t="s">
        <v>18</v>
      </c>
      <c r="J105" t="s">
        <v>28</v>
      </c>
      <c r="K105" s="9">
        <v>35.819538999999999</v>
      </c>
      <c r="L105" t="s">
        <v>55</v>
      </c>
      <c r="M105" t="s">
        <v>367</v>
      </c>
      <c r="N105" t="s">
        <v>21</v>
      </c>
      <c r="P105" s="4">
        <f>(IF(C105="ile",1,0)+IF(D105="tyr",1,0)+IF(E105="GLY",1,0)+IF(F105="CYS",1,0)+IF(G105="PHE",1,0)+IF(H105="glu",1,0)+IF(I105="GLY", 1,0)+IF(J105="ile",1,0))/8</f>
        <v>0.25</v>
      </c>
      <c r="Q105" s="4">
        <f t="shared" si="1"/>
        <v>2.7917723899238345E-2</v>
      </c>
    </row>
    <row r="106" spans="1:17" x14ac:dyDescent="0.3">
      <c r="A106" s="1">
        <v>195</v>
      </c>
      <c r="B106" t="s">
        <v>499</v>
      </c>
      <c r="C106" t="s">
        <v>28</v>
      </c>
      <c r="D106" t="s">
        <v>24</v>
      </c>
      <c r="E106" t="s">
        <v>16</v>
      </c>
      <c r="F106" t="s">
        <v>25</v>
      </c>
      <c r="G106" t="s">
        <v>15</v>
      </c>
      <c r="H106" t="s">
        <v>16</v>
      </c>
      <c r="I106" t="s">
        <v>18</v>
      </c>
      <c r="J106" t="s">
        <v>28</v>
      </c>
      <c r="K106" s="9">
        <v>35.818480000000001</v>
      </c>
      <c r="L106" t="s">
        <v>225</v>
      </c>
      <c r="M106" t="s">
        <v>500</v>
      </c>
      <c r="N106" t="s">
        <v>21</v>
      </c>
      <c r="P106" s="4">
        <f>(IF(C106="ile",1,0)+IF(D106="tyr",1,0)+IF(E106="GLY",1,0)+IF(F106="CYS",1,0)+IF(G106="PHE",1,0)+IF(H106="glu",1,0)+IF(I106="GLY", 1,0)+IF(J106="ile",1,0))/8</f>
        <v>0.125</v>
      </c>
      <c r="Q106" s="4">
        <f t="shared" si="1"/>
        <v>2.7918549307508301E-2</v>
      </c>
    </row>
    <row r="107" spans="1:17" x14ac:dyDescent="0.3">
      <c r="A107" s="1">
        <v>80</v>
      </c>
      <c r="B107" t="s">
        <v>234</v>
      </c>
      <c r="C107" t="s">
        <v>28</v>
      </c>
      <c r="D107" t="s">
        <v>24</v>
      </c>
      <c r="E107" t="s">
        <v>24</v>
      </c>
      <c r="F107" t="s">
        <v>25</v>
      </c>
      <c r="G107" t="s">
        <v>15</v>
      </c>
      <c r="H107" t="s">
        <v>16</v>
      </c>
      <c r="I107" t="s">
        <v>67</v>
      </c>
      <c r="J107" t="s">
        <v>28</v>
      </c>
      <c r="K107" s="9">
        <v>35.818426000000002</v>
      </c>
      <c r="L107" t="s">
        <v>235</v>
      </c>
      <c r="M107" t="s">
        <v>236</v>
      </c>
      <c r="N107" t="s">
        <v>21</v>
      </c>
      <c r="P107" s="4">
        <f>(IF(C107="ile",1,0)+IF(D107="tyr",1,0)+IF(E107="GLY",1,0)+IF(F107="CYS",1,0)+IF(G107="PHE",1,0)+IF(H107="glu",1,0)+IF(I107="GLY", 1,0)+IF(J107="ile",1,0))/8</f>
        <v>0.125</v>
      </c>
      <c r="Q107" s="4">
        <f t="shared" si="1"/>
        <v>2.7918591397623111E-2</v>
      </c>
    </row>
    <row r="108" spans="1:17" x14ac:dyDescent="0.3">
      <c r="A108" s="1">
        <v>99</v>
      </c>
      <c r="B108" t="s">
        <v>277</v>
      </c>
      <c r="C108" t="s">
        <v>28</v>
      </c>
      <c r="D108" t="s">
        <v>15</v>
      </c>
      <c r="E108" t="s">
        <v>16</v>
      </c>
      <c r="F108" t="s">
        <v>25</v>
      </c>
      <c r="G108" t="s">
        <v>15</v>
      </c>
      <c r="H108" t="s">
        <v>16</v>
      </c>
      <c r="I108" t="s">
        <v>67</v>
      </c>
      <c r="J108" t="s">
        <v>28</v>
      </c>
      <c r="K108" s="9">
        <v>35.818396999999997</v>
      </c>
      <c r="L108" t="s">
        <v>181</v>
      </c>
      <c r="M108" t="s">
        <v>278</v>
      </c>
      <c r="N108" t="s">
        <v>21</v>
      </c>
      <c r="P108" s="4">
        <f>(IF(C108="ile",1,0)+IF(D108="tyr",1,0)+IF(E108="GLY",1,0)+IF(F108="CYS",1,0)+IF(G108="PHE",1,0)+IF(H108="glu",1,0)+IF(I108="GLY", 1,0)+IF(J108="ile",1,0))/8</f>
        <v>0.25</v>
      </c>
      <c r="Q108" s="4">
        <f t="shared" si="1"/>
        <v>2.7918614001626037E-2</v>
      </c>
    </row>
    <row r="109" spans="1:17" x14ac:dyDescent="0.3">
      <c r="A109" s="1">
        <v>93</v>
      </c>
      <c r="B109" t="s">
        <v>264</v>
      </c>
      <c r="C109" t="s">
        <v>28</v>
      </c>
      <c r="D109" t="s">
        <v>24</v>
      </c>
      <c r="E109" t="s">
        <v>16</v>
      </c>
      <c r="F109" t="s">
        <v>25</v>
      </c>
      <c r="G109" t="s">
        <v>15</v>
      </c>
      <c r="H109" t="s">
        <v>16</v>
      </c>
      <c r="I109" t="s">
        <v>67</v>
      </c>
      <c r="J109" t="s">
        <v>28</v>
      </c>
      <c r="K109" s="9">
        <v>35.817647000000001</v>
      </c>
      <c r="L109" t="s">
        <v>153</v>
      </c>
      <c r="M109" t="s">
        <v>265</v>
      </c>
      <c r="N109" t="s">
        <v>21</v>
      </c>
      <c r="P109" s="4">
        <f>(IF(C109="ile",1,0)+IF(D109="tyr",1,0)+IF(E109="GLY",1,0)+IF(F109="CYS",1,0)+IF(G109="PHE",1,0)+IF(H109="glu",1,0)+IF(I109="GLY", 1,0)+IF(J109="ile",1,0))/8</f>
        <v>0.125</v>
      </c>
      <c r="Q109" s="4">
        <f t="shared" si="1"/>
        <v>2.7919198600622759E-2</v>
      </c>
    </row>
    <row r="110" spans="1:17" x14ac:dyDescent="0.3">
      <c r="A110" s="1">
        <v>85</v>
      </c>
      <c r="B110" t="s">
        <v>246</v>
      </c>
      <c r="C110" t="s">
        <v>23</v>
      </c>
      <c r="D110" t="s">
        <v>15</v>
      </c>
      <c r="E110" t="s">
        <v>24</v>
      </c>
      <c r="F110" t="s">
        <v>25</v>
      </c>
      <c r="G110" t="s">
        <v>15</v>
      </c>
      <c r="H110" t="s">
        <v>16</v>
      </c>
      <c r="I110" t="s">
        <v>67</v>
      </c>
      <c r="J110" t="s">
        <v>28</v>
      </c>
      <c r="K110" s="9">
        <v>35.817176000000003</v>
      </c>
      <c r="L110" t="s">
        <v>247</v>
      </c>
      <c r="M110" t="s">
        <v>248</v>
      </c>
      <c r="N110" t="s">
        <v>21</v>
      </c>
      <c r="P110" s="4">
        <f>(IF(C110="ile",1,0)+IF(D110="tyr",1,0)+IF(E110="GLY",1,0)+IF(F110="CYS",1,0)+IF(G110="PHE",1,0)+IF(H110="glu",1,0)+IF(I110="GLY", 1,0)+IF(J110="ile",1,0))/8</f>
        <v>0.25</v>
      </c>
      <c r="Q110" s="4">
        <f t="shared" si="1"/>
        <v>2.7919565741308022E-2</v>
      </c>
    </row>
    <row r="111" spans="1:17" x14ac:dyDescent="0.3">
      <c r="A111" s="1">
        <v>87</v>
      </c>
      <c r="B111" t="s">
        <v>251</v>
      </c>
      <c r="C111" t="s">
        <v>28</v>
      </c>
      <c r="D111" t="s">
        <v>15</v>
      </c>
      <c r="E111" t="s">
        <v>24</v>
      </c>
      <c r="F111" t="s">
        <v>25</v>
      </c>
      <c r="G111" t="s">
        <v>15</v>
      </c>
      <c r="H111" t="s">
        <v>16</v>
      </c>
      <c r="I111" t="s">
        <v>67</v>
      </c>
      <c r="J111" t="s">
        <v>28</v>
      </c>
      <c r="K111" s="9">
        <v>35.816898999999999</v>
      </c>
      <c r="L111" t="s">
        <v>61</v>
      </c>
      <c r="M111" t="s">
        <v>252</v>
      </c>
      <c r="N111" t="s">
        <v>21</v>
      </c>
      <c r="P111" s="4">
        <f>(IF(C111="ile",1,0)+IF(D111="tyr",1,0)+IF(E111="GLY",1,0)+IF(F111="CYS",1,0)+IF(G111="PHE",1,0)+IF(H111="glu",1,0)+IF(I111="GLY", 1,0)+IF(J111="ile",1,0))/8</f>
        <v>0.25</v>
      </c>
      <c r="Q111" s="4">
        <f t="shared" si="1"/>
        <v>2.7919781665073796E-2</v>
      </c>
    </row>
    <row r="112" spans="1:17" x14ac:dyDescent="0.3">
      <c r="A112" s="1">
        <v>27</v>
      </c>
      <c r="B112" t="s">
        <v>105</v>
      </c>
      <c r="C112" t="s">
        <v>28</v>
      </c>
      <c r="D112" t="s">
        <v>15</v>
      </c>
      <c r="E112" t="s">
        <v>24</v>
      </c>
      <c r="F112" t="s">
        <v>25</v>
      </c>
      <c r="G112" t="s">
        <v>15</v>
      </c>
      <c r="H112" t="s">
        <v>26</v>
      </c>
      <c r="I112" t="s">
        <v>67</v>
      </c>
      <c r="J112" t="s">
        <v>28</v>
      </c>
      <c r="K112" s="9">
        <v>35.816110999999999</v>
      </c>
      <c r="L112" t="s">
        <v>106</v>
      </c>
      <c r="M112" t="s">
        <v>107</v>
      </c>
      <c r="N112" t="s">
        <v>21</v>
      </c>
      <c r="P112" s="4">
        <f>(IF(C112="ile",1,0)+IF(D112="tyr",1,0)+IF(E112="GLY",1,0)+IF(F112="CYS",1,0)+IF(G112="PHE",1,0)+IF(H112="glu",1,0)+IF(I112="GLY", 1,0)+IF(J112="ile",1,0))/8</f>
        <v>0.125</v>
      </c>
      <c r="Q112" s="4">
        <f t="shared" si="1"/>
        <v>2.7920395935784319E-2</v>
      </c>
    </row>
    <row r="113" spans="1:17" x14ac:dyDescent="0.3">
      <c r="A113" s="1">
        <v>29</v>
      </c>
      <c r="B113" t="s">
        <v>111</v>
      </c>
      <c r="C113" t="s">
        <v>14</v>
      </c>
      <c r="D113" t="s">
        <v>15</v>
      </c>
      <c r="E113" t="s">
        <v>24</v>
      </c>
      <c r="F113" t="s">
        <v>25</v>
      </c>
      <c r="G113" t="s">
        <v>15</v>
      </c>
      <c r="H113" t="s">
        <v>26</v>
      </c>
      <c r="I113" t="s">
        <v>67</v>
      </c>
      <c r="J113" t="s">
        <v>28</v>
      </c>
      <c r="K113" s="9">
        <v>35.816018</v>
      </c>
      <c r="L113" t="s">
        <v>112</v>
      </c>
      <c r="M113" t="s">
        <v>113</v>
      </c>
      <c r="N113" t="s">
        <v>21</v>
      </c>
      <c r="P113" s="4">
        <f>(IF(C113="ile",1,0)+IF(D113="tyr",1,0)+IF(E113="GLY",1,0)+IF(F113="CYS",1,0)+IF(G113="PHE",1,0)+IF(H113="glu",1,0)+IF(I113="GLY", 1,0)+IF(J113="ile",1,0))/8</f>
        <v>0.25</v>
      </c>
      <c r="Q113" s="4">
        <f t="shared" si="1"/>
        <v>2.7920468433983922E-2</v>
      </c>
    </row>
    <row r="114" spans="1:17" x14ac:dyDescent="0.3">
      <c r="A114" s="1">
        <v>91</v>
      </c>
      <c r="B114" t="s">
        <v>260</v>
      </c>
      <c r="C114" t="s">
        <v>23</v>
      </c>
      <c r="D114" t="s">
        <v>24</v>
      </c>
      <c r="E114" t="s">
        <v>16</v>
      </c>
      <c r="F114" t="s">
        <v>25</v>
      </c>
      <c r="G114" t="s">
        <v>15</v>
      </c>
      <c r="H114" t="s">
        <v>16</v>
      </c>
      <c r="I114" t="s">
        <v>67</v>
      </c>
      <c r="J114" t="s">
        <v>28</v>
      </c>
      <c r="K114" s="9">
        <v>35.815815999999998</v>
      </c>
      <c r="L114" t="s">
        <v>88</v>
      </c>
      <c r="M114" t="s">
        <v>261</v>
      </c>
      <c r="N114" t="s">
        <v>21</v>
      </c>
      <c r="P114" s="4">
        <f>(IF(C114="ile",1,0)+IF(D114="tyr",1,0)+IF(E114="GLY",1,0)+IF(F114="CYS",1,0)+IF(G114="PHE",1,0)+IF(H114="glu",1,0)+IF(I114="GLY", 1,0)+IF(J114="ile",1,0))/8</f>
        <v>0.125</v>
      </c>
      <c r="Q114" s="4">
        <f t="shared" si="1"/>
        <v>2.7920625904488676E-2</v>
      </c>
    </row>
    <row r="115" spans="1:17" x14ac:dyDescent="0.3">
      <c r="A115" s="1">
        <v>101</v>
      </c>
      <c r="B115" t="s">
        <v>281</v>
      </c>
      <c r="C115" t="s">
        <v>14</v>
      </c>
      <c r="D115" t="s">
        <v>15</v>
      </c>
      <c r="E115" t="s">
        <v>16</v>
      </c>
      <c r="F115" t="s">
        <v>25</v>
      </c>
      <c r="G115" t="s">
        <v>15</v>
      </c>
      <c r="H115" t="s">
        <v>16</v>
      </c>
      <c r="I115" t="s">
        <v>67</v>
      </c>
      <c r="J115" t="s">
        <v>28</v>
      </c>
      <c r="K115" s="9">
        <v>35.814909999999998</v>
      </c>
      <c r="L115" t="s">
        <v>181</v>
      </c>
      <c r="M115" t="s">
        <v>282</v>
      </c>
      <c r="N115" t="s">
        <v>21</v>
      </c>
      <c r="P115" s="4">
        <f>(IF(C115="ile",1,0)+IF(D115="tyr",1,0)+IF(E115="GLY",1,0)+IF(F115="CYS",1,0)+IF(G115="PHE",1,0)+IF(H115="glu",1,0)+IF(I115="GLY", 1,0)+IF(J115="ile",1,0))/8</f>
        <v>0.375</v>
      </c>
      <c r="Q115" s="4">
        <f t="shared" si="1"/>
        <v>2.7921332204939229E-2</v>
      </c>
    </row>
    <row r="116" spans="1:17" x14ac:dyDescent="0.3">
      <c r="A116" s="1">
        <v>185</v>
      </c>
      <c r="B116" t="s">
        <v>477</v>
      </c>
      <c r="C116" t="s">
        <v>23</v>
      </c>
      <c r="D116" t="s">
        <v>67</v>
      </c>
      <c r="E116" t="s">
        <v>24</v>
      </c>
      <c r="F116" t="s">
        <v>25</v>
      </c>
      <c r="G116" t="s">
        <v>15</v>
      </c>
      <c r="H116" t="s">
        <v>16</v>
      </c>
      <c r="I116" t="s">
        <v>18</v>
      </c>
      <c r="J116" t="s">
        <v>28</v>
      </c>
      <c r="K116" s="9">
        <v>35.813971000000002</v>
      </c>
      <c r="L116" t="s">
        <v>127</v>
      </c>
      <c r="M116" t="s">
        <v>478</v>
      </c>
      <c r="N116" t="s">
        <v>21</v>
      </c>
      <c r="P116" s="4">
        <f>(IF(C116="ile",1,0)+IF(D116="tyr",1,0)+IF(E116="GLY",1,0)+IF(F116="CYS",1,0)+IF(G116="PHE",1,0)+IF(H116="glu",1,0)+IF(I116="GLY", 1,0)+IF(J116="ile",1,0))/8</f>
        <v>0.125</v>
      </c>
      <c r="Q116" s="4">
        <f t="shared" si="1"/>
        <v>2.7922064269276365E-2</v>
      </c>
    </row>
    <row r="117" spans="1:17" x14ac:dyDescent="0.3">
      <c r="A117" s="1">
        <v>186</v>
      </c>
      <c r="B117" t="s">
        <v>479</v>
      </c>
      <c r="C117" t="s">
        <v>23</v>
      </c>
      <c r="D117" t="s">
        <v>24</v>
      </c>
      <c r="E117" t="s">
        <v>24</v>
      </c>
      <c r="F117" t="s">
        <v>25</v>
      </c>
      <c r="G117" t="s">
        <v>15</v>
      </c>
      <c r="H117" t="s">
        <v>16</v>
      </c>
      <c r="I117" t="s">
        <v>18</v>
      </c>
      <c r="J117" t="s">
        <v>28</v>
      </c>
      <c r="K117" s="9">
        <v>35.813856999999999</v>
      </c>
      <c r="L117" t="s">
        <v>480</v>
      </c>
      <c r="M117" t="s">
        <v>481</v>
      </c>
      <c r="N117" t="s">
        <v>21</v>
      </c>
      <c r="P117" s="4">
        <f>(IF(C117="ile",1,0)+IF(D117="tyr",1,0)+IF(E117="GLY",1,0)+IF(F117="CYS",1,0)+IF(G117="PHE",1,0)+IF(H117="glu",1,0)+IF(I117="GLY", 1,0)+IF(J117="ile",1,0))/8</f>
        <v>0.125</v>
      </c>
      <c r="Q117" s="4">
        <f t="shared" si="1"/>
        <v>2.7922153148710011E-2</v>
      </c>
    </row>
    <row r="118" spans="1:17" x14ac:dyDescent="0.3">
      <c r="A118" s="1">
        <v>187</v>
      </c>
      <c r="B118" t="s">
        <v>482</v>
      </c>
      <c r="C118" t="s">
        <v>28</v>
      </c>
      <c r="D118" t="s">
        <v>67</v>
      </c>
      <c r="E118" t="s">
        <v>24</v>
      </c>
      <c r="F118" t="s">
        <v>25</v>
      </c>
      <c r="G118" t="s">
        <v>15</v>
      </c>
      <c r="H118" t="s">
        <v>16</v>
      </c>
      <c r="I118" t="s">
        <v>18</v>
      </c>
      <c r="J118" t="s">
        <v>28</v>
      </c>
      <c r="K118" s="9">
        <v>35.813676999999998</v>
      </c>
      <c r="L118" t="s">
        <v>275</v>
      </c>
      <c r="M118" t="s">
        <v>483</v>
      </c>
      <c r="N118" t="s">
        <v>21</v>
      </c>
      <c r="P118" s="4">
        <f>(IF(C118="ile",1,0)+IF(D118="tyr",1,0)+IF(E118="GLY",1,0)+IF(F118="CYS",1,0)+IF(G118="PHE",1,0)+IF(H118="glu",1,0)+IF(I118="GLY", 1,0)+IF(J118="ile",1,0))/8</f>
        <v>0.125</v>
      </c>
      <c r="Q118" s="4">
        <f t="shared" si="1"/>
        <v>2.7922293485809907E-2</v>
      </c>
    </row>
    <row r="119" spans="1:17" x14ac:dyDescent="0.3">
      <c r="A119" s="1">
        <v>190</v>
      </c>
      <c r="B119" t="s">
        <v>488</v>
      </c>
      <c r="C119" t="s">
        <v>14</v>
      </c>
      <c r="D119" t="s">
        <v>24</v>
      </c>
      <c r="E119" t="s">
        <v>24</v>
      </c>
      <c r="F119" t="s">
        <v>25</v>
      </c>
      <c r="G119" t="s">
        <v>15</v>
      </c>
      <c r="H119" t="s">
        <v>16</v>
      </c>
      <c r="I119" t="s">
        <v>18</v>
      </c>
      <c r="J119" t="s">
        <v>28</v>
      </c>
      <c r="K119" s="9">
        <v>35.813203000000001</v>
      </c>
      <c r="L119" t="s">
        <v>489</v>
      </c>
      <c r="M119" t="s">
        <v>490</v>
      </c>
      <c r="N119" t="s">
        <v>21</v>
      </c>
      <c r="P119" s="4">
        <f>(IF(C119="ile",1,0)+IF(D119="tyr",1,0)+IF(E119="GLY",1,0)+IF(F119="CYS",1,0)+IF(G119="PHE",1,0)+IF(H119="glu",1,0)+IF(I119="GLY", 1,0)+IF(J119="ile",1,0))/8</f>
        <v>0.25</v>
      </c>
      <c r="Q119" s="4">
        <f t="shared" si="1"/>
        <v>2.792266304692155E-2</v>
      </c>
    </row>
    <row r="120" spans="1:17" x14ac:dyDescent="0.3">
      <c r="A120" s="1">
        <v>188</v>
      </c>
      <c r="B120" t="s">
        <v>484</v>
      </c>
      <c r="C120" t="s">
        <v>28</v>
      </c>
      <c r="D120" t="s">
        <v>24</v>
      </c>
      <c r="E120" t="s">
        <v>24</v>
      </c>
      <c r="F120" t="s">
        <v>25</v>
      </c>
      <c r="G120" t="s">
        <v>15</v>
      </c>
      <c r="H120" t="s">
        <v>16</v>
      </c>
      <c r="I120" t="s">
        <v>18</v>
      </c>
      <c r="J120" t="s">
        <v>28</v>
      </c>
      <c r="K120" s="9">
        <v>35.813001</v>
      </c>
      <c r="L120" t="s">
        <v>91</v>
      </c>
      <c r="M120" t="s">
        <v>485</v>
      </c>
      <c r="N120" t="s">
        <v>21</v>
      </c>
      <c r="P120" s="4">
        <f>(IF(C120="ile",1,0)+IF(D120="tyr",1,0)+IF(E120="GLY",1,0)+IF(F120="CYS",1,0)+IF(G120="PHE",1,0)+IF(H120="glu",1,0)+IF(I120="GLY", 1,0)+IF(J120="ile",1,0))/8</f>
        <v>0.125</v>
      </c>
      <c r="Q120" s="4">
        <f t="shared" si="1"/>
        <v>2.7922820542182432E-2</v>
      </c>
    </row>
    <row r="121" spans="1:17" x14ac:dyDescent="0.3">
      <c r="A121" s="1">
        <v>192</v>
      </c>
      <c r="B121" t="s">
        <v>493</v>
      </c>
      <c r="C121" t="s">
        <v>28</v>
      </c>
      <c r="D121" t="s">
        <v>15</v>
      </c>
      <c r="E121" t="s">
        <v>24</v>
      </c>
      <c r="F121" t="s">
        <v>25</v>
      </c>
      <c r="G121" t="s">
        <v>15</v>
      </c>
      <c r="H121" t="s">
        <v>16</v>
      </c>
      <c r="I121" t="s">
        <v>18</v>
      </c>
      <c r="J121" t="s">
        <v>28</v>
      </c>
      <c r="K121" s="9">
        <v>35.812986000000002</v>
      </c>
      <c r="L121" t="s">
        <v>156</v>
      </c>
      <c r="M121" t="s">
        <v>494</v>
      </c>
      <c r="N121" t="s">
        <v>21</v>
      </c>
      <c r="P121" s="4">
        <f>(IF(C121="ile",1,0)+IF(D121="tyr",1,0)+IF(E121="GLY",1,0)+IF(F121="CYS",1,0)+IF(G121="PHE",1,0)+IF(H121="glu",1,0)+IF(I121="GLY", 1,0)+IF(J121="ile",1,0))/8</f>
        <v>0.25</v>
      </c>
      <c r="Q121" s="4">
        <f t="shared" si="1"/>
        <v>2.7922832237445936E-2</v>
      </c>
    </row>
    <row r="122" spans="1:17" x14ac:dyDescent="0.3">
      <c r="A122" s="1">
        <v>189</v>
      </c>
      <c r="B122" t="s">
        <v>486</v>
      </c>
      <c r="C122" t="s">
        <v>14</v>
      </c>
      <c r="D122" t="s">
        <v>67</v>
      </c>
      <c r="E122" t="s">
        <v>24</v>
      </c>
      <c r="F122" t="s">
        <v>25</v>
      </c>
      <c r="G122" t="s">
        <v>15</v>
      </c>
      <c r="H122" t="s">
        <v>16</v>
      </c>
      <c r="I122" t="s">
        <v>18</v>
      </c>
      <c r="J122" t="s">
        <v>28</v>
      </c>
      <c r="K122" s="9">
        <v>35.812319000000002</v>
      </c>
      <c r="L122" t="s">
        <v>64</v>
      </c>
      <c r="M122" t="s">
        <v>487</v>
      </c>
      <c r="N122" t="s">
        <v>21</v>
      </c>
      <c r="P122" s="4">
        <f>(IF(C122="ile",1,0)+IF(D122="tyr",1,0)+IF(E122="GLY",1,0)+IF(F122="CYS",1,0)+IF(G122="PHE",1,0)+IF(H122="glu",1,0)+IF(I122="GLY", 1,0)+IF(J122="ile",1,0))/8</f>
        <v>0.25</v>
      </c>
      <c r="Q122" s="4">
        <f t="shared" si="1"/>
        <v>2.7923352296733421E-2</v>
      </c>
    </row>
    <row r="123" spans="1:17" x14ac:dyDescent="0.3">
      <c r="A123" s="1">
        <v>193</v>
      </c>
      <c r="B123" t="s">
        <v>495</v>
      </c>
      <c r="C123" t="s">
        <v>14</v>
      </c>
      <c r="D123" t="s">
        <v>15</v>
      </c>
      <c r="E123" t="s">
        <v>24</v>
      </c>
      <c r="F123" t="s">
        <v>25</v>
      </c>
      <c r="G123" t="s">
        <v>15</v>
      </c>
      <c r="H123" t="s">
        <v>16</v>
      </c>
      <c r="I123" t="s">
        <v>18</v>
      </c>
      <c r="J123" t="s">
        <v>28</v>
      </c>
      <c r="K123" s="9">
        <v>35.812199</v>
      </c>
      <c r="L123" t="s">
        <v>362</v>
      </c>
      <c r="M123" t="s">
        <v>496</v>
      </c>
      <c r="N123" t="s">
        <v>21</v>
      </c>
      <c r="P123" s="4">
        <f>(IF(C123="ile",1,0)+IF(D123="tyr",1,0)+IF(E123="GLY",1,0)+IF(F123="CYS",1,0)+IF(G123="PHE",1,0)+IF(H123="glu",1,0)+IF(I123="GLY", 1,0)+IF(J123="ile",1,0))/8</f>
        <v>0.375</v>
      </c>
      <c r="Q123" s="4">
        <f t="shared" si="1"/>
        <v>2.7923445862679364E-2</v>
      </c>
    </row>
    <row r="124" spans="1:17" x14ac:dyDescent="0.3">
      <c r="A124" s="1">
        <v>141</v>
      </c>
      <c r="B124" t="s">
        <v>370</v>
      </c>
      <c r="C124" t="s">
        <v>23</v>
      </c>
      <c r="D124" t="s">
        <v>24</v>
      </c>
      <c r="E124" t="s">
        <v>16</v>
      </c>
      <c r="F124" t="s">
        <v>17</v>
      </c>
      <c r="G124" t="s">
        <v>24</v>
      </c>
      <c r="H124" t="s">
        <v>26</v>
      </c>
      <c r="I124" t="s">
        <v>18</v>
      </c>
      <c r="J124" t="s">
        <v>28</v>
      </c>
      <c r="K124" s="9">
        <v>35.812024999999998</v>
      </c>
      <c r="L124" t="s">
        <v>88</v>
      </c>
      <c r="M124" t="s">
        <v>371</v>
      </c>
      <c r="N124" t="s">
        <v>21</v>
      </c>
      <c r="P124" s="4">
        <f>(IF(C124="ile",1,0)+IF(D124="tyr",1,0)+IF(E124="GLY",1,0)+IF(F124="CYS",1,0)+IF(G124="PHE",1,0)+IF(H124="glu",1,0)+IF(I124="GLY", 1,0)+IF(J124="ile",1,0))/8</f>
        <v>0.125</v>
      </c>
      <c r="Q124" s="4">
        <f t="shared" si="1"/>
        <v>2.7923581534414769E-2</v>
      </c>
    </row>
    <row r="125" spans="1:17" x14ac:dyDescent="0.3">
      <c r="A125" s="1">
        <v>191</v>
      </c>
      <c r="B125" t="s">
        <v>491</v>
      </c>
      <c r="C125" t="s">
        <v>23</v>
      </c>
      <c r="D125" t="s">
        <v>15</v>
      </c>
      <c r="E125" t="s">
        <v>24</v>
      </c>
      <c r="F125" t="s">
        <v>25</v>
      </c>
      <c r="G125" t="s">
        <v>15</v>
      </c>
      <c r="H125" t="s">
        <v>16</v>
      </c>
      <c r="I125" t="s">
        <v>18</v>
      </c>
      <c r="J125" t="s">
        <v>28</v>
      </c>
      <c r="K125" s="9">
        <v>35.811093999999997</v>
      </c>
      <c r="L125" t="s">
        <v>115</v>
      </c>
      <c r="M125" t="s">
        <v>492</v>
      </c>
      <c r="N125" t="s">
        <v>21</v>
      </c>
      <c r="P125" s="4">
        <f>(IF(C125="ile",1,0)+IF(D125="tyr",1,0)+IF(E125="GLY",1,0)+IF(F125="CYS",1,0)+IF(G125="PHE",1,0)+IF(H125="glu",1,0)+IF(I125="GLY", 1,0)+IF(J125="ile",1,0))/8</f>
        <v>0.25</v>
      </c>
      <c r="Q125" s="4">
        <f t="shared" si="1"/>
        <v>2.7924307478570748E-2</v>
      </c>
    </row>
    <row r="126" spans="1:17" x14ac:dyDescent="0.3">
      <c r="A126" s="1">
        <v>89</v>
      </c>
      <c r="B126" t="s">
        <v>255</v>
      </c>
      <c r="C126" t="s">
        <v>14</v>
      </c>
      <c r="D126" t="s">
        <v>15</v>
      </c>
      <c r="E126" t="s">
        <v>24</v>
      </c>
      <c r="F126" t="s">
        <v>25</v>
      </c>
      <c r="G126" t="s">
        <v>15</v>
      </c>
      <c r="H126" t="s">
        <v>16</v>
      </c>
      <c r="I126" t="s">
        <v>67</v>
      </c>
      <c r="J126" t="s">
        <v>28</v>
      </c>
      <c r="K126" s="9">
        <v>35.810381</v>
      </c>
      <c r="L126" t="s">
        <v>61</v>
      </c>
      <c r="M126" t="s">
        <v>256</v>
      </c>
      <c r="N126" t="s">
        <v>21</v>
      </c>
      <c r="P126" s="4">
        <f>(IF(C126="ile",1,0)+IF(D126="tyr",1,0)+IF(E126="GLY",1,0)+IF(F126="CYS",1,0)+IF(G126="PHE",1,0)+IF(H126="glu",1,0)+IF(I126="GLY", 1,0)+IF(J126="ile",1,0))/8</f>
        <v>0.375</v>
      </c>
      <c r="Q126" s="4">
        <f t="shared" si="1"/>
        <v>2.7924863463474461E-2</v>
      </c>
    </row>
    <row r="127" spans="1:17" x14ac:dyDescent="0.3">
      <c r="A127" s="1">
        <v>136</v>
      </c>
      <c r="B127" t="s">
        <v>358</v>
      </c>
      <c r="C127" t="s">
        <v>28</v>
      </c>
      <c r="D127" t="s">
        <v>24</v>
      </c>
      <c r="E127" t="s">
        <v>24</v>
      </c>
      <c r="F127" t="s">
        <v>17</v>
      </c>
      <c r="G127" t="s">
        <v>24</v>
      </c>
      <c r="H127" t="s">
        <v>26</v>
      </c>
      <c r="I127" t="s">
        <v>18</v>
      </c>
      <c r="J127" t="s">
        <v>28</v>
      </c>
      <c r="K127" s="9">
        <v>35.803910000000002</v>
      </c>
      <c r="L127" t="s">
        <v>359</v>
      </c>
      <c r="M127" t="s">
        <v>360</v>
      </c>
      <c r="N127" t="s">
        <v>21</v>
      </c>
      <c r="P127" s="4">
        <f>(IF(C127="ile",1,0)+IF(D127="tyr",1,0)+IF(E127="GLY",1,0)+IF(F127="CYS",1,0)+IF(G127="PHE",1,0)+IF(H127="glu",1,0)+IF(I127="GLY", 1,0)+IF(J127="ile",1,0))/8</f>
        <v>0.125</v>
      </c>
      <c r="Q127" s="4">
        <f t="shared" si="1"/>
        <v>2.7929910448328127E-2</v>
      </c>
    </row>
    <row r="128" spans="1:17" x14ac:dyDescent="0.3">
      <c r="A128" s="1">
        <v>135</v>
      </c>
      <c r="B128" t="s">
        <v>356</v>
      </c>
      <c r="C128" t="s">
        <v>23</v>
      </c>
      <c r="D128" t="s">
        <v>24</v>
      </c>
      <c r="E128" t="s">
        <v>24</v>
      </c>
      <c r="F128" t="s">
        <v>17</v>
      </c>
      <c r="G128" t="s">
        <v>24</v>
      </c>
      <c r="H128" t="s">
        <v>26</v>
      </c>
      <c r="I128" t="s">
        <v>18</v>
      </c>
      <c r="J128" t="s">
        <v>28</v>
      </c>
      <c r="K128" s="9">
        <v>35.803766000000003</v>
      </c>
      <c r="L128" t="s">
        <v>109</v>
      </c>
      <c r="M128" t="s">
        <v>357</v>
      </c>
      <c r="N128" t="s">
        <v>21</v>
      </c>
      <c r="P128" s="4">
        <f>(IF(C128="ile",1,0)+IF(D128="tyr",1,0)+IF(E128="GLY",1,0)+IF(F128="CYS",1,0)+IF(G128="PHE",1,0)+IF(H128="glu",1,0)+IF(I128="GLY", 1,0)+IF(J128="ile",1,0))/8</f>
        <v>0.125</v>
      </c>
      <c r="Q128" s="4">
        <f t="shared" si="1"/>
        <v>2.7930022780285179E-2</v>
      </c>
    </row>
    <row r="129" spans="1:17" x14ac:dyDescent="0.3">
      <c r="A129" s="1">
        <v>137</v>
      </c>
      <c r="B129" t="s">
        <v>361</v>
      </c>
      <c r="C129" t="s">
        <v>14</v>
      </c>
      <c r="D129" t="s">
        <v>24</v>
      </c>
      <c r="E129" t="s">
        <v>24</v>
      </c>
      <c r="F129" t="s">
        <v>17</v>
      </c>
      <c r="G129" t="s">
        <v>24</v>
      </c>
      <c r="H129" t="s">
        <v>26</v>
      </c>
      <c r="I129" t="s">
        <v>18</v>
      </c>
      <c r="J129" t="s">
        <v>28</v>
      </c>
      <c r="K129" s="9">
        <v>35.803356000000001</v>
      </c>
      <c r="L129" t="s">
        <v>362</v>
      </c>
      <c r="M129" t="s">
        <v>363</v>
      </c>
      <c r="N129" t="s">
        <v>21</v>
      </c>
      <c r="P129" s="4">
        <f>(IF(C129="ile",1,0)+IF(D129="tyr",1,0)+IF(E129="GLY",1,0)+IF(F129="CYS",1,0)+IF(G129="PHE",1,0)+IF(H129="glu",1,0)+IF(I129="GLY", 1,0)+IF(J129="ile",1,0))/8</f>
        <v>0.25</v>
      </c>
      <c r="Q129" s="4">
        <f t="shared" si="1"/>
        <v>2.7930342619278483E-2</v>
      </c>
    </row>
    <row r="130" spans="1:17" x14ac:dyDescent="0.3">
      <c r="A130" s="1">
        <v>127</v>
      </c>
      <c r="B130" t="s">
        <v>336</v>
      </c>
      <c r="C130" t="s">
        <v>28</v>
      </c>
      <c r="D130" t="s">
        <v>15</v>
      </c>
      <c r="E130" t="s">
        <v>16</v>
      </c>
      <c r="F130" t="s">
        <v>17</v>
      </c>
      <c r="G130" t="s">
        <v>15</v>
      </c>
      <c r="H130" t="s">
        <v>16</v>
      </c>
      <c r="I130" t="s">
        <v>27</v>
      </c>
      <c r="J130" t="s">
        <v>28</v>
      </c>
      <c r="K130" s="9">
        <v>35.755935000000001</v>
      </c>
      <c r="L130" t="s">
        <v>334</v>
      </c>
      <c r="M130" t="s">
        <v>337</v>
      </c>
      <c r="N130" t="s">
        <v>21</v>
      </c>
      <c r="P130" s="4">
        <f>(IF(C130="ile",1,0)+IF(D130="tyr",1,0)+IF(E130="GLY",1,0)+IF(F130="CYS",1,0)+IF(G130="PHE",1,0)+IF(H130="glu",1,0)+IF(I130="GLY", 1,0)+IF(J130="ile",1,0))/8</f>
        <v>0.375</v>
      </c>
      <c r="Q130" s="4">
        <f t="shared" si="1"/>
        <v>2.7967384994966569E-2</v>
      </c>
    </row>
    <row r="131" spans="1:17" x14ac:dyDescent="0.3">
      <c r="A131" s="1">
        <v>58</v>
      </c>
      <c r="B131" t="s">
        <v>185</v>
      </c>
      <c r="C131" t="s">
        <v>14</v>
      </c>
      <c r="D131" t="s">
        <v>15</v>
      </c>
      <c r="E131" t="s">
        <v>24</v>
      </c>
      <c r="F131" t="s">
        <v>17</v>
      </c>
      <c r="G131" t="s">
        <v>15</v>
      </c>
      <c r="H131" t="s">
        <v>26</v>
      </c>
      <c r="I131" t="s">
        <v>27</v>
      </c>
      <c r="J131" t="s">
        <v>28</v>
      </c>
      <c r="K131" s="9">
        <v>35.755150999999998</v>
      </c>
      <c r="L131" t="s">
        <v>64</v>
      </c>
      <c r="M131" t="s">
        <v>186</v>
      </c>
      <c r="N131" t="s">
        <v>21</v>
      </c>
      <c r="P131" s="4">
        <f>(IF(C131="ile",1,0)+IF(D131="tyr",1,0)+IF(E131="GLY",1,0)+IF(F131="CYS",1,0)+IF(G131="PHE",1,0)+IF(H131="glu",1,0)+IF(I131="GLY", 1,0)+IF(J131="ile",1,0))/8</f>
        <v>0.375</v>
      </c>
      <c r="Q131" s="4">
        <f t="shared" ref="Q131:Q194" si="2">1/K131</f>
        <v>2.7967998233317488E-2</v>
      </c>
    </row>
    <row r="132" spans="1:17" x14ac:dyDescent="0.3">
      <c r="A132" s="1">
        <v>105</v>
      </c>
      <c r="B132" t="s">
        <v>289</v>
      </c>
      <c r="C132" t="s">
        <v>23</v>
      </c>
      <c r="D132" t="s">
        <v>24</v>
      </c>
      <c r="E132" t="s">
        <v>24</v>
      </c>
      <c r="F132" t="s">
        <v>17</v>
      </c>
      <c r="G132" t="s">
        <v>15</v>
      </c>
      <c r="H132" t="s">
        <v>16</v>
      </c>
      <c r="I132" t="s">
        <v>27</v>
      </c>
      <c r="J132" t="s">
        <v>28</v>
      </c>
      <c r="K132" s="9">
        <v>35.746318000000002</v>
      </c>
      <c r="L132" t="s">
        <v>64</v>
      </c>
      <c r="M132" t="s">
        <v>290</v>
      </c>
      <c r="N132" t="s">
        <v>21</v>
      </c>
      <c r="P132" s="4">
        <f>(IF(C132="ile",1,0)+IF(D132="tyr",1,0)+IF(E132="GLY",1,0)+IF(F132="CYS",1,0)+IF(G132="PHE",1,0)+IF(H132="glu",1,0)+IF(I132="GLY", 1,0)+IF(J132="ile",1,0))/8</f>
        <v>0.25</v>
      </c>
      <c r="Q132" s="4">
        <f t="shared" si="2"/>
        <v>2.7974909192046014E-2</v>
      </c>
    </row>
    <row r="133" spans="1:17" x14ac:dyDescent="0.3">
      <c r="A133" s="1">
        <v>131</v>
      </c>
      <c r="B133" t="s">
        <v>346</v>
      </c>
      <c r="C133" t="s">
        <v>28</v>
      </c>
      <c r="D133" t="s">
        <v>24</v>
      </c>
      <c r="E133" t="s">
        <v>24</v>
      </c>
      <c r="F133" t="s">
        <v>25</v>
      </c>
      <c r="G133" t="s">
        <v>24</v>
      </c>
      <c r="H133" t="s">
        <v>26</v>
      </c>
      <c r="I133" t="s">
        <v>18</v>
      </c>
      <c r="J133" t="s">
        <v>28</v>
      </c>
      <c r="K133" s="9">
        <v>35.745744999999999</v>
      </c>
      <c r="L133" t="s">
        <v>347</v>
      </c>
      <c r="M133" t="s">
        <v>348</v>
      </c>
      <c r="N133" t="s">
        <v>21</v>
      </c>
      <c r="P133" s="4">
        <f>(IF(C133="ile",1,0)+IF(D133="tyr",1,0)+IF(E133="GLY",1,0)+IF(F133="CYS",1,0)+IF(G133="PHE",1,0)+IF(H133="glu",1,0)+IF(I133="GLY", 1,0)+IF(J133="ile",1,0))/8</f>
        <v>0.125</v>
      </c>
      <c r="Q133" s="4">
        <f t="shared" si="2"/>
        <v>2.7975357626481137E-2</v>
      </c>
    </row>
    <row r="134" spans="1:17" x14ac:dyDescent="0.3">
      <c r="A134" s="1">
        <v>113</v>
      </c>
      <c r="B134" t="s">
        <v>305</v>
      </c>
      <c r="C134" t="s">
        <v>23</v>
      </c>
      <c r="D134" t="s">
        <v>15</v>
      </c>
      <c r="E134" t="s">
        <v>24</v>
      </c>
      <c r="F134" t="s">
        <v>17</v>
      </c>
      <c r="G134" t="s">
        <v>15</v>
      </c>
      <c r="H134" t="s">
        <v>16</v>
      </c>
      <c r="I134" t="s">
        <v>27</v>
      </c>
      <c r="J134" t="s">
        <v>28</v>
      </c>
      <c r="K134" s="9">
        <v>35.745032000000002</v>
      </c>
      <c r="L134" t="s">
        <v>58</v>
      </c>
      <c r="M134" t="s">
        <v>306</v>
      </c>
      <c r="N134" t="s">
        <v>21</v>
      </c>
      <c r="P134" s="4">
        <f>(IF(C134="ile",1,0)+IF(D134="tyr",1,0)+IF(E134="GLY",1,0)+IF(F134="CYS",1,0)+IF(G134="PHE",1,0)+IF(H134="glu",1,0)+IF(I134="GLY", 1,0)+IF(J134="ile",1,0))/8</f>
        <v>0.375</v>
      </c>
      <c r="Q134" s="4">
        <f t="shared" si="2"/>
        <v>2.7975915646123912E-2</v>
      </c>
    </row>
    <row r="135" spans="1:17" x14ac:dyDescent="0.3">
      <c r="A135" s="1">
        <v>132</v>
      </c>
      <c r="B135" t="s">
        <v>349</v>
      </c>
      <c r="C135" t="s">
        <v>14</v>
      </c>
      <c r="D135" t="s">
        <v>24</v>
      </c>
      <c r="E135" t="s">
        <v>24</v>
      </c>
      <c r="F135" t="s">
        <v>25</v>
      </c>
      <c r="G135" t="s">
        <v>24</v>
      </c>
      <c r="H135" t="s">
        <v>26</v>
      </c>
      <c r="I135" t="s">
        <v>18</v>
      </c>
      <c r="J135" t="s">
        <v>28</v>
      </c>
      <c r="K135" s="9">
        <v>35.744754999999998</v>
      </c>
      <c r="L135" t="s">
        <v>73</v>
      </c>
      <c r="M135" t="s">
        <v>350</v>
      </c>
      <c r="N135" t="s">
        <v>21</v>
      </c>
      <c r="P135" s="4">
        <f>(IF(C135="ile",1,0)+IF(D135="tyr",1,0)+IF(E135="GLY",1,0)+IF(F135="CYS",1,0)+IF(G135="PHE",1,0)+IF(H135="glu",1,0)+IF(I135="GLY", 1,0)+IF(J135="ile",1,0))/8</f>
        <v>0.25</v>
      </c>
      <c r="Q135" s="4">
        <f t="shared" si="2"/>
        <v>2.7976132442368119E-2</v>
      </c>
    </row>
    <row r="136" spans="1:17" x14ac:dyDescent="0.3">
      <c r="A136" s="1">
        <v>129</v>
      </c>
      <c r="B136" t="s">
        <v>341</v>
      </c>
      <c r="C136" t="s">
        <v>14</v>
      </c>
      <c r="D136" t="s">
        <v>15</v>
      </c>
      <c r="E136" t="s">
        <v>16</v>
      </c>
      <c r="F136" t="s">
        <v>17</v>
      </c>
      <c r="G136" t="s">
        <v>15</v>
      </c>
      <c r="H136" t="s">
        <v>16</v>
      </c>
      <c r="I136" t="s">
        <v>27</v>
      </c>
      <c r="J136" t="s">
        <v>28</v>
      </c>
      <c r="K136" s="9">
        <v>35.743636000000002</v>
      </c>
      <c r="L136" t="s">
        <v>339</v>
      </c>
      <c r="M136" t="s">
        <v>342</v>
      </c>
      <c r="N136" t="s">
        <v>21</v>
      </c>
      <c r="P136" s="4">
        <f>(IF(C136="ile",1,0)+IF(D136="tyr",1,0)+IF(E136="GLY",1,0)+IF(F136="CYS",1,0)+IF(G136="PHE",1,0)+IF(H136="glu",1,0)+IF(I136="GLY", 1,0)+IF(J136="ile",1,0))/8</f>
        <v>0.5</v>
      </c>
      <c r="Q136" s="4">
        <f t="shared" si="2"/>
        <v>2.7977008270786998E-2</v>
      </c>
    </row>
    <row r="137" spans="1:17" x14ac:dyDescent="0.3">
      <c r="A137" s="1">
        <v>130</v>
      </c>
      <c r="B137" t="s">
        <v>343</v>
      </c>
      <c r="C137" t="s">
        <v>23</v>
      </c>
      <c r="D137" t="s">
        <v>24</v>
      </c>
      <c r="E137" t="s">
        <v>24</v>
      </c>
      <c r="F137" t="s">
        <v>25</v>
      </c>
      <c r="G137" t="s">
        <v>24</v>
      </c>
      <c r="H137" t="s">
        <v>26</v>
      </c>
      <c r="I137" t="s">
        <v>18</v>
      </c>
      <c r="J137" t="s">
        <v>28</v>
      </c>
      <c r="K137" s="9">
        <v>35.743029</v>
      </c>
      <c r="L137" t="s">
        <v>344</v>
      </c>
      <c r="M137" t="s">
        <v>345</v>
      </c>
      <c r="N137" t="s">
        <v>21</v>
      </c>
      <c r="P137" s="4">
        <f>(IF(C137="ile",1,0)+IF(D137="tyr",1,0)+IF(E137="GLY",1,0)+IF(F137="CYS",1,0)+IF(G137="PHE",1,0)+IF(H137="glu",1,0)+IF(I137="GLY", 1,0)+IF(J137="ile",1,0))/8</f>
        <v>0.125</v>
      </c>
      <c r="Q137" s="4">
        <f t="shared" si="2"/>
        <v>2.7977483385641436E-2</v>
      </c>
    </row>
    <row r="138" spans="1:17" x14ac:dyDescent="0.3">
      <c r="A138" s="1">
        <v>68</v>
      </c>
      <c r="B138" t="s">
        <v>205</v>
      </c>
      <c r="C138" t="s">
        <v>28</v>
      </c>
      <c r="D138" t="s">
        <v>15</v>
      </c>
      <c r="E138" t="s">
        <v>16</v>
      </c>
      <c r="F138" t="s">
        <v>17</v>
      </c>
      <c r="G138" t="s">
        <v>15</v>
      </c>
      <c r="H138" t="s">
        <v>26</v>
      </c>
      <c r="I138" t="s">
        <v>27</v>
      </c>
      <c r="J138" t="s">
        <v>28</v>
      </c>
      <c r="K138" s="9">
        <v>35.741647999999998</v>
      </c>
      <c r="L138" t="s">
        <v>64</v>
      </c>
      <c r="M138" t="s">
        <v>206</v>
      </c>
      <c r="N138" t="s">
        <v>21</v>
      </c>
      <c r="P138" s="4">
        <f>(IF(C138="ile",1,0)+IF(D138="tyr",1,0)+IF(E138="GLY",1,0)+IF(F138="CYS",1,0)+IF(G138="PHE",1,0)+IF(H138="glu",1,0)+IF(I138="GLY", 1,0)+IF(J138="ile",1,0))/8</f>
        <v>0.25</v>
      </c>
      <c r="Q138" s="4">
        <f t="shared" si="2"/>
        <v>2.7978564390763405E-2</v>
      </c>
    </row>
    <row r="139" spans="1:17" x14ac:dyDescent="0.3">
      <c r="A139" s="1">
        <v>134</v>
      </c>
      <c r="B139" t="s">
        <v>354</v>
      </c>
      <c r="C139" t="s">
        <v>14</v>
      </c>
      <c r="D139" t="s">
        <v>15</v>
      </c>
      <c r="E139" t="s">
        <v>24</v>
      </c>
      <c r="F139" t="s">
        <v>25</v>
      </c>
      <c r="G139" t="s">
        <v>24</v>
      </c>
      <c r="H139" t="s">
        <v>26</v>
      </c>
      <c r="I139" t="s">
        <v>18</v>
      </c>
      <c r="J139" t="s">
        <v>28</v>
      </c>
      <c r="K139" s="9">
        <v>35.741326000000001</v>
      </c>
      <c r="L139" t="s">
        <v>41</v>
      </c>
      <c r="M139" t="s">
        <v>355</v>
      </c>
      <c r="N139" t="s">
        <v>21</v>
      </c>
      <c r="P139" s="4">
        <f>(IF(C139="ile",1,0)+IF(D139="tyr",1,0)+IF(E139="GLY",1,0)+IF(F139="CYS",1,0)+IF(G139="PHE",1,0)+IF(H139="glu",1,0)+IF(I139="GLY", 1,0)+IF(J139="ile",1,0))/8</f>
        <v>0.375</v>
      </c>
      <c r="Q139" s="4">
        <f t="shared" si="2"/>
        <v>2.797881645465532E-2</v>
      </c>
    </row>
    <row r="140" spans="1:17" x14ac:dyDescent="0.3">
      <c r="A140" s="1">
        <v>133</v>
      </c>
      <c r="B140" t="s">
        <v>351</v>
      </c>
      <c r="C140" t="s">
        <v>23</v>
      </c>
      <c r="D140" t="s">
        <v>15</v>
      </c>
      <c r="E140" t="s">
        <v>24</v>
      </c>
      <c r="F140" t="s">
        <v>25</v>
      </c>
      <c r="G140" t="s">
        <v>24</v>
      </c>
      <c r="H140" t="s">
        <v>26</v>
      </c>
      <c r="I140" t="s">
        <v>18</v>
      </c>
      <c r="J140" t="s">
        <v>28</v>
      </c>
      <c r="K140" s="9">
        <v>35.740867999999999</v>
      </c>
      <c r="L140" t="s">
        <v>352</v>
      </c>
      <c r="M140" t="s">
        <v>353</v>
      </c>
      <c r="N140" t="s">
        <v>21</v>
      </c>
      <c r="P140" s="4">
        <f>(IF(C140="ile",1,0)+IF(D140="tyr",1,0)+IF(E140="GLY",1,0)+IF(F140="CYS",1,0)+IF(G140="PHE",1,0)+IF(H140="glu",1,0)+IF(I140="GLY", 1,0)+IF(J140="ile",1,0))/8</f>
        <v>0.25</v>
      </c>
      <c r="Q140" s="4">
        <f t="shared" si="2"/>
        <v>2.7979174988139628E-2</v>
      </c>
    </row>
    <row r="141" spans="1:17" x14ac:dyDescent="0.3">
      <c r="A141" s="1">
        <v>123</v>
      </c>
      <c r="B141" t="s">
        <v>327</v>
      </c>
      <c r="C141" t="s">
        <v>14</v>
      </c>
      <c r="D141" t="s">
        <v>24</v>
      </c>
      <c r="E141" t="s">
        <v>16</v>
      </c>
      <c r="F141" t="s">
        <v>17</v>
      </c>
      <c r="G141" t="s">
        <v>15</v>
      </c>
      <c r="H141" t="s">
        <v>16</v>
      </c>
      <c r="I141" t="s">
        <v>27</v>
      </c>
      <c r="J141" t="s">
        <v>28</v>
      </c>
      <c r="K141" s="9">
        <v>35.740054000000001</v>
      </c>
      <c r="L141" t="s">
        <v>222</v>
      </c>
      <c r="M141" t="s">
        <v>328</v>
      </c>
      <c r="N141" t="s">
        <v>21</v>
      </c>
      <c r="P141" s="4">
        <f>(IF(C141="ile",1,0)+IF(D141="tyr",1,0)+IF(E141="GLY",1,0)+IF(F141="CYS",1,0)+IF(G141="PHE",1,0)+IF(H141="glu",1,0)+IF(I141="GLY", 1,0)+IF(J141="ile",1,0))/8</f>
        <v>0.375</v>
      </c>
      <c r="Q141" s="4">
        <f t="shared" si="2"/>
        <v>2.7979812229718511E-2</v>
      </c>
    </row>
    <row r="142" spans="1:17" x14ac:dyDescent="0.3">
      <c r="A142" s="1">
        <v>103</v>
      </c>
      <c r="B142" t="s">
        <v>285</v>
      </c>
      <c r="C142" t="s">
        <v>23</v>
      </c>
      <c r="D142" t="s">
        <v>67</v>
      </c>
      <c r="E142" t="s">
        <v>24</v>
      </c>
      <c r="F142" t="s">
        <v>17</v>
      </c>
      <c r="G142" t="s">
        <v>15</v>
      </c>
      <c r="H142" t="s">
        <v>16</v>
      </c>
      <c r="I142" t="s">
        <v>27</v>
      </c>
      <c r="J142" t="s">
        <v>28</v>
      </c>
      <c r="K142" s="9">
        <v>35.738734000000001</v>
      </c>
      <c r="L142" t="s">
        <v>222</v>
      </c>
      <c r="M142" t="s">
        <v>286</v>
      </c>
      <c r="N142" t="s">
        <v>21</v>
      </c>
      <c r="P142" s="4">
        <f>(IF(C142="ile",1,0)+IF(D142="tyr",1,0)+IF(E142="GLY",1,0)+IF(F142="CYS",1,0)+IF(G142="PHE",1,0)+IF(H142="glu",1,0)+IF(I142="GLY", 1,0)+IF(J142="ile",1,0))/8</f>
        <v>0.25</v>
      </c>
      <c r="Q142" s="4">
        <f t="shared" si="2"/>
        <v>2.7980845656144393E-2</v>
      </c>
    </row>
    <row r="143" spans="1:17" x14ac:dyDescent="0.3">
      <c r="A143" s="1">
        <v>70</v>
      </c>
      <c r="B143" t="s">
        <v>209</v>
      </c>
      <c r="C143" t="s">
        <v>14</v>
      </c>
      <c r="D143" t="s">
        <v>15</v>
      </c>
      <c r="E143" t="s">
        <v>16</v>
      </c>
      <c r="F143" t="s">
        <v>17</v>
      </c>
      <c r="G143" t="s">
        <v>15</v>
      </c>
      <c r="H143" t="s">
        <v>26</v>
      </c>
      <c r="I143" t="s">
        <v>27</v>
      </c>
      <c r="J143" t="s">
        <v>28</v>
      </c>
      <c r="K143" s="9">
        <v>35.738261999999999</v>
      </c>
      <c r="L143" t="s">
        <v>210</v>
      </c>
      <c r="M143" t="s">
        <v>211</v>
      </c>
      <c r="N143" t="s">
        <v>21</v>
      </c>
      <c r="P143" s="4">
        <f>(IF(C143="ile",1,0)+IF(D143="tyr",1,0)+IF(E143="GLY",1,0)+IF(F143="CYS",1,0)+IF(G143="PHE",1,0)+IF(H143="glu",1,0)+IF(I143="GLY", 1,0)+IF(J143="ile",1,0))/8</f>
        <v>0.375</v>
      </c>
      <c r="Q143" s="4">
        <f t="shared" si="2"/>
        <v>2.7981215202910539E-2</v>
      </c>
    </row>
    <row r="144" spans="1:17" x14ac:dyDescent="0.3">
      <c r="A144" s="1">
        <v>50</v>
      </c>
      <c r="B144" t="s">
        <v>166</v>
      </c>
      <c r="C144" t="s">
        <v>14</v>
      </c>
      <c r="D144" t="s">
        <v>67</v>
      </c>
      <c r="E144" t="s">
        <v>24</v>
      </c>
      <c r="F144" t="s">
        <v>17</v>
      </c>
      <c r="G144" t="s">
        <v>15</v>
      </c>
      <c r="H144" t="s">
        <v>26</v>
      </c>
      <c r="I144" t="s">
        <v>27</v>
      </c>
      <c r="J144" t="s">
        <v>28</v>
      </c>
      <c r="K144" s="9">
        <v>35.737622000000002</v>
      </c>
      <c r="L144" t="s">
        <v>55</v>
      </c>
      <c r="M144" t="s">
        <v>167</v>
      </c>
      <c r="N144" t="s">
        <v>21</v>
      </c>
      <c r="P144" s="4">
        <f>(IF(C144="ile",1,0)+IF(D144="tyr",1,0)+IF(E144="GLY",1,0)+IF(F144="CYS",1,0)+IF(G144="PHE",1,0)+IF(H144="glu",1,0)+IF(I144="GLY", 1,0)+IF(J144="ile",1,0))/8</f>
        <v>0.25</v>
      </c>
      <c r="Q144" s="4">
        <f t="shared" si="2"/>
        <v>2.7981716298862862E-2</v>
      </c>
    </row>
    <row r="145" spans="1:17" x14ac:dyDescent="0.3">
      <c r="A145" s="1">
        <v>66</v>
      </c>
      <c r="B145" t="s">
        <v>201</v>
      </c>
      <c r="C145" t="s">
        <v>23</v>
      </c>
      <c r="D145" t="s">
        <v>15</v>
      </c>
      <c r="E145" t="s">
        <v>16</v>
      </c>
      <c r="F145" t="s">
        <v>17</v>
      </c>
      <c r="G145" t="s">
        <v>15</v>
      </c>
      <c r="H145" t="s">
        <v>26</v>
      </c>
      <c r="I145" t="s">
        <v>27</v>
      </c>
      <c r="J145" t="s">
        <v>28</v>
      </c>
      <c r="K145" s="9">
        <v>35.737008000000003</v>
      </c>
      <c r="L145" t="s">
        <v>64</v>
      </c>
      <c r="M145" t="s">
        <v>202</v>
      </c>
      <c r="N145" t="s">
        <v>21</v>
      </c>
      <c r="P145" s="4">
        <f>(IF(C145="ile",1,0)+IF(D145="tyr",1,0)+IF(E145="GLY",1,0)+IF(F145="CYS",1,0)+IF(G145="PHE",1,0)+IF(H145="glu",1,0)+IF(I145="GLY", 1,0)+IF(J145="ile",1,0))/8</f>
        <v>0.25</v>
      </c>
      <c r="Q145" s="4">
        <f t="shared" si="2"/>
        <v>2.7982197054661092E-2</v>
      </c>
    </row>
    <row r="146" spans="1:17" x14ac:dyDescent="0.3">
      <c r="A146" s="1">
        <v>62</v>
      </c>
      <c r="B146" t="s">
        <v>193</v>
      </c>
      <c r="C146" t="s">
        <v>28</v>
      </c>
      <c r="D146" t="s">
        <v>24</v>
      </c>
      <c r="E146" t="s">
        <v>16</v>
      </c>
      <c r="F146" t="s">
        <v>17</v>
      </c>
      <c r="G146" t="s">
        <v>15</v>
      </c>
      <c r="H146" t="s">
        <v>26</v>
      </c>
      <c r="I146" t="s">
        <v>27</v>
      </c>
      <c r="J146" t="s">
        <v>28</v>
      </c>
      <c r="K146" s="9">
        <v>35.736955000000002</v>
      </c>
      <c r="L146" t="s">
        <v>181</v>
      </c>
      <c r="M146" t="s">
        <v>194</v>
      </c>
      <c r="N146" t="s">
        <v>21</v>
      </c>
      <c r="P146" s="4">
        <f>(IF(C146="ile",1,0)+IF(D146="tyr",1,0)+IF(E146="GLY",1,0)+IF(F146="CYS",1,0)+IF(G146="PHE",1,0)+IF(H146="glu",1,0)+IF(I146="GLY", 1,0)+IF(J146="ile",1,0))/8</f>
        <v>0.125</v>
      </c>
      <c r="Q146" s="4">
        <f t="shared" si="2"/>
        <v>2.7982238553900297E-2</v>
      </c>
    </row>
    <row r="147" spans="1:17" x14ac:dyDescent="0.3">
      <c r="A147" s="1">
        <v>117</v>
      </c>
      <c r="B147" t="s">
        <v>313</v>
      </c>
      <c r="C147" t="s">
        <v>14</v>
      </c>
      <c r="D147" t="s">
        <v>15</v>
      </c>
      <c r="E147" t="s">
        <v>24</v>
      </c>
      <c r="F147" t="s">
        <v>17</v>
      </c>
      <c r="G147" t="s">
        <v>15</v>
      </c>
      <c r="H147" t="s">
        <v>16</v>
      </c>
      <c r="I147" t="s">
        <v>27</v>
      </c>
      <c r="J147" t="s">
        <v>28</v>
      </c>
      <c r="K147" s="9">
        <v>35.736874</v>
      </c>
      <c r="L147" t="s">
        <v>222</v>
      </c>
      <c r="M147" t="s">
        <v>314</v>
      </c>
      <c r="N147" t="s">
        <v>21</v>
      </c>
      <c r="P147" s="4">
        <f>(IF(C147="ile",1,0)+IF(D147="tyr",1,0)+IF(E147="GLY",1,0)+IF(F147="CYS",1,0)+IF(G147="PHE",1,0)+IF(H147="glu",1,0)+IF(I147="GLY", 1,0)+IF(J147="ile",1,0))/8</f>
        <v>0.5</v>
      </c>
      <c r="Q147" s="4">
        <f t="shared" si="2"/>
        <v>2.7982301977503683E-2</v>
      </c>
    </row>
    <row r="148" spans="1:17" x14ac:dyDescent="0.3">
      <c r="A148" s="1">
        <v>56</v>
      </c>
      <c r="B148" t="s">
        <v>180</v>
      </c>
      <c r="C148" t="s">
        <v>28</v>
      </c>
      <c r="D148" t="s">
        <v>15</v>
      </c>
      <c r="E148" t="s">
        <v>24</v>
      </c>
      <c r="F148" t="s">
        <v>17</v>
      </c>
      <c r="G148" t="s">
        <v>15</v>
      </c>
      <c r="H148" t="s">
        <v>26</v>
      </c>
      <c r="I148" t="s">
        <v>27</v>
      </c>
      <c r="J148" t="s">
        <v>28</v>
      </c>
      <c r="K148" s="9">
        <v>35.736269</v>
      </c>
      <c r="L148" t="s">
        <v>181</v>
      </c>
      <c r="M148" t="s">
        <v>182</v>
      </c>
      <c r="N148" t="s">
        <v>21</v>
      </c>
      <c r="P148" s="4">
        <f>(IF(C148="ile",1,0)+IF(D148="tyr",1,0)+IF(E148="GLY",1,0)+IF(F148="CYS",1,0)+IF(G148="PHE",1,0)+IF(H148="glu",1,0)+IF(I148="GLY", 1,0)+IF(J148="ile",1,0))/8</f>
        <v>0.25</v>
      </c>
      <c r="Q148" s="4">
        <f t="shared" si="2"/>
        <v>2.7982775706104069E-2</v>
      </c>
    </row>
    <row r="149" spans="1:17" x14ac:dyDescent="0.3">
      <c r="A149" s="1">
        <v>54</v>
      </c>
      <c r="B149" t="s">
        <v>175</v>
      </c>
      <c r="C149" t="s">
        <v>23</v>
      </c>
      <c r="D149" t="s">
        <v>15</v>
      </c>
      <c r="E149" t="s">
        <v>24</v>
      </c>
      <c r="F149" t="s">
        <v>17</v>
      </c>
      <c r="G149" t="s">
        <v>15</v>
      </c>
      <c r="H149" t="s">
        <v>26</v>
      </c>
      <c r="I149" t="s">
        <v>27</v>
      </c>
      <c r="J149" t="s">
        <v>28</v>
      </c>
      <c r="K149" s="9">
        <v>35.736119000000002</v>
      </c>
      <c r="L149" t="s">
        <v>176</v>
      </c>
      <c r="M149" t="s">
        <v>177</v>
      </c>
      <c r="N149" t="s">
        <v>21</v>
      </c>
      <c r="P149" s="4">
        <f>(IF(C149="ile",1,0)+IF(D149="tyr",1,0)+IF(E149="GLY",1,0)+IF(F149="CYS",1,0)+IF(G149="PHE",1,0)+IF(H149="glu",1,0)+IF(I149="GLY", 1,0)+IF(J149="ile",1,0))/8</f>
        <v>0.25</v>
      </c>
      <c r="Q149" s="4">
        <f t="shared" si="2"/>
        <v>2.7982893161957512E-2</v>
      </c>
    </row>
    <row r="150" spans="1:17" x14ac:dyDescent="0.3">
      <c r="A150" s="1">
        <v>109</v>
      </c>
      <c r="B150" t="s">
        <v>297</v>
      </c>
      <c r="C150" t="s">
        <v>14</v>
      </c>
      <c r="D150" t="s">
        <v>67</v>
      </c>
      <c r="E150" t="s">
        <v>24</v>
      </c>
      <c r="F150" t="s">
        <v>17</v>
      </c>
      <c r="G150" t="s">
        <v>15</v>
      </c>
      <c r="H150" t="s">
        <v>16</v>
      </c>
      <c r="I150" t="s">
        <v>27</v>
      </c>
      <c r="J150" t="s">
        <v>28</v>
      </c>
      <c r="K150" s="9">
        <v>35.735759999999999</v>
      </c>
      <c r="L150" t="s">
        <v>222</v>
      </c>
      <c r="M150" t="s">
        <v>298</v>
      </c>
      <c r="N150" t="s">
        <v>21</v>
      </c>
      <c r="P150" s="4">
        <f>(IF(C150="ile",1,0)+IF(D150="tyr",1,0)+IF(E150="GLY",1,0)+IF(F150="CYS",1,0)+IF(G150="PHE",1,0)+IF(H150="glu",1,0)+IF(I150="GLY", 1,0)+IF(J150="ile",1,0))/8</f>
        <v>0.375</v>
      </c>
      <c r="Q150" s="4">
        <f t="shared" si="2"/>
        <v>2.7983174276970744E-2</v>
      </c>
    </row>
    <row r="151" spans="1:17" x14ac:dyDescent="0.3">
      <c r="A151" s="1">
        <v>106</v>
      </c>
      <c r="B151" t="s">
        <v>291</v>
      </c>
      <c r="C151" t="s">
        <v>28</v>
      </c>
      <c r="D151" t="s">
        <v>67</v>
      </c>
      <c r="E151" t="s">
        <v>24</v>
      </c>
      <c r="F151" t="s">
        <v>17</v>
      </c>
      <c r="G151" t="s">
        <v>15</v>
      </c>
      <c r="H151" t="s">
        <v>16</v>
      </c>
      <c r="I151" t="s">
        <v>27</v>
      </c>
      <c r="J151" t="s">
        <v>28</v>
      </c>
      <c r="K151" s="9">
        <v>35.735478999999998</v>
      </c>
      <c r="L151" t="s">
        <v>219</v>
      </c>
      <c r="M151" t="s">
        <v>292</v>
      </c>
      <c r="N151" t="s">
        <v>21</v>
      </c>
      <c r="P151" s="4">
        <f>(IF(C151="ile",1,0)+IF(D151="tyr",1,0)+IF(E151="GLY",1,0)+IF(F151="CYS",1,0)+IF(G151="PHE",1,0)+IF(H151="glu",1,0)+IF(I151="GLY", 1,0)+IF(J151="ile",1,0))/8</f>
        <v>0.25</v>
      </c>
      <c r="Q151" s="4">
        <f t="shared" si="2"/>
        <v>2.7983394318010963E-2</v>
      </c>
    </row>
    <row r="152" spans="1:17" x14ac:dyDescent="0.3">
      <c r="A152" s="1">
        <v>125</v>
      </c>
      <c r="B152" t="s">
        <v>331</v>
      </c>
      <c r="C152" t="s">
        <v>23</v>
      </c>
      <c r="D152" t="s">
        <v>15</v>
      </c>
      <c r="E152" t="s">
        <v>16</v>
      </c>
      <c r="F152" t="s">
        <v>17</v>
      </c>
      <c r="G152" t="s">
        <v>15</v>
      </c>
      <c r="H152" t="s">
        <v>16</v>
      </c>
      <c r="I152" t="s">
        <v>27</v>
      </c>
      <c r="J152" t="s">
        <v>28</v>
      </c>
      <c r="K152" s="9">
        <v>35.733348999999997</v>
      </c>
      <c r="L152" t="s">
        <v>219</v>
      </c>
      <c r="M152" t="s">
        <v>332</v>
      </c>
      <c r="N152" t="s">
        <v>21</v>
      </c>
      <c r="P152" s="4">
        <f>(IF(C152="ile",1,0)+IF(D152="tyr",1,0)+IF(E152="GLY",1,0)+IF(F152="CYS",1,0)+IF(G152="PHE",1,0)+IF(H152="glu",1,0)+IF(I152="GLY", 1,0)+IF(J152="ile",1,0))/8</f>
        <v>0.375</v>
      </c>
      <c r="Q152" s="4">
        <f t="shared" si="2"/>
        <v>2.7985062357295424E-2</v>
      </c>
    </row>
    <row r="153" spans="1:17" x14ac:dyDescent="0.3">
      <c r="A153" s="1">
        <v>60</v>
      </c>
      <c r="B153" t="s">
        <v>189</v>
      </c>
      <c r="C153" t="s">
        <v>23</v>
      </c>
      <c r="D153" t="s">
        <v>24</v>
      </c>
      <c r="E153" t="s">
        <v>16</v>
      </c>
      <c r="F153" t="s">
        <v>17</v>
      </c>
      <c r="G153" t="s">
        <v>15</v>
      </c>
      <c r="H153" t="s">
        <v>26</v>
      </c>
      <c r="I153" t="s">
        <v>27</v>
      </c>
      <c r="J153" t="s">
        <v>28</v>
      </c>
      <c r="K153" s="9">
        <v>35.731841000000003</v>
      </c>
      <c r="L153" t="s">
        <v>64</v>
      </c>
      <c r="M153" t="s">
        <v>190</v>
      </c>
      <c r="N153" t="s">
        <v>21</v>
      </c>
      <c r="P153" s="4">
        <f>(IF(C153="ile",1,0)+IF(D153="tyr",1,0)+IF(E153="GLY",1,0)+IF(F153="CYS",1,0)+IF(G153="PHE",1,0)+IF(H153="glu",1,0)+IF(I153="GLY", 1,0)+IF(J153="ile",1,0))/8</f>
        <v>0.125</v>
      </c>
      <c r="Q153" s="4">
        <f t="shared" si="2"/>
        <v>2.7986243418020355E-2</v>
      </c>
    </row>
    <row r="154" spans="1:17" x14ac:dyDescent="0.3">
      <c r="A154" s="1">
        <v>64</v>
      </c>
      <c r="B154" t="s">
        <v>197</v>
      </c>
      <c r="C154" t="s">
        <v>14</v>
      </c>
      <c r="D154" t="s">
        <v>24</v>
      </c>
      <c r="E154" t="s">
        <v>16</v>
      </c>
      <c r="F154" t="s">
        <v>17</v>
      </c>
      <c r="G154" t="s">
        <v>15</v>
      </c>
      <c r="H154" t="s">
        <v>26</v>
      </c>
      <c r="I154" t="s">
        <v>27</v>
      </c>
      <c r="J154" t="s">
        <v>28</v>
      </c>
      <c r="K154" s="9">
        <v>35.730614000000003</v>
      </c>
      <c r="L154" t="s">
        <v>55</v>
      </c>
      <c r="M154" t="s">
        <v>198</v>
      </c>
      <c r="N154" t="s">
        <v>21</v>
      </c>
      <c r="P154" s="4">
        <f>(IF(C154="ile",1,0)+IF(D154="tyr",1,0)+IF(E154="GLY",1,0)+IF(F154="CYS",1,0)+IF(G154="PHE",1,0)+IF(H154="glu",1,0)+IF(I154="GLY", 1,0)+IF(J154="ile",1,0))/8</f>
        <v>0.25</v>
      </c>
      <c r="Q154" s="4">
        <f t="shared" si="2"/>
        <v>2.7987204474012116E-2</v>
      </c>
    </row>
    <row r="155" spans="1:17" x14ac:dyDescent="0.3">
      <c r="A155" s="1">
        <v>108</v>
      </c>
      <c r="B155" t="s">
        <v>295</v>
      </c>
      <c r="C155" t="s">
        <v>28</v>
      </c>
      <c r="D155" t="s">
        <v>24</v>
      </c>
      <c r="E155" t="s">
        <v>24</v>
      </c>
      <c r="F155" t="s">
        <v>17</v>
      </c>
      <c r="G155" t="s">
        <v>15</v>
      </c>
      <c r="H155" t="s">
        <v>16</v>
      </c>
      <c r="I155" t="s">
        <v>27</v>
      </c>
      <c r="J155" t="s">
        <v>28</v>
      </c>
      <c r="K155" s="9">
        <v>35.729906999999997</v>
      </c>
      <c r="L155" t="s">
        <v>64</v>
      </c>
      <c r="M155" t="s">
        <v>296</v>
      </c>
      <c r="N155" t="s">
        <v>21</v>
      </c>
      <c r="P155" s="4">
        <f>(IF(C155="ile",1,0)+IF(D155="tyr",1,0)+IF(E155="GLY",1,0)+IF(F155="CYS",1,0)+IF(G155="PHE",1,0)+IF(H155="glu",1,0)+IF(I155="GLY", 1,0)+IF(J155="ile",1,0))/8</f>
        <v>0.25</v>
      </c>
      <c r="Q155" s="4">
        <f t="shared" si="2"/>
        <v>2.7987758266485276E-2</v>
      </c>
    </row>
    <row r="156" spans="1:17" x14ac:dyDescent="0.3">
      <c r="A156" s="1">
        <v>111</v>
      </c>
      <c r="B156" t="s">
        <v>301</v>
      </c>
      <c r="C156" t="s">
        <v>14</v>
      </c>
      <c r="D156" t="s">
        <v>24</v>
      </c>
      <c r="E156" t="s">
        <v>24</v>
      </c>
      <c r="F156" t="s">
        <v>17</v>
      </c>
      <c r="G156" t="s">
        <v>15</v>
      </c>
      <c r="H156" t="s">
        <v>16</v>
      </c>
      <c r="I156" t="s">
        <v>27</v>
      </c>
      <c r="J156" t="s">
        <v>28</v>
      </c>
      <c r="K156" s="9">
        <v>35.729892999999997</v>
      </c>
      <c r="L156" t="s">
        <v>64</v>
      </c>
      <c r="M156" t="s">
        <v>302</v>
      </c>
      <c r="N156" t="s">
        <v>21</v>
      </c>
      <c r="P156" s="4">
        <f>(IF(C156="ile",1,0)+IF(D156="tyr",1,0)+IF(E156="GLY",1,0)+IF(F156="CYS",1,0)+IF(G156="PHE",1,0)+IF(H156="glu",1,0)+IF(I156="GLY", 1,0)+IF(J156="ile",1,0))/8</f>
        <v>0.375</v>
      </c>
      <c r="Q156" s="4">
        <f t="shared" si="2"/>
        <v>2.7987769232894151E-2</v>
      </c>
    </row>
    <row r="157" spans="1:17" x14ac:dyDescent="0.3">
      <c r="A157" s="1">
        <v>115</v>
      </c>
      <c r="B157" t="s">
        <v>309</v>
      </c>
      <c r="C157" t="s">
        <v>28</v>
      </c>
      <c r="D157" t="s">
        <v>15</v>
      </c>
      <c r="E157" t="s">
        <v>24</v>
      </c>
      <c r="F157" t="s">
        <v>17</v>
      </c>
      <c r="G157" t="s">
        <v>15</v>
      </c>
      <c r="H157" t="s">
        <v>16</v>
      </c>
      <c r="I157" t="s">
        <v>27</v>
      </c>
      <c r="J157" t="s">
        <v>28</v>
      </c>
      <c r="K157" s="9">
        <v>35.729802999999997</v>
      </c>
      <c r="L157" t="s">
        <v>222</v>
      </c>
      <c r="M157" t="s">
        <v>310</v>
      </c>
      <c r="N157" t="s">
        <v>21</v>
      </c>
      <c r="P157" s="4">
        <f>(IF(C157="ile",1,0)+IF(D157="tyr",1,0)+IF(E157="GLY",1,0)+IF(F157="CYS",1,0)+IF(G157="PHE",1,0)+IF(H157="glu",1,0)+IF(I157="GLY", 1,0)+IF(J157="ile",1,0))/8</f>
        <v>0.375</v>
      </c>
      <c r="Q157" s="4">
        <f t="shared" si="2"/>
        <v>2.7987839731442126E-2</v>
      </c>
    </row>
    <row r="158" spans="1:17" x14ac:dyDescent="0.3">
      <c r="A158" s="1">
        <v>46</v>
      </c>
      <c r="B158" t="s">
        <v>158</v>
      </c>
      <c r="C158" t="s">
        <v>23</v>
      </c>
      <c r="D158" t="s">
        <v>24</v>
      </c>
      <c r="E158" t="s">
        <v>24</v>
      </c>
      <c r="F158" t="s">
        <v>17</v>
      </c>
      <c r="G158" t="s">
        <v>15</v>
      </c>
      <c r="H158" t="s">
        <v>26</v>
      </c>
      <c r="I158" t="s">
        <v>27</v>
      </c>
      <c r="J158" t="s">
        <v>28</v>
      </c>
      <c r="K158" s="9">
        <v>35.728200999999999</v>
      </c>
      <c r="L158" t="s">
        <v>47</v>
      </c>
      <c r="M158" t="s">
        <v>159</v>
      </c>
      <c r="N158" t="s">
        <v>21</v>
      </c>
      <c r="P158" s="4">
        <f>(IF(C158="ile",1,0)+IF(D158="tyr",1,0)+IF(E158="GLY",1,0)+IF(F158="CYS",1,0)+IF(G158="PHE",1,0)+IF(H158="glu",1,0)+IF(I158="GLY", 1,0)+IF(J158="ile",1,0))/8</f>
        <v>0.125</v>
      </c>
      <c r="Q158" s="4">
        <f t="shared" si="2"/>
        <v>2.7989094665023858E-2</v>
      </c>
    </row>
    <row r="159" spans="1:17" x14ac:dyDescent="0.3">
      <c r="A159" s="1">
        <v>52</v>
      </c>
      <c r="B159" t="s">
        <v>170</v>
      </c>
      <c r="C159" t="s">
        <v>14</v>
      </c>
      <c r="D159" t="s">
        <v>24</v>
      </c>
      <c r="E159" t="s">
        <v>24</v>
      </c>
      <c r="F159" t="s">
        <v>17</v>
      </c>
      <c r="G159" t="s">
        <v>15</v>
      </c>
      <c r="H159" t="s">
        <v>26</v>
      </c>
      <c r="I159" t="s">
        <v>27</v>
      </c>
      <c r="J159" t="s">
        <v>28</v>
      </c>
      <c r="K159" s="9">
        <v>35.721406999999999</v>
      </c>
      <c r="L159" t="s">
        <v>64</v>
      </c>
      <c r="M159" t="s">
        <v>171</v>
      </c>
      <c r="N159" t="s">
        <v>21</v>
      </c>
      <c r="P159" s="4">
        <f>(IF(C159="ile",1,0)+IF(D159="tyr",1,0)+IF(E159="GLY",1,0)+IF(F159="CYS",1,0)+IF(G159="PHE",1,0)+IF(H159="glu",1,0)+IF(I159="GLY", 1,0)+IF(J159="ile",1,0))/8</f>
        <v>0.25</v>
      </c>
      <c r="Q159" s="4">
        <f t="shared" si="2"/>
        <v>2.7994418025023483E-2</v>
      </c>
    </row>
    <row r="160" spans="1:17" x14ac:dyDescent="0.3">
      <c r="A160" s="1">
        <v>44</v>
      </c>
      <c r="B160" t="s">
        <v>152</v>
      </c>
      <c r="C160" t="s">
        <v>23</v>
      </c>
      <c r="D160" t="s">
        <v>67</v>
      </c>
      <c r="E160" t="s">
        <v>24</v>
      </c>
      <c r="F160" t="s">
        <v>17</v>
      </c>
      <c r="G160" t="s">
        <v>15</v>
      </c>
      <c r="H160" t="s">
        <v>26</v>
      </c>
      <c r="I160" t="s">
        <v>27</v>
      </c>
      <c r="J160" t="s">
        <v>28</v>
      </c>
      <c r="K160" s="9">
        <v>35.720654000000003</v>
      </c>
      <c r="L160" t="s">
        <v>153</v>
      </c>
      <c r="M160" t="s">
        <v>154</v>
      </c>
      <c r="N160" t="s">
        <v>21</v>
      </c>
      <c r="P160" s="4">
        <f>(IF(C160="ile",1,0)+IF(D160="tyr",1,0)+IF(E160="GLY",1,0)+IF(F160="CYS",1,0)+IF(G160="PHE",1,0)+IF(H160="glu",1,0)+IF(I160="GLY", 1,0)+IF(J160="ile",1,0))/8</f>
        <v>0.125</v>
      </c>
      <c r="Q160" s="4">
        <f t="shared" si="2"/>
        <v>2.7995008154106021E-2</v>
      </c>
    </row>
    <row r="161" spans="1:17" x14ac:dyDescent="0.3">
      <c r="A161" s="1">
        <v>49</v>
      </c>
      <c r="B161" t="s">
        <v>164</v>
      </c>
      <c r="C161" t="s">
        <v>28</v>
      </c>
      <c r="D161" t="s">
        <v>24</v>
      </c>
      <c r="E161" t="s">
        <v>24</v>
      </c>
      <c r="F161" t="s">
        <v>17</v>
      </c>
      <c r="G161" t="s">
        <v>15</v>
      </c>
      <c r="H161" t="s">
        <v>26</v>
      </c>
      <c r="I161" t="s">
        <v>27</v>
      </c>
      <c r="J161" t="s">
        <v>28</v>
      </c>
      <c r="K161" s="9">
        <v>35.718103999999997</v>
      </c>
      <c r="L161" t="s">
        <v>64</v>
      </c>
      <c r="M161" t="s">
        <v>165</v>
      </c>
      <c r="N161" t="s">
        <v>21</v>
      </c>
      <c r="P161" s="4">
        <f>(IF(C161="ile",1,0)+IF(D161="tyr",1,0)+IF(E161="GLY",1,0)+IF(F161="CYS",1,0)+IF(G161="PHE",1,0)+IF(H161="glu",1,0)+IF(I161="GLY", 1,0)+IF(J161="ile",1,0))/8</f>
        <v>0.125</v>
      </c>
      <c r="Q161" s="4">
        <f t="shared" si="2"/>
        <v>2.7997006784010712E-2</v>
      </c>
    </row>
    <row r="162" spans="1:17" x14ac:dyDescent="0.3">
      <c r="A162" s="1">
        <v>47</v>
      </c>
      <c r="B162" t="s">
        <v>160</v>
      </c>
      <c r="C162" t="s">
        <v>28</v>
      </c>
      <c r="D162" t="s">
        <v>67</v>
      </c>
      <c r="E162" t="s">
        <v>24</v>
      </c>
      <c r="F162" t="s">
        <v>17</v>
      </c>
      <c r="G162" t="s">
        <v>15</v>
      </c>
      <c r="H162" t="s">
        <v>26</v>
      </c>
      <c r="I162" t="s">
        <v>27</v>
      </c>
      <c r="J162" t="s">
        <v>28</v>
      </c>
      <c r="K162" s="9">
        <v>35.715249</v>
      </c>
      <c r="L162" t="s">
        <v>55</v>
      </c>
      <c r="M162" t="s">
        <v>161</v>
      </c>
      <c r="N162" t="s">
        <v>21</v>
      </c>
      <c r="P162" s="4">
        <f>(IF(C162="ile",1,0)+IF(D162="tyr",1,0)+IF(E162="GLY",1,0)+IF(F162="CYS",1,0)+IF(G162="PHE",1,0)+IF(H162="glu",1,0)+IF(I162="GLY", 1,0)+IF(J162="ile",1,0))/8</f>
        <v>0.125</v>
      </c>
      <c r="Q162" s="4">
        <f t="shared" si="2"/>
        <v>2.7999244804369137E-2</v>
      </c>
    </row>
    <row r="163" spans="1:17" x14ac:dyDescent="0.3">
      <c r="A163" s="1">
        <v>121</v>
      </c>
      <c r="B163" t="s">
        <v>322</v>
      </c>
      <c r="C163" t="s">
        <v>28</v>
      </c>
      <c r="D163" t="s">
        <v>24</v>
      </c>
      <c r="E163" t="s">
        <v>16</v>
      </c>
      <c r="F163" t="s">
        <v>17</v>
      </c>
      <c r="G163" t="s">
        <v>15</v>
      </c>
      <c r="H163" t="s">
        <v>16</v>
      </c>
      <c r="I163" t="s">
        <v>27</v>
      </c>
      <c r="J163" t="s">
        <v>28</v>
      </c>
      <c r="K163" s="9">
        <v>35.711413999999998</v>
      </c>
      <c r="L163" t="s">
        <v>323</v>
      </c>
      <c r="M163" t="s">
        <v>324</v>
      </c>
      <c r="N163" t="s">
        <v>21</v>
      </c>
      <c r="P163" s="4">
        <f>(IF(C163="ile",1,0)+IF(D163="tyr",1,0)+IF(E163="GLY",1,0)+IF(F163="CYS",1,0)+IF(G163="PHE",1,0)+IF(H163="glu",1,0)+IF(I163="GLY", 1,0)+IF(J163="ile",1,0))/8</f>
        <v>0.25</v>
      </c>
      <c r="Q163" s="4">
        <f t="shared" si="2"/>
        <v>2.800225160504706E-2</v>
      </c>
    </row>
    <row r="164" spans="1:17" x14ac:dyDescent="0.3">
      <c r="A164" s="1">
        <v>119</v>
      </c>
      <c r="B164" t="s">
        <v>317</v>
      </c>
      <c r="C164" t="s">
        <v>23</v>
      </c>
      <c r="D164" t="s">
        <v>24</v>
      </c>
      <c r="E164" t="s">
        <v>16</v>
      </c>
      <c r="F164" t="s">
        <v>17</v>
      </c>
      <c r="G164" t="s">
        <v>15</v>
      </c>
      <c r="H164" t="s">
        <v>16</v>
      </c>
      <c r="I164" t="s">
        <v>27</v>
      </c>
      <c r="J164" t="s">
        <v>28</v>
      </c>
      <c r="K164" s="9">
        <v>35.711365999999998</v>
      </c>
      <c r="L164" t="s">
        <v>50</v>
      </c>
      <c r="M164" t="s">
        <v>318</v>
      </c>
      <c r="N164" t="s">
        <v>21</v>
      </c>
      <c r="P164" s="4">
        <f>(IF(C164="ile",1,0)+IF(D164="tyr",1,0)+IF(E164="GLY",1,0)+IF(F164="CYS",1,0)+IF(G164="PHE",1,0)+IF(H164="glu",1,0)+IF(I164="GLY", 1,0)+IF(J164="ile",1,0))/8</f>
        <v>0.25</v>
      </c>
      <c r="Q164" s="4">
        <f t="shared" si="2"/>
        <v>2.8002289243150208E-2</v>
      </c>
    </row>
    <row r="165" spans="1:17" x14ac:dyDescent="0.3">
      <c r="A165" s="1">
        <v>0</v>
      </c>
      <c r="B165" t="s">
        <v>13</v>
      </c>
      <c r="C165" t="s">
        <v>14</v>
      </c>
      <c r="D165" t="s">
        <v>15</v>
      </c>
      <c r="E165" t="s">
        <v>16</v>
      </c>
      <c r="F165" t="s">
        <v>17</v>
      </c>
      <c r="G165" t="s">
        <v>15</v>
      </c>
      <c r="H165" t="s">
        <v>16</v>
      </c>
      <c r="I165" t="s">
        <v>18</v>
      </c>
      <c r="J165" t="s">
        <v>14</v>
      </c>
      <c r="K165" s="9">
        <v>35.677267999999998</v>
      </c>
      <c r="L165" t="s">
        <v>19</v>
      </c>
      <c r="M165" t="s">
        <v>20</v>
      </c>
      <c r="N165" t="s">
        <v>21</v>
      </c>
      <c r="P165" s="4">
        <f>(IF(C165="ile",1,0)+IF(D165="tyr",1,0)+IF(E165="GLY",1,0)+IF(F165="CYS",1,0)+IF(G165="PHE",1,0)+IF(H165="glu",1,0)+IF(I165="GLY", 1,0)+IF(J165="ile",1,0))/8</f>
        <v>0.5</v>
      </c>
      <c r="Q165" s="4">
        <f t="shared" si="2"/>
        <v>2.8029052000282086E-2</v>
      </c>
    </row>
    <row r="166" spans="1:17" x14ac:dyDescent="0.3">
      <c r="A166" s="1">
        <v>17</v>
      </c>
      <c r="B166" t="s">
        <v>75</v>
      </c>
      <c r="C166" t="s">
        <v>23</v>
      </c>
      <c r="D166" t="s">
        <v>24</v>
      </c>
      <c r="E166" t="s">
        <v>27</v>
      </c>
      <c r="F166" t="s">
        <v>25</v>
      </c>
      <c r="G166" t="s">
        <v>15</v>
      </c>
      <c r="H166" t="s">
        <v>26</v>
      </c>
      <c r="I166" t="s">
        <v>27</v>
      </c>
      <c r="J166" t="s">
        <v>28</v>
      </c>
      <c r="K166" s="9">
        <v>35.665005999999998</v>
      </c>
      <c r="L166" t="s">
        <v>76</v>
      </c>
      <c r="M166" t="s">
        <v>77</v>
      </c>
      <c r="N166" t="s">
        <v>21</v>
      </c>
      <c r="P166" s="4">
        <f>(IF(C166="ile",1,0)+IF(D166="tyr",1,0)+IF(E166="GLY",1,0)+IF(F166="CYS",1,0)+IF(G166="PHE",1,0)+IF(H166="glu",1,0)+IF(I166="GLY", 1,0)+IF(J166="ile",1,0))/8</f>
        <v>0.25</v>
      </c>
      <c r="Q166" s="4">
        <f t="shared" si="2"/>
        <v>2.8038688679878535E-2</v>
      </c>
    </row>
    <row r="167" spans="1:17" x14ac:dyDescent="0.3">
      <c r="A167" s="1">
        <v>26</v>
      </c>
      <c r="B167" t="s">
        <v>102</v>
      </c>
      <c r="C167" t="s">
        <v>23</v>
      </c>
      <c r="D167" t="s">
        <v>15</v>
      </c>
      <c r="E167" t="s">
        <v>27</v>
      </c>
      <c r="F167" t="s">
        <v>25</v>
      </c>
      <c r="G167" t="s">
        <v>15</v>
      </c>
      <c r="H167" t="s">
        <v>26</v>
      </c>
      <c r="I167" t="s">
        <v>27</v>
      </c>
      <c r="J167" t="s">
        <v>28</v>
      </c>
      <c r="K167" s="9">
        <v>35.653919000000002</v>
      </c>
      <c r="L167" t="s">
        <v>103</v>
      </c>
      <c r="M167" t="s">
        <v>104</v>
      </c>
      <c r="N167" t="s">
        <v>21</v>
      </c>
      <c r="P167" s="4">
        <f>(IF(C167="ile",1,0)+IF(D167="tyr",1,0)+IF(E167="GLY",1,0)+IF(F167="CYS",1,0)+IF(G167="PHE",1,0)+IF(H167="glu",1,0)+IF(I167="GLY", 1,0)+IF(J167="ile",1,0))/8</f>
        <v>0.375</v>
      </c>
      <c r="Q167" s="4">
        <f t="shared" si="2"/>
        <v>2.8047407635609426E-2</v>
      </c>
    </row>
    <row r="168" spans="1:17" x14ac:dyDescent="0.3">
      <c r="A168" s="1">
        <v>33</v>
      </c>
      <c r="B168" t="s">
        <v>123</v>
      </c>
      <c r="C168" t="s">
        <v>23</v>
      </c>
      <c r="D168" t="s">
        <v>24</v>
      </c>
      <c r="E168" t="s">
        <v>16</v>
      </c>
      <c r="F168" t="s">
        <v>25</v>
      </c>
      <c r="G168" t="s">
        <v>15</v>
      </c>
      <c r="H168" t="s">
        <v>26</v>
      </c>
      <c r="I168" t="s">
        <v>27</v>
      </c>
      <c r="J168" t="s">
        <v>28</v>
      </c>
      <c r="K168" s="9">
        <v>35.653106000000001</v>
      </c>
      <c r="L168" t="s">
        <v>124</v>
      </c>
      <c r="M168" t="s">
        <v>125</v>
      </c>
      <c r="N168" t="s">
        <v>21</v>
      </c>
      <c r="P168" s="4">
        <f>(IF(C168="ile",1,0)+IF(D168="tyr",1,0)+IF(E168="GLY",1,0)+IF(F168="CYS",1,0)+IF(G168="PHE",1,0)+IF(H168="glu",1,0)+IF(I168="GLY", 1,0)+IF(J168="ile",1,0))/8</f>
        <v>0.125</v>
      </c>
      <c r="Q168" s="4">
        <f t="shared" si="2"/>
        <v>2.8048047202395211E-2</v>
      </c>
    </row>
    <row r="169" spans="1:17" x14ac:dyDescent="0.3">
      <c r="A169" s="1">
        <v>18</v>
      </c>
      <c r="B169" t="s">
        <v>78</v>
      </c>
      <c r="C169" t="s">
        <v>28</v>
      </c>
      <c r="D169" t="s">
        <v>67</v>
      </c>
      <c r="E169" t="s">
        <v>24</v>
      </c>
      <c r="F169" t="s">
        <v>25</v>
      </c>
      <c r="G169" t="s">
        <v>15</v>
      </c>
      <c r="H169" t="s">
        <v>26</v>
      </c>
      <c r="I169" t="s">
        <v>27</v>
      </c>
      <c r="J169" t="s">
        <v>28</v>
      </c>
      <c r="K169" s="9">
        <v>35.652408000000001</v>
      </c>
      <c r="L169" t="s">
        <v>79</v>
      </c>
      <c r="M169" t="s">
        <v>80</v>
      </c>
      <c r="N169" t="s">
        <v>21</v>
      </c>
      <c r="P169" s="4">
        <f>(IF(C169="ile",1,0)+IF(D169="tyr",1,0)+IF(E169="GLY",1,0)+IF(F169="CYS",1,0)+IF(G169="PHE",1,0)+IF(H169="glu",1,0)+IF(I169="GLY", 1,0)+IF(J169="ile",1,0))/8</f>
        <v>0.125</v>
      </c>
      <c r="Q169" s="4">
        <f t="shared" si="2"/>
        <v>2.8048596324826081E-2</v>
      </c>
    </row>
    <row r="170" spans="1:17" x14ac:dyDescent="0.3">
      <c r="A170" s="1">
        <v>14</v>
      </c>
      <c r="B170" t="s">
        <v>66</v>
      </c>
      <c r="C170" t="s">
        <v>23</v>
      </c>
      <c r="D170" t="s">
        <v>67</v>
      </c>
      <c r="E170" t="s">
        <v>24</v>
      </c>
      <c r="F170" t="s">
        <v>25</v>
      </c>
      <c r="G170" t="s">
        <v>15</v>
      </c>
      <c r="H170" t="s">
        <v>26</v>
      </c>
      <c r="I170" t="s">
        <v>27</v>
      </c>
      <c r="J170" t="s">
        <v>28</v>
      </c>
      <c r="K170" s="9">
        <v>35.650728000000001</v>
      </c>
      <c r="L170" t="s">
        <v>41</v>
      </c>
      <c r="M170" t="s">
        <v>68</v>
      </c>
      <c r="N170" t="s">
        <v>21</v>
      </c>
      <c r="P170" s="4">
        <f>(IF(C170="ile",1,0)+IF(D170="tyr",1,0)+IF(E170="GLY",1,0)+IF(F170="CYS",1,0)+IF(G170="PHE",1,0)+IF(H170="glu",1,0)+IF(I170="GLY", 1,0)+IF(J170="ile",1,0))/8</f>
        <v>0.125</v>
      </c>
      <c r="Q170" s="4">
        <f t="shared" si="2"/>
        <v>2.804991808301923E-2</v>
      </c>
    </row>
    <row r="171" spans="1:17" x14ac:dyDescent="0.3">
      <c r="A171" s="1">
        <v>39</v>
      </c>
      <c r="B171" t="s">
        <v>141</v>
      </c>
      <c r="C171" t="s">
        <v>23</v>
      </c>
      <c r="D171" t="s">
        <v>15</v>
      </c>
      <c r="E171" t="s">
        <v>16</v>
      </c>
      <c r="F171" t="s">
        <v>25</v>
      </c>
      <c r="G171" t="s">
        <v>15</v>
      </c>
      <c r="H171" t="s">
        <v>26</v>
      </c>
      <c r="I171" t="s">
        <v>27</v>
      </c>
      <c r="J171" t="s">
        <v>28</v>
      </c>
      <c r="K171" s="9">
        <v>35.642915000000002</v>
      </c>
      <c r="L171" t="s">
        <v>142</v>
      </c>
      <c r="M171" t="s">
        <v>143</v>
      </c>
      <c r="N171" t="s">
        <v>21</v>
      </c>
      <c r="P171" s="4">
        <f>(IF(C171="ile",1,0)+IF(D171="tyr",1,0)+IF(E171="GLY",1,0)+IF(F171="CYS",1,0)+IF(G171="PHE",1,0)+IF(H171="glu",1,0)+IF(I171="GLY", 1,0)+IF(J171="ile",1,0))/8</f>
        <v>0.25</v>
      </c>
      <c r="Q171" s="4">
        <f t="shared" si="2"/>
        <v>2.8056066682537045E-2</v>
      </c>
    </row>
    <row r="172" spans="1:17" x14ac:dyDescent="0.3">
      <c r="A172" s="1">
        <v>12</v>
      </c>
      <c r="B172" t="s">
        <v>60</v>
      </c>
      <c r="C172" t="s">
        <v>23</v>
      </c>
      <c r="D172" t="s">
        <v>15</v>
      </c>
      <c r="E172" t="s">
        <v>16</v>
      </c>
      <c r="F172" t="s">
        <v>17</v>
      </c>
      <c r="G172" t="s">
        <v>24</v>
      </c>
      <c r="H172" t="s">
        <v>26</v>
      </c>
      <c r="I172" t="s">
        <v>27</v>
      </c>
      <c r="J172" t="s">
        <v>28</v>
      </c>
      <c r="K172" s="9">
        <v>35.639183000000003</v>
      </c>
      <c r="L172" t="s">
        <v>61</v>
      </c>
      <c r="M172" t="s">
        <v>62</v>
      </c>
      <c r="N172" t="s">
        <v>21</v>
      </c>
      <c r="P172" s="4">
        <f>(IF(C172="ile",1,0)+IF(D172="tyr",1,0)+IF(E172="GLY",1,0)+IF(F172="CYS",1,0)+IF(G172="PHE",1,0)+IF(H172="glu",1,0)+IF(I172="GLY", 1,0)+IF(J172="ile",1,0))/8</f>
        <v>0.375</v>
      </c>
      <c r="Q172" s="4">
        <f t="shared" si="2"/>
        <v>2.805900460737273E-2</v>
      </c>
    </row>
    <row r="173" spans="1:17" x14ac:dyDescent="0.3">
      <c r="A173" s="1">
        <v>21</v>
      </c>
      <c r="B173" t="s">
        <v>87</v>
      </c>
      <c r="C173" t="s">
        <v>14</v>
      </c>
      <c r="D173" t="s">
        <v>67</v>
      </c>
      <c r="E173" t="s">
        <v>24</v>
      </c>
      <c r="F173" t="s">
        <v>25</v>
      </c>
      <c r="G173" t="s">
        <v>15</v>
      </c>
      <c r="H173" t="s">
        <v>26</v>
      </c>
      <c r="I173" t="s">
        <v>27</v>
      </c>
      <c r="J173" t="s">
        <v>28</v>
      </c>
      <c r="K173" s="9">
        <v>35.639166000000003</v>
      </c>
      <c r="L173" t="s">
        <v>88</v>
      </c>
      <c r="M173" t="s">
        <v>89</v>
      </c>
      <c r="N173" t="s">
        <v>21</v>
      </c>
      <c r="P173" s="4">
        <f>(IF(C173="ile",1,0)+IF(D173="tyr",1,0)+IF(E173="GLY",1,0)+IF(F173="CYS",1,0)+IF(G173="PHE",1,0)+IF(H173="glu",1,0)+IF(I173="GLY", 1,0)+IF(J173="ile",1,0))/8</f>
        <v>0.25</v>
      </c>
      <c r="Q173" s="4">
        <f t="shared" si="2"/>
        <v>2.8059017991610688E-2</v>
      </c>
    </row>
    <row r="174" spans="1:17" x14ac:dyDescent="0.3">
      <c r="A174" s="1">
        <v>31</v>
      </c>
      <c r="B174" t="s">
        <v>117</v>
      </c>
      <c r="C174" t="s">
        <v>14</v>
      </c>
      <c r="D174" t="s">
        <v>15</v>
      </c>
      <c r="E174" t="s">
        <v>27</v>
      </c>
      <c r="F174" t="s">
        <v>25</v>
      </c>
      <c r="G174" t="s">
        <v>15</v>
      </c>
      <c r="H174" t="s">
        <v>26</v>
      </c>
      <c r="I174" t="s">
        <v>27</v>
      </c>
      <c r="J174" t="s">
        <v>28</v>
      </c>
      <c r="K174" s="9">
        <v>35.639012000000001</v>
      </c>
      <c r="L174" t="s">
        <v>118</v>
      </c>
      <c r="M174" t="s">
        <v>119</v>
      </c>
      <c r="N174" t="s">
        <v>21</v>
      </c>
      <c r="P174" s="4">
        <f>(IF(C174="ile",1,0)+IF(D174="tyr",1,0)+IF(E174="GLY",1,0)+IF(F174="CYS",1,0)+IF(G174="PHE",1,0)+IF(H174="glu",1,0)+IF(I174="GLY", 1,0)+IF(J174="ile",1,0))/8</f>
        <v>0.5</v>
      </c>
      <c r="Q174" s="4">
        <f t="shared" si="2"/>
        <v>2.8059139237642167E-2</v>
      </c>
    </row>
    <row r="175" spans="1:17" x14ac:dyDescent="0.3">
      <c r="A175" s="1">
        <v>16</v>
      </c>
      <c r="B175" t="s">
        <v>72</v>
      </c>
      <c r="C175" t="s">
        <v>23</v>
      </c>
      <c r="D175" t="s">
        <v>24</v>
      </c>
      <c r="E175" t="s">
        <v>24</v>
      </c>
      <c r="F175" t="s">
        <v>25</v>
      </c>
      <c r="G175" t="s">
        <v>15</v>
      </c>
      <c r="H175" t="s">
        <v>26</v>
      </c>
      <c r="I175" t="s">
        <v>27</v>
      </c>
      <c r="J175" t="s">
        <v>28</v>
      </c>
      <c r="K175" s="9">
        <v>35.638429000000002</v>
      </c>
      <c r="L175" t="s">
        <v>73</v>
      </c>
      <c r="M175" t="s">
        <v>74</v>
      </c>
      <c r="N175" t="s">
        <v>21</v>
      </c>
      <c r="P175" s="4">
        <f>(IF(C175="ile",1,0)+IF(D175="tyr",1,0)+IF(E175="GLY",1,0)+IF(F175="CYS",1,0)+IF(G175="PHE",1,0)+IF(H175="glu",1,0)+IF(I175="GLY", 1,0)+IF(J175="ile",1,0))/8</f>
        <v>0.125</v>
      </c>
      <c r="Q175" s="4">
        <f t="shared" si="2"/>
        <v>2.8059598249967749E-2</v>
      </c>
    </row>
    <row r="176" spans="1:17" x14ac:dyDescent="0.3">
      <c r="A176" s="1">
        <v>20</v>
      </c>
      <c r="B176" t="s">
        <v>84</v>
      </c>
      <c r="C176" t="s">
        <v>28</v>
      </c>
      <c r="D176" t="s">
        <v>24</v>
      </c>
      <c r="E176" t="s">
        <v>24</v>
      </c>
      <c r="F176" t="s">
        <v>25</v>
      </c>
      <c r="G176" t="s">
        <v>15</v>
      </c>
      <c r="H176" t="s">
        <v>26</v>
      </c>
      <c r="I176" t="s">
        <v>27</v>
      </c>
      <c r="J176" t="s">
        <v>28</v>
      </c>
      <c r="K176" s="9">
        <v>35.636676000000001</v>
      </c>
      <c r="L176" t="s">
        <v>85</v>
      </c>
      <c r="M176" t="s">
        <v>86</v>
      </c>
      <c r="N176" t="s">
        <v>21</v>
      </c>
      <c r="P176" s="4">
        <f>(IF(C176="ile",1,0)+IF(D176="tyr",1,0)+IF(E176="GLY",1,0)+IF(F176="CYS",1,0)+IF(G176="PHE",1,0)+IF(H176="glu",1,0)+IF(I176="GLY", 1,0)+IF(J176="ile",1,0))/8</f>
        <v>0.125</v>
      </c>
      <c r="Q176" s="4">
        <f t="shared" si="2"/>
        <v>2.8060978526729036E-2</v>
      </c>
    </row>
    <row r="177" spans="1:17" x14ac:dyDescent="0.3">
      <c r="A177" s="1">
        <v>37</v>
      </c>
      <c r="B177" t="s">
        <v>135</v>
      </c>
      <c r="C177" t="s">
        <v>14</v>
      </c>
      <c r="D177" t="s">
        <v>24</v>
      </c>
      <c r="E177" t="s">
        <v>16</v>
      </c>
      <c r="F177" t="s">
        <v>25</v>
      </c>
      <c r="G177" t="s">
        <v>15</v>
      </c>
      <c r="H177" t="s">
        <v>26</v>
      </c>
      <c r="I177" t="s">
        <v>27</v>
      </c>
      <c r="J177" t="s">
        <v>28</v>
      </c>
      <c r="K177" s="9">
        <v>35.636313999999999</v>
      </c>
      <c r="L177" t="s">
        <v>136</v>
      </c>
      <c r="M177" t="s">
        <v>137</v>
      </c>
      <c r="N177" t="s">
        <v>21</v>
      </c>
      <c r="P177" s="4">
        <f>(IF(C177="ile",1,0)+IF(D177="tyr",1,0)+IF(E177="GLY",1,0)+IF(F177="CYS",1,0)+IF(G177="PHE",1,0)+IF(H177="glu",1,0)+IF(I177="GLY", 1,0)+IF(J177="ile",1,0))/8</f>
        <v>0.25</v>
      </c>
      <c r="Q177" s="4">
        <f t="shared" si="2"/>
        <v>2.8061263575127327E-2</v>
      </c>
    </row>
    <row r="178" spans="1:17" x14ac:dyDescent="0.3">
      <c r="A178" s="1">
        <v>7</v>
      </c>
      <c r="B178" t="s">
        <v>46</v>
      </c>
      <c r="C178" t="s">
        <v>28</v>
      </c>
      <c r="D178" t="s">
        <v>24</v>
      </c>
      <c r="E178" t="s">
        <v>24</v>
      </c>
      <c r="F178" t="s">
        <v>17</v>
      </c>
      <c r="G178" t="s">
        <v>24</v>
      </c>
      <c r="H178" t="s">
        <v>26</v>
      </c>
      <c r="I178" t="s">
        <v>27</v>
      </c>
      <c r="J178" t="s">
        <v>28</v>
      </c>
      <c r="K178" s="9">
        <v>35.636051000000002</v>
      </c>
      <c r="L178" t="s">
        <v>47</v>
      </c>
      <c r="M178" t="s">
        <v>48</v>
      </c>
      <c r="N178" t="s">
        <v>21</v>
      </c>
      <c r="P178" s="4">
        <f>(IF(C178="ile",1,0)+IF(D178="tyr",1,0)+IF(E178="GLY",1,0)+IF(F178="CYS",1,0)+IF(G178="PHE",1,0)+IF(H178="glu",1,0)+IF(I178="GLY", 1,0)+IF(J178="ile",1,0))/8</f>
        <v>0.25</v>
      </c>
      <c r="Q178" s="4">
        <f t="shared" si="2"/>
        <v>2.8061470671932754E-2</v>
      </c>
    </row>
    <row r="179" spans="1:17" x14ac:dyDescent="0.3">
      <c r="A179" s="1">
        <v>35</v>
      </c>
      <c r="B179" t="s">
        <v>129</v>
      </c>
      <c r="C179" t="s">
        <v>28</v>
      </c>
      <c r="D179" t="s">
        <v>24</v>
      </c>
      <c r="E179" t="s">
        <v>16</v>
      </c>
      <c r="F179" t="s">
        <v>25</v>
      </c>
      <c r="G179" t="s">
        <v>15</v>
      </c>
      <c r="H179" t="s">
        <v>26</v>
      </c>
      <c r="I179" t="s">
        <v>27</v>
      </c>
      <c r="J179" t="s">
        <v>28</v>
      </c>
      <c r="K179" s="9">
        <v>35.635755000000003</v>
      </c>
      <c r="L179" t="s">
        <v>130</v>
      </c>
      <c r="M179" t="s">
        <v>131</v>
      </c>
      <c r="N179" t="s">
        <v>21</v>
      </c>
      <c r="P179" s="4">
        <f>(IF(C179="ile",1,0)+IF(D179="tyr",1,0)+IF(E179="GLY",1,0)+IF(F179="CYS",1,0)+IF(G179="PHE",1,0)+IF(H179="glu",1,0)+IF(I179="GLY", 1,0)+IF(J179="ile",1,0))/8</f>
        <v>0.125</v>
      </c>
      <c r="Q179" s="4">
        <f t="shared" si="2"/>
        <v>2.806170375792515E-2</v>
      </c>
    </row>
    <row r="180" spans="1:17" x14ac:dyDescent="0.3">
      <c r="A180" s="1">
        <v>23</v>
      </c>
      <c r="B180" t="s">
        <v>93</v>
      </c>
      <c r="C180" t="s">
        <v>14</v>
      </c>
      <c r="D180" t="s">
        <v>24</v>
      </c>
      <c r="E180" t="s">
        <v>24</v>
      </c>
      <c r="F180" t="s">
        <v>25</v>
      </c>
      <c r="G180" t="s">
        <v>15</v>
      </c>
      <c r="H180" t="s">
        <v>26</v>
      </c>
      <c r="I180" t="s">
        <v>27</v>
      </c>
      <c r="J180" t="s">
        <v>28</v>
      </c>
      <c r="K180" s="9">
        <v>35.635012000000003</v>
      </c>
      <c r="L180" t="s">
        <v>94</v>
      </c>
      <c r="M180" t="s">
        <v>95</v>
      </c>
      <c r="N180" t="s">
        <v>21</v>
      </c>
      <c r="P180" s="4">
        <f>(IF(C180="ile",1,0)+IF(D180="tyr",1,0)+IF(E180="GLY",1,0)+IF(F180="CYS",1,0)+IF(G180="PHE",1,0)+IF(H180="glu",1,0)+IF(I180="GLY", 1,0)+IF(J180="ile",1,0))/8</f>
        <v>0.25</v>
      </c>
      <c r="Q180" s="4">
        <f t="shared" si="2"/>
        <v>2.8062288852323099E-2</v>
      </c>
    </row>
    <row r="181" spans="1:17" x14ac:dyDescent="0.3">
      <c r="A181" s="1">
        <v>41</v>
      </c>
      <c r="B181" t="s">
        <v>146</v>
      </c>
      <c r="C181" t="s">
        <v>28</v>
      </c>
      <c r="D181" t="s">
        <v>15</v>
      </c>
      <c r="E181" t="s">
        <v>16</v>
      </c>
      <c r="F181" t="s">
        <v>25</v>
      </c>
      <c r="G181" t="s">
        <v>15</v>
      </c>
      <c r="H181" t="s">
        <v>26</v>
      </c>
      <c r="I181" t="s">
        <v>27</v>
      </c>
      <c r="J181" t="s">
        <v>28</v>
      </c>
      <c r="K181" s="9">
        <v>35.634830999999998</v>
      </c>
      <c r="L181" t="s">
        <v>133</v>
      </c>
      <c r="M181" t="s">
        <v>147</v>
      </c>
      <c r="N181" t="s">
        <v>21</v>
      </c>
      <c r="P181" s="4">
        <f>(IF(C181="ile",1,0)+IF(D181="tyr",1,0)+IF(E181="GLY",1,0)+IF(F181="CYS",1,0)+IF(G181="PHE",1,0)+IF(H181="glu",1,0)+IF(I181="GLY", 1,0)+IF(J181="ile",1,0))/8</f>
        <v>0.25</v>
      </c>
      <c r="Q181" s="4">
        <f t="shared" si="2"/>
        <v>2.8062431389109157E-2</v>
      </c>
    </row>
    <row r="182" spans="1:17" x14ac:dyDescent="0.3">
      <c r="A182" s="1">
        <v>13</v>
      </c>
      <c r="B182" t="s">
        <v>63</v>
      </c>
      <c r="C182" t="s">
        <v>14</v>
      </c>
      <c r="D182" t="s">
        <v>15</v>
      </c>
      <c r="E182" t="s">
        <v>16</v>
      </c>
      <c r="F182" t="s">
        <v>17</v>
      </c>
      <c r="G182" t="s">
        <v>24</v>
      </c>
      <c r="H182" t="s">
        <v>26</v>
      </c>
      <c r="I182" t="s">
        <v>27</v>
      </c>
      <c r="J182" t="s">
        <v>28</v>
      </c>
      <c r="K182" s="9">
        <v>35.634658000000002</v>
      </c>
      <c r="L182" t="s">
        <v>64</v>
      </c>
      <c r="M182" t="s">
        <v>65</v>
      </c>
      <c r="N182" t="s">
        <v>21</v>
      </c>
      <c r="P182" s="4">
        <f>(IF(C182="ile",1,0)+IF(D182="tyr",1,0)+IF(E182="GLY",1,0)+IF(F182="CYS",1,0)+IF(G182="PHE",1,0)+IF(H182="glu",1,0)+IF(I182="GLY", 1,0)+IF(J182="ile",1,0))/8</f>
        <v>0.5</v>
      </c>
      <c r="Q182" s="4">
        <f t="shared" si="2"/>
        <v>2.8062567627280158E-2</v>
      </c>
    </row>
    <row r="183" spans="1:17" x14ac:dyDescent="0.3">
      <c r="A183" s="1">
        <v>6</v>
      </c>
      <c r="B183" t="s">
        <v>43</v>
      </c>
      <c r="C183" t="s">
        <v>23</v>
      </c>
      <c r="D183" t="s">
        <v>24</v>
      </c>
      <c r="E183" t="s">
        <v>24</v>
      </c>
      <c r="F183" t="s">
        <v>17</v>
      </c>
      <c r="G183" t="s">
        <v>24</v>
      </c>
      <c r="H183" t="s">
        <v>26</v>
      </c>
      <c r="I183" t="s">
        <v>27</v>
      </c>
      <c r="J183" t="s">
        <v>28</v>
      </c>
      <c r="K183" s="9">
        <v>35.633650000000003</v>
      </c>
      <c r="L183" t="s">
        <v>44</v>
      </c>
      <c r="M183" t="s">
        <v>45</v>
      </c>
      <c r="N183" t="s">
        <v>21</v>
      </c>
      <c r="P183" s="4">
        <f>(IF(C183="ile",1,0)+IF(D183="tyr",1,0)+IF(E183="GLY",1,0)+IF(F183="CYS",1,0)+IF(G183="PHE",1,0)+IF(H183="glu",1,0)+IF(I183="GLY", 1,0)+IF(J183="ile",1,0))/8</f>
        <v>0.25</v>
      </c>
      <c r="Q183" s="4">
        <f t="shared" si="2"/>
        <v>2.8063361457498739E-2</v>
      </c>
    </row>
    <row r="184" spans="1:17" x14ac:dyDescent="0.3">
      <c r="A184" s="1">
        <v>43</v>
      </c>
      <c r="B184" t="s">
        <v>150</v>
      </c>
      <c r="C184" t="s">
        <v>14</v>
      </c>
      <c r="D184" t="s">
        <v>15</v>
      </c>
      <c r="E184" t="s">
        <v>16</v>
      </c>
      <c r="F184" t="s">
        <v>25</v>
      </c>
      <c r="G184" t="s">
        <v>15</v>
      </c>
      <c r="H184" t="s">
        <v>26</v>
      </c>
      <c r="I184" t="s">
        <v>27</v>
      </c>
      <c r="J184" t="s">
        <v>28</v>
      </c>
      <c r="K184" s="9">
        <v>35.633623999999998</v>
      </c>
      <c r="L184" t="s">
        <v>136</v>
      </c>
      <c r="M184" t="s">
        <v>151</v>
      </c>
      <c r="N184" t="s">
        <v>21</v>
      </c>
      <c r="P184" s="4">
        <f>(IF(C184="ile",1,0)+IF(D184="tyr",1,0)+IF(E184="GLY",1,0)+IF(F184="CYS",1,0)+IF(G184="PHE",1,0)+IF(H184="glu",1,0)+IF(I184="GLY", 1,0)+IF(J184="ile",1,0))/8</f>
        <v>0.375</v>
      </c>
      <c r="Q184" s="4">
        <f t="shared" si="2"/>
        <v>2.8063381933872346E-2</v>
      </c>
    </row>
    <row r="185" spans="1:17" x14ac:dyDescent="0.3">
      <c r="A185" s="1">
        <v>8</v>
      </c>
      <c r="B185" t="s">
        <v>49</v>
      </c>
      <c r="C185" t="s">
        <v>14</v>
      </c>
      <c r="D185" t="s">
        <v>24</v>
      </c>
      <c r="E185" t="s">
        <v>24</v>
      </c>
      <c r="F185" t="s">
        <v>17</v>
      </c>
      <c r="G185" t="s">
        <v>24</v>
      </c>
      <c r="H185" t="s">
        <v>26</v>
      </c>
      <c r="I185" t="s">
        <v>27</v>
      </c>
      <c r="J185" t="s">
        <v>28</v>
      </c>
      <c r="K185" s="9">
        <v>35.631072000000003</v>
      </c>
      <c r="L185" t="s">
        <v>50</v>
      </c>
      <c r="M185" t="s">
        <v>51</v>
      </c>
      <c r="N185" t="s">
        <v>21</v>
      </c>
      <c r="P185" s="4">
        <f>(IF(C185="ile",1,0)+IF(D185="tyr",1,0)+IF(E185="GLY",1,0)+IF(F185="CYS",1,0)+IF(G185="PHE",1,0)+IF(H185="glu",1,0)+IF(I185="GLY", 1,0)+IF(J185="ile",1,0))/8</f>
        <v>0.375</v>
      </c>
      <c r="Q185" s="4">
        <f t="shared" si="2"/>
        <v>2.8065391914113613E-2</v>
      </c>
    </row>
    <row r="186" spans="1:17" x14ac:dyDescent="0.3">
      <c r="A186" s="1">
        <v>9</v>
      </c>
      <c r="B186" t="s">
        <v>52</v>
      </c>
      <c r="C186" t="s">
        <v>23</v>
      </c>
      <c r="D186" t="s">
        <v>15</v>
      </c>
      <c r="E186" t="s">
        <v>24</v>
      </c>
      <c r="F186" t="s">
        <v>17</v>
      </c>
      <c r="G186" t="s">
        <v>24</v>
      </c>
      <c r="H186" t="s">
        <v>26</v>
      </c>
      <c r="I186" t="s">
        <v>27</v>
      </c>
      <c r="J186" t="s">
        <v>28</v>
      </c>
      <c r="K186" s="9">
        <v>35.629792000000002</v>
      </c>
      <c r="L186" t="s">
        <v>47</v>
      </c>
      <c r="M186" t="s">
        <v>53</v>
      </c>
      <c r="N186" t="s">
        <v>21</v>
      </c>
      <c r="P186" s="4">
        <f>(IF(C186="ile",1,0)+IF(D186="tyr",1,0)+IF(E186="GLY",1,0)+IF(F186="CYS",1,0)+IF(G186="PHE",1,0)+IF(H186="glu",1,0)+IF(I186="GLY", 1,0)+IF(J186="ile",1,0))/8</f>
        <v>0.375</v>
      </c>
      <c r="Q186" s="4">
        <f t="shared" si="2"/>
        <v>2.8066400163099463E-2</v>
      </c>
    </row>
    <row r="187" spans="1:17" x14ac:dyDescent="0.3">
      <c r="A187" s="1">
        <v>10</v>
      </c>
      <c r="B187" t="s">
        <v>54</v>
      </c>
      <c r="C187" t="s">
        <v>28</v>
      </c>
      <c r="D187" t="s">
        <v>15</v>
      </c>
      <c r="E187" t="s">
        <v>24</v>
      </c>
      <c r="F187" t="s">
        <v>17</v>
      </c>
      <c r="G187" t="s">
        <v>24</v>
      </c>
      <c r="H187" t="s">
        <v>26</v>
      </c>
      <c r="I187" t="s">
        <v>27</v>
      </c>
      <c r="J187" t="s">
        <v>28</v>
      </c>
      <c r="K187" s="9">
        <v>35.629201999999999</v>
      </c>
      <c r="L187" t="s">
        <v>55</v>
      </c>
      <c r="M187" t="s">
        <v>56</v>
      </c>
      <c r="N187" t="s">
        <v>21</v>
      </c>
      <c r="P187" s="4">
        <f>(IF(C187="ile",1,0)+IF(D187="tyr",1,0)+IF(E187="GLY",1,0)+IF(F187="CYS",1,0)+IF(G187="PHE",1,0)+IF(H187="glu",1,0)+IF(I187="GLY", 1,0)+IF(J187="ile",1,0))/8</f>
        <v>0.375</v>
      </c>
      <c r="Q187" s="4">
        <f t="shared" si="2"/>
        <v>2.8066864927258264E-2</v>
      </c>
    </row>
    <row r="188" spans="1:17" x14ac:dyDescent="0.3">
      <c r="A188" s="1">
        <v>28</v>
      </c>
      <c r="B188" t="s">
        <v>108</v>
      </c>
      <c r="C188" t="s">
        <v>28</v>
      </c>
      <c r="D188" t="s">
        <v>15</v>
      </c>
      <c r="E188" t="s">
        <v>24</v>
      </c>
      <c r="F188" t="s">
        <v>25</v>
      </c>
      <c r="G188" t="s">
        <v>15</v>
      </c>
      <c r="H188" t="s">
        <v>26</v>
      </c>
      <c r="I188" t="s">
        <v>27</v>
      </c>
      <c r="J188" t="s">
        <v>28</v>
      </c>
      <c r="K188" s="9">
        <v>35.628379000000002</v>
      </c>
      <c r="L188" t="s">
        <v>109</v>
      </c>
      <c r="M188" t="s">
        <v>110</v>
      </c>
      <c r="N188" t="s">
        <v>21</v>
      </c>
      <c r="P188" s="4">
        <f>(IF(C188="ile",1,0)+IF(D188="tyr",1,0)+IF(E188="GLY",1,0)+IF(F188="CYS",1,0)+IF(G188="PHE",1,0)+IF(H188="glu",1,0)+IF(I188="GLY", 1,0)+IF(J188="ile",1,0))/8</f>
        <v>0.25</v>
      </c>
      <c r="Q188" s="4">
        <f t="shared" si="2"/>
        <v>2.8067513259584443E-2</v>
      </c>
    </row>
    <row r="189" spans="1:17" x14ac:dyDescent="0.3">
      <c r="A189" s="1">
        <v>11</v>
      </c>
      <c r="B189" t="s">
        <v>57</v>
      </c>
      <c r="C189" t="s">
        <v>14</v>
      </c>
      <c r="D189" t="s">
        <v>15</v>
      </c>
      <c r="E189" t="s">
        <v>24</v>
      </c>
      <c r="F189" t="s">
        <v>17</v>
      </c>
      <c r="G189" t="s">
        <v>24</v>
      </c>
      <c r="H189" t="s">
        <v>26</v>
      </c>
      <c r="I189" t="s">
        <v>27</v>
      </c>
      <c r="J189" t="s">
        <v>28</v>
      </c>
      <c r="K189" s="9">
        <v>35.627578</v>
      </c>
      <c r="L189" t="s">
        <v>58</v>
      </c>
      <c r="M189" t="s">
        <v>59</v>
      </c>
      <c r="N189" t="s">
        <v>21</v>
      </c>
      <c r="P189" s="4">
        <f>(IF(C189="ile",1,0)+IF(D189="tyr",1,0)+IF(E189="GLY",1,0)+IF(F189="CYS",1,0)+IF(G189="PHE",1,0)+IF(H189="glu",1,0)+IF(I189="GLY", 1,0)+IF(J189="ile",1,0))/8</f>
        <v>0.5</v>
      </c>
      <c r="Q189" s="4">
        <f t="shared" si="2"/>
        <v>2.8068144289797078E-2</v>
      </c>
    </row>
    <row r="190" spans="1:17" x14ac:dyDescent="0.3">
      <c r="A190" s="1">
        <v>25</v>
      </c>
      <c r="B190" t="s">
        <v>99</v>
      </c>
      <c r="C190" t="s">
        <v>23</v>
      </c>
      <c r="D190" t="s">
        <v>15</v>
      </c>
      <c r="E190" t="s">
        <v>24</v>
      </c>
      <c r="F190" t="s">
        <v>25</v>
      </c>
      <c r="G190" t="s">
        <v>15</v>
      </c>
      <c r="H190" t="s">
        <v>26</v>
      </c>
      <c r="I190" t="s">
        <v>27</v>
      </c>
      <c r="J190" t="s">
        <v>28</v>
      </c>
      <c r="K190" s="9">
        <v>35.625982</v>
      </c>
      <c r="L190" t="s">
        <v>100</v>
      </c>
      <c r="M190" t="s">
        <v>101</v>
      </c>
      <c r="N190" t="s">
        <v>21</v>
      </c>
      <c r="P190" s="4">
        <f>(IF(C190="ile",1,0)+IF(D190="tyr",1,0)+IF(E190="GLY",1,0)+IF(F190="CYS",1,0)+IF(G190="PHE",1,0)+IF(H190="glu",1,0)+IF(I190="GLY", 1,0)+IF(J190="ile",1,0))/8</f>
        <v>0.25</v>
      </c>
      <c r="Q190" s="4">
        <f t="shared" si="2"/>
        <v>2.8069401708000638E-2</v>
      </c>
    </row>
    <row r="191" spans="1:17" x14ac:dyDescent="0.3">
      <c r="A191" s="1">
        <v>76</v>
      </c>
      <c r="B191" t="s">
        <v>224</v>
      </c>
      <c r="C191" t="s">
        <v>23</v>
      </c>
      <c r="D191" t="s">
        <v>67</v>
      </c>
      <c r="E191" t="s">
        <v>24</v>
      </c>
      <c r="F191" t="s">
        <v>25</v>
      </c>
      <c r="G191" t="s">
        <v>15</v>
      </c>
      <c r="H191" t="s">
        <v>16</v>
      </c>
      <c r="I191" t="s">
        <v>27</v>
      </c>
      <c r="J191" t="s">
        <v>28</v>
      </c>
      <c r="K191" s="9">
        <v>35.625245</v>
      </c>
      <c r="L191" t="s">
        <v>225</v>
      </c>
      <c r="M191" t="s">
        <v>226</v>
      </c>
      <c r="N191" t="s">
        <v>21</v>
      </c>
      <c r="P191" s="4">
        <f>(IF(C191="ile",1,0)+IF(D191="tyr",1,0)+IF(E191="GLY",1,0)+IF(F191="CYS",1,0)+IF(G191="PHE",1,0)+IF(H191="glu",1,0)+IF(I191="GLY", 1,0)+IF(J191="ile",1,0))/8</f>
        <v>0.25</v>
      </c>
      <c r="Q191" s="4">
        <f t="shared" si="2"/>
        <v>2.8069982395910541E-2</v>
      </c>
    </row>
    <row r="192" spans="1:17" x14ac:dyDescent="0.3">
      <c r="A192" s="1">
        <v>30</v>
      </c>
      <c r="B192" t="s">
        <v>114</v>
      </c>
      <c r="C192" t="s">
        <v>14</v>
      </c>
      <c r="D192" t="s">
        <v>15</v>
      </c>
      <c r="E192" t="s">
        <v>24</v>
      </c>
      <c r="F192" t="s">
        <v>25</v>
      </c>
      <c r="G192" t="s">
        <v>15</v>
      </c>
      <c r="H192" t="s">
        <v>26</v>
      </c>
      <c r="I192" t="s">
        <v>27</v>
      </c>
      <c r="J192" t="s">
        <v>28</v>
      </c>
      <c r="K192" s="9">
        <v>35.624885999999996</v>
      </c>
      <c r="L192" t="s">
        <v>115</v>
      </c>
      <c r="M192" t="s">
        <v>116</v>
      </c>
      <c r="N192" t="s">
        <v>21</v>
      </c>
      <c r="P192" s="4">
        <f>(IF(C192="ile",1,0)+IF(D192="tyr",1,0)+IF(E192="GLY",1,0)+IF(F192="CYS",1,0)+IF(G192="PHE",1,0)+IF(H192="glu",1,0)+IF(I192="GLY", 1,0)+IF(J192="ile",1,0))/8</f>
        <v>0.375</v>
      </c>
      <c r="Q192" s="4">
        <f t="shared" si="2"/>
        <v>2.8070265263445335E-2</v>
      </c>
    </row>
    <row r="193" spans="1:17" x14ac:dyDescent="0.3">
      <c r="A193" s="1">
        <v>79</v>
      </c>
      <c r="B193" t="s">
        <v>232</v>
      </c>
      <c r="C193" t="s">
        <v>28</v>
      </c>
      <c r="D193" t="s">
        <v>67</v>
      </c>
      <c r="E193" t="s">
        <v>24</v>
      </c>
      <c r="F193" t="s">
        <v>25</v>
      </c>
      <c r="G193" t="s">
        <v>15</v>
      </c>
      <c r="H193" t="s">
        <v>16</v>
      </c>
      <c r="I193" t="s">
        <v>27</v>
      </c>
      <c r="J193" t="s">
        <v>28</v>
      </c>
      <c r="K193" s="9">
        <v>35.623027999999998</v>
      </c>
      <c r="L193" t="s">
        <v>61</v>
      </c>
      <c r="M193" t="s">
        <v>233</v>
      </c>
      <c r="N193" t="s">
        <v>21</v>
      </c>
      <c r="P193" s="4">
        <f>(IF(C193="ile",1,0)+IF(D193="tyr",1,0)+IF(E193="GLY",1,0)+IF(F193="CYS",1,0)+IF(G193="PHE",1,0)+IF(H193="glu",1,0)+IF(I193="GLY", 1,0)+IF(J193="ile",1,0))/8</f>
        <v>0.25</v>
      </c>
      <c r="Q193" s="4">
        <f t="shared" si="2"/>
        <v>2.8071729331936635E-2</v>
      </c>
    </row>
    <row r="194" spans="1:17" x14ac:dyDescent="0.3">
      <c r="A194" s="1">
        <v>78</v>
      </c>
      <c r="B194" t="s">
        <v>229</v>
      </c>
      <c r="C194" t="s">
        <v>23</v>
      </c>
      <c r="D194" t="s">
        <v>24</v>
      </c>
      <c r="E194" t="s">
        <v>24</v>
      </c>
      <c r="F194" t="s">
        <v>25</v>
      </c>
      <c r="G194" t="s">
        <v>15</v>
      </c>
      <c r="H194" t="s">
        <v>16</v>
      </c>
      <c r="I194" t="s">
        <v>27</v>
      </c>
      <c r="J194" t="s">
        <v>28</v>
      </c>
      <c r="K194" s="9">
        <v>35.621437999999998</v>
      </c>
      <c r="L194" t="s">
        <v>230</v>
      </c>
      <c r="M194" t="s">
        <v>231</v>
      </c>
      <c r="N194" t="s">
        <v>21</v>
      </c>
      <c r="P194" s="4">
        <f>(IF(C194="ile",1,0)+IF(D194="tyr",1,0)+IF(E194="GLY",1,0)+IF(F194="CYS",1,0)+IF(G194="PHE",1,0)+IF(H194="glu",1,0)+IF(I194="GLY", 1,0)+IF(J194="ile",1,0))/8</f>
        <v>0.25</v>
      </c>
      <c r="Q194" s="4">
        <f t="shared" si="2"/>
        <v>2.8072982342824005E-2</v>
      </c>
    </row>
    <row r="195" spans="1:17" x14ac:dyDescent="0.3">
      <c r="A195" s="1">
        <v>81</v>
      </c>
      <c r="B195" t="s">
        <v>237</v>
      </c>
      <c r="C195" t="s">
        <v>28</v>
      </c>
      <c r="D195" t="s">
        <v>24</v>
      </c>
      <c r="E195" t="s">
        <v>24</v>
      </c>
      <c r="F195" t="s">
        <v>25</v>
      </c>
      <c r="G195" t="s">
        <v>15</v>
      </c>
      <c r="H195" t="s">
        <v>16</v>
      </c>
      <c r="I195" t="s">
        <v>27</v>
      </c>
      <c r="J195" t="s">
        <v>28</v>
      </c>
      <c r="K195" s="9">
        <v>35.620336999999999</v>
      </c>
      <c r="L195" t="s">
        <v>238</v>
      </c>
      <c r="M195" t="s">
        <v>239</v>
      </c>
      <c r="N195" t="s">
        <v>21</v>
      </c>
      <c r="P195" s="4">
        <f>(IF(C195="ile",1,0)+IF(D195="tyr",1,0)+IF(E195="GLY",1,0)+IF(F195="CYS",1,0)+IF(G195="PHE",1,0)+IF(H195="glu",1,0)+IF(I195="GLY", 1,0)+IF(J195="ile",1,0))/8</f>
        <v>0.25</v>
      </c>
      <c r="Q195" s="4">
        <f t="shared" ref="Q195:Q217" si="3">1/K195</f>
        <v>2.8073850059307414E-2</v>
      </c>
    </row>
    <row r="196" spans="1:17" x14ac:dyDescent="0.3">
      <c r="A196" s="1">
        <v>82</v>
      </c>
      <c r="B196" t="s">
        <v>240</v>
      </c>
      <c r="C196" t="s">
        <v>14</v>
      </c>
      <c r="D196" t="s">
        <v>67</v>
      </c>
      <c r="E196" t="s">
        <v>24</v>
      </c>
      <c r="F196" t="s">
        <v>25</v>
      </c>
      <c r="G196" t="s">
        <v>15</v>
      </c>
      <c r="H196" t="s">
        <v>16</v>
      </c>
      <c r="I196" t="s">
        <v>27</v>
      </c>
      <c r="J196" t="s">
        <v>28</v>
      </c>
      <c r="K196" s="9">
        <v>35.61947</v>
      </c>
      <c r="L196" t="s">
        <v>50</v>
      </c>
      <c r="M196" t="s">
        <v>241</v>
      </c>
      <c r="N196" t="s">
        <v>21</v>
      </c>
      <c r="P196" s="4">
        <f>(IF(C196="ile",1,0)+IF(D196="tyr",1,0)+IF(E196="GLY",1,0)+IF(F196="CYS",1,0)+IF(G196="PHE",1,0)+IF(H196="glu",1,0)+IF(I196="GLY", 1,0)+IF(J196="ile",1,0))/8</f>
        <v>0.375</v>
      </c>
      <c r="Q196" s="4">
        <f t="shared" si="3"/>
        <v>2.8074533394236354E-2</v>
      </c>
    </row>
    <row r="197" spans="1:17" x14ac:dyDescent="0.3">
      <c r="A197" s="1">
        <v>84</v>
      </c>
      <c r="B197" t="s">
        <v>244</v>
      </c>
      <c r="C197" t="s">
        <v>14</v>
      </c>
      <c r="D197" t="s">
        <v>24</v>
      </c>
      <c r="E197" t="s">
        <v>24</v>
      </c>
      <c r="F197" t="s">
        <v>25</v>
      </c>
      <c r="G197" t="s">
        <v>15</v>
      </c>
      <c r="H197" t="s">
        <v>16</v>
      </c>
      <c r="I197" t="s">
        <v>27</v>
      </c>
      <c r="J197" t="s">
        <v>28</v>
      </c>
      <c r="K197" s="9">
        <v>35.619453</v>
      </c>
      <c r="L197" t="s">
        <v>156</v>
      </c>
      <c r="M197" t="s">
        <v>245</v>
      </c>
      <c r="N197" t="s">
        <v>21</v>
      </c>
      <c r="P197" s="4">
        <f>(IF(C197="ile",1,0)+IF(D197="tyr",1,0)+IF(E197="GLY",1,0)+IF(F197="CYS",1,0)+IF(G197="PHE",1,0)+IF(H197="glu",1,0)+IF(I197="GLY", 1,0)+IF(J197="ile",1,0))/8</f>
        <v>0.375</v>
      </c>
      <c r="Q197" s="4">
        <f t="shared" si="3"/>
        <v>2.8074546793292979E-2</v>
      </c>
    </row>
    <row r="198" spans="1:17" x14ac:dyDescent="0.3">
      <c r="A198" s="1">
        <v>90</v>
      </c>
      <c r="B198" t="s">
        <v>257</v>
      </c>
      <c r="C198" t="s">
        <v>14</v>
      </c>
      <c r="D198" t="s">
        <v>15</v>
      </c>
      <c r="E198" t="s">
        <v>24</v>
      </c>
      <c r="F198" t="s">
        <v>25</v>
      </c>
      <c r="G198" t="s">
        <v>15</v>
      </c>
      <c r="H198" t="s">
        <v>16</v>
      </c>
      <c r="I198" t="s">
        <v>27</v>
      </c>
      <c r="J198" t="s">
        <v>28</v>
      </c>
      <c r="K198" s="9">
        <v>35.618096999999999</v>
      </c>
      <c r="L198" t="s">
        <v>258</v>
      </c>
      <c r="M198" t="s">
        <v>259</v>
      </c>
      <c r="N198" t="s">
        <v>21</v>
      </c>
      <c r="P198" s="4">
        <f>(IF(C198="ile",1,0)+IF(D198="tyr",1,0)+IF(E198="GLY",1,0)+IF(F198="CYS",1,0)+IF(G198="PHE",1,0)+IF(H198="glu",1,0)+IF(I198="GLY", 1,0)+IF(J198="ile",1,0))/8</f>
        <v>0.5</v>
      </c>
      <c r="Q198" s="4">
        <f t="shared" si="3"/>
        <v>2.8075615606302607E-2</v>
      </c>
    </row>
    <row r="199" spans="1:17" x14ac:dyDescent="0.3">
      <c r="A199" s="1">
        <v>88</v>
      </c>
      <c r="B199" t="s">
        <v>253</v>
      </c>
      <c r="C199" t="s">
        <v>28</v>
      </c>
      <c r="D199" t="s">
        <v>15</v>
      </c>
      <c r="E199" t="s">
        <v>24</v>
      </c>
      <c r="F199" t="s">
        <v>25</v>
      </c>
      <c r="G199" t="s">
        <v>15</v>
      </c>
      <c r="H199" t="s">
        <v>16</v>
      </c>
      <c r="I199" t="s">
        <v>27</v>
      </c>
      <c r="J199" t="s">
        <v>28</v>
      </c>
      <c r="K199" s="9">
        <v>35.617182999999997</v>
      </c>
      <c r="L199" t="s">
        <v>173</v>
      </c>
      <c r="M199" t="s">
        <v>254</v>
      </c>
      <c r="N199" t="s">
        <v>21</v>
      </c>
      <c r="P199" s="4">
        <f>(IF(C199="ile",1,0)+IF(D199="tyr",1,0)+IF(E199="GLY",1,0)+IF(F199="CYS",1,0)+IF(G199="PHE",1,0)+IF(H199="glu",1,0)+IF(I199="GLY", 1,0)+IF(J199="ile",1,0))/8</f>
        <v>0.375</v>
      </c>
      <c r="Q199" s="4">
        <f t="shared" si="3"/>
        <v>2.8076336076325859E-2</v>
      </c>
    </row>
    <row r="200" spans="1:17" x14ac:dyDescent="0.3">
      <c r="A200" s="1">
        <v>86</v>
      </c>
      <c r="B200" t="s">
        <v>249</v>
      </c>
      <c r="C200" t="s">
        <v>23</v>
      </c>
      <c r="D200" t="s">
        <v>15</v>
      </c>
      <c r="E200" t="s">
        <v>24</v>
      </c>
      <c r="F200" t="s">
        <v>25</v>
      </c>
      <c r="G200" t="s">
        <v>15</v>
      </c>
      <c r="H200" t="s">
        <v>16</v>
      </c>
      <c r="I200" t="s">
        <v>27</v>
      </c>
      <c r="J200" t="s">
        <v>28</v>
      </c>
      <c r="K200" s="9">
        <v>35.616497000000003</v>
      </c>
      <c r="L200" t="s">
        <v>247</v>
      </c>
      <c r="M200" t="s">
        <v>250</v>
      </c>
      <c r="N200" t="s">
        <v>21</v>
      </c>
      <c r="P200" s="4">
        <f>(IF(C200="ile",1,0)+IF(D200="tyr",1,0)+IF(E200="GLY",1,0)+IF(F200="CYS",1,0)+IF(G200="PHE",1,0)+IF(H200="glu",1,0)+IF(I200="GLY", 1,0)+IF(J200="ile",1,0))/8</f>
        <v>0.375</v>
      </c>
      <c r="Q200" s="4">
        <f t="shared" si="3"/>
        <v>2.8076876847265467E-2</v>
      </c>
    </row>
    <row r="201" spans="1:17" x14ac:dyDescent="0.3">
      <c r="A201" s="1">
        <v>92</v>
      </c>
      <c r="B201" t="s">
        <v>262</v>
      </c>
      <c r="C201" t="s">
        <v>23</v>
      </c>
      <c r="D201" t="s">
        <v>24</v>
      </c>
      <c r="E201" t="s">
        <v>16</v>
      </c>
      <c r="F201" t="s">
        <v>25</v>
      </c>
      <c r="G201" t="s">
        <v>15</v>
      </c>
      <c r="H201" t="s">
        <v>16</v>
      </c>
      <c r="I201" t="s">
        <v>27</v>
      </c>
      <c r="J201" t="s">
        <v>28</v>
      </c>
      <c r="K201" s="9">
        <v>35.605747000000001</v>
      </c>
      <c r="L201" t="s">
        <v>118</v>
      </c>
      <c r="M201" t="s">
        <v>263</v>
      </c>
      <c r="N201" t="s">
        <v>21</v>
      </c>
      <c r="P201" s="4">
        <f>(IF(C201="ile",1,0)+IF(D201="tyr",1,0)+IF(E201="GLY",1,0)+IF(F201="CYS",1,0)+IF(G201="PHE",1,0)+IF(H201="glu",1,0)+IF(I201="GLY", 1,0)+IF(J201="ile",1,0))/8</f>
        <v>0.25</v>
      </c>
      <c r="Q201" s="4">
        <f t="shared" si="3"/>
        <v>2.8085353749213574E-2</v>
      </c>
    </row>
    <row r="202" spans="1:17" x14ac:dyDescent="0.3">
      <c r="A202" s="1">
        <v>102</v>
      </c>
      <c r="B202" t="s">
        <v>283</v>
      </c>
      <c r="C202" t="s">
        <v>14</v>
      </c>
      <c r="D202" t="s">
        <v>15</v>
      </c>
      <c r="E202" t="s">
        <v>16</v>
      </c>
      <c r="F202" t="s">
        <v>25</v>
      </c>
      <c r="G202" t="s">
        <v>15</v>
      </c>
      <c r="H202" t="s">
        <v>16</v>
      </c>
      <c r="I202" t="s">
        <v>27</v>
      </c>
      <c r="J202" t="s">
        <v>28</v>
      </c>
      <c r="K202" s="9">
        <v>35.601573000000002</v>
      </c>
      <c r="L202" t="s">
        <v>50</v>
      </c>
      <c r="M202" t="s">
        <v>284</v>
      </c>
      <c r="N202" t="s">
        <v>21</v>
      </c>
      <c r="P202" s="4">
        <f>(IF(C202="ile",1,0)+IF(D202="tyr",1,0)+IF(E202="GLY",1,0)+IF(F202="CYS",1,0)+IF(G202="PHE",1,0)+IF(H202="glu",1,0)+IF(I202="GLY", 1,0)+IF(J202="ile",1,0))/8</f>
        <v>0.5</v>
      </c>
      <c r="Q202" s="4">
        <f t="shared" si="3"/>
        <v>2.80886465325563E-2</v>
      </c>
    </row>
    <row r="203" spans="1:17" x14ac:dyDescent="0.3">
      <c r="A203" s="1">
        <v>100</v>
      </c>
      <c r="B203" t="s">
        <v>279</v>
      </c>
      <c r="C203" t="s">
        <v>28</v>
      </c>
      <c r="D203" t="s">
        <v>15</v>
      </c>
      <c r="E203" t="s">
        <v>16</v>
      </c>
      <c r="F203" t="s">
        <v>25</v>
      </c>
      <c r="G203" t="s">
        <v>15</v>
      </c>
      <c r="H203" t="s">
        <v>16</v>
      </c>
      <c r="I203" t="s">
        <v>27</v>
      </c>
      <c r="J203" t="s">
        <v>28</v>
      </c>
      <c r="K203" s="9">
        <v>35.601537999999998</v>
      </c>
      <c r="L203" t="s">
        <v>181</v>
      </c>
      <c r="M203" t="s">
        <v>280</v>
      </c>
      <c r="N203" t="s">
        <v>21</v>
      </c>
      <c r="P203" s="4">
        <f>(IF(C203="ile",1,0)+IF(D203="tyr",1,0)+IF(E203="GLY",1,0)+IF(F203="CYS",1,0)+IF(G203="PHE",1,0)+IF(H203="glu",1,0)+IF(I203="GLY", 1,0)+IF(J203="ile",1,0))/8</f>
        <v>0.375</v>
      </c>
      <c r="Q203" s="4">
        <f t="shared" si="3"/>
        <v>2.808867414660569E-2</v>
      </c>
    </row>
    <row r="204" spans="1:17" x14ac:dyDescent="0.3">
      <c r="A204" s="1">
        <v>98</v>
      </c>
      <c r="B204" t="s">
        <v>274</v>
      </c>
      <c r="C204" t="s">
        <v>23</v>
      </c>
      <c r="D204" t="s">
        <v>15</v>
      </c>
      <c r="E204" t="s">
        <v>16</v>
      </c>
      <c r="F204" t="s">
        <v>25</v>
      </c>
      <c r="G204" t="s">
        <v>15</v>
      </c>
      <c r="H204" t="s">
        <v>16</v>
      </c>
      <c r="I204" t="s">
        <v>27</v>
      </c>
      <c r="J204" t="s">
        <v>28</v>
      </c>
      <c r="K204" s="9">
        <v>35.600864000000001</v>
      </c>
      <c r="L204" t="s">
        <v>275</v>
      </c>
      <c r="M204" t="s">
        <v>276</v>
      </c>
      <c r="N204" t="s">
        <v>21</v>
      </c>
      <c r="P204" s="4">
        <f>(IF(C204="ile",1,0)+IF(D204="tyr",1,0)+IF(E204="GLY",1,0)+IF(F204="CYS",1,0)+IF(G204="PHE",1,0)+IF(H204="glu",1,0)+IF(I204="GLY", 1,0)+IF(J204="ile",1,0))/8</f>
        <v>0.375</v>
      </c>
      <c r="Q204" s="4">
        <f t="shared" si="3"/>
        <v>2.808920592488991E-2</v>
      </c>
    </row>
    <row r="205" spans="1:17" x14ac:dyDescent="0.3">
      <c r="A205" s="1">
        <v>96</v>
      </c>
      <c r="B205" t="s">
        <v>270</v>
      </c>
      <c r="C205" t="s">
        <v>14</v>
      </c>
      <c r="D205" t="s">
        <v>24</v>
      </c>
      <c r="E205" t="s">
        <v>16</v>
      </c>
      <c r="F205" t="s">
        <v>25</v>
      </c>
      <c r="G205" t="s">
        <v>15</v>
      </c>
      <c r="H205" t="s">
        <v>16</v>
      </c>
      <c r="I205" t="s">
        <v>27</v>
      </c>
      <c r="J205" t="s">
        <v>28</v>
      </c>
      <c r="K205" s="9">
        <v>35.600487000000001</v>
      </c>
      <c r="L205" t="s">
        <v>181</v>
      </c>
      <c r="M205" t="s">
        <v>271</v>
      </c>
      <c r="N205" t="s">
        <v>21</v>
      </c>
      <c r="P205" s="4">
        <f>(IF(C205="ile",1,0)+IF(D205="tyr",1,0)+IF(E205="GLY",1,0)+IF(F205="CYS",1,0)+IF(G205="PHE",1,0)+IF(H205="glu",1,0)+IF(I205="GLY", 1,0)+IF(J205="ile",1,0))/8</f>
        <v>0.375</v>
      </c>
      <c r="Q205" s="4">
        <f t="shared" si="3"/>
        <v>2.8089503382355413E-2</v>
      </c>
    </row>
    <row r="206" spans="1:17" x14ac:dyDescent="0.3">
      <c r="A206" s="1">
        <v>94</v>
      </c>
      <c r="B206" t="s">
        <v>266</v>
      </c>
      <c r="C206" t="s">
        <v>28</v>
      </c>
      <c r="D206" t="s">
        <v>24</v>
      </c>
      <c r="E206" t="s">
        <v>16</v>
      </c>
      <c r="F206" t="s">
        <v>25</v>
      </c>
      <c r="G206" t="s">
        <v>15</v>
      </c>
      <c r="H206" t="s">
        <v>16</v>
      </c>
      <c r="I206" t="s">
        <v>27</v>
      </c>
      <c r="J206" t="s">
        <v>28</v>
      </c>
      <c r="K206" s="9">
        <v>35.598678</v>
      </c>
      <c r="L206" t="s">
        <v>153</v>
      </c>
      <c r="M206" t="s">
        <v>267</v>
      </c>
      <c r="N206" t="s">
        <v>21</v>
      </c>
      <c r="P206" s="4">
        <f>(IF(C206="ile",1,0)+IF(D206="tyr",1,0)+IF(E206="GLY",1,0)+IF(F206="CYS",1,0)+IF(G206="PHE",1,0)+IF(H206="glu",1,0)+IF(I206="GLY", 1,0)+IF(J206="ile",1,0))/8</f>
        <v>0.25</v>
      </c>
      <c r="Q206" s="4">
        <f t="shared" si="3"/>
        <v>2.809093079242999E-2</v>
      </c>
    </row>
    <row r="207" spans="1:17" x14ac:dyDescent="0.3">
      <c r="A207" s="1">
        <v>75</v>
      </c>
      <c r="B207" t="s">
        <v>221</v>
      </c>
      <c r="C207" t="s">
        <v>14</v>
      </c>
      <c r="D207" t="s">
        <v>15</v>
      </c>
      <c r="E207" t="s">
        <v>24</v>
      </c>
      <c r="F207" t="s">
        <v>17</v>
      </c>
      <c r="G207" t="s">
        <v>24</v>
      </c>
      <c r="H207" t="s">
        <v>16</v>
      </c>
      <c r="I207" t="s">
        <v>27</v>
      </c>
      <c r="J207" t="s">
        <v>28</v>
      </c>
      <c r="K207" s="9">
        <v>35.597349000000001</v>
      </c>
      <c r="L207" t="s">
        <v>222</v>
      </c>
      <c r="M207" t="s">
        <v>223</v>
      </c>
      <c r="N207" t="s">
        <v>21</v>
      </c>
      <c r="P207" s="4">
        <f>(IF(C207="ile",1,0)+IF(D207="tyr",1,0)+IF(E207="GLY",1,0)+IF(F207="CYS",1,0)+IF(G207="PHE",1,0)+IF(H207="glu",1,0)+IF(I207="GLY", 1,0)+IF(J207="ile",1,0))/8</f>
        <v>0.625</v>
      </c>
      <c r="Q207" s="4">
        <f t="shared" si="3"/>
        <v>2.8091979546004956E-2</v>
      </c>
    </row>
    <row r="208" spans="1:17" x14ac:dyDescent="0.3">
      <c r="A208" s="1">
        <v>73</v>
      </c>
      <c r="B208" t="s">
        <v>216</v>
      </c>
      <c r="C208" t="s">
        <v>23</v>
      </c>
      <c r="D208" t="s">
        <v>15</v>
      </c>
      <c r="E208" t="s">
        <v>24</v>
      </c>
      <c r="F208" t="s">
        <v>17</v>
      </c>
      <c r="G208" t="s">
        <v>24</v>
      </c>
      <c r="H208" t="s">
        <v>16</v>
      </c>
      <c r="I208" t="s">
        <v>27</v>
      </c>
      <c r="J208" t="s">
        <v>28</v>
      </c>
      <c r="K208" s="9">
        <v>35.596916999999998</v>
      </c>
      <c r="L208" t="s">
        <v>55</v>
      </c>
      <c r="M208" t="s">
        <v>217</v>
      </c>
      <c r="N208" t="s">
        <v>21</v>
      </c>
      <c r="P208" s="4">
        <f>(IF(C208="ile",1,0)+IF(D208="tyr",1,0)+IF(E208="GLY",1,0)+IF(F208="CYS",1,0)+IF(G208="PHE",1,0)+IF(H208="glu",1,0)+IF(I208="GLY", 1,0)+IF(J208="ile",1,0))/8</f>
        <v>0.5</v>
      </c>
      <c r="Q208" s="4">
        <f t="shared" si="3"/>
        <v>2.8092320466966286E-2</v>
      </c>
    </row>
    <row r="209" spans="1:17" x14ac:dyDescent="0.3">
      <c r="A209" s="1">
        <v>71</v>
      </c>
      <c r="B209" t="s">
        <v>212</v>
      </c>
      <c r="C209" t="s">
        <v>23</v>
      </c>
      <c r="D209" t="s">
        <v>24</v>
      </c>
      <c r="E209" t="s">
        <v>24</v>
      </c>
      <c r="F209" t="s">
        <v>17</v>
      </c>
      <c r="G209" t="s">
        <v>24</v>
      </c>
      <c r="H209" t="s">
        <v>16</v>
      </c>
      <c r="I209" t="s">
        <v>27</v>
      </c>
      <c r="J209" t="s">
        <v>28</v>
      </c>
      <c r="K209" s="9">
        <v>35.595199999999998</v>
      </c>
      <c r="L209" t="s">
        <v>64</v>
      </c>
      <c r="M209" t="s">
        <v>213</v>
      </c>
      <c r="N209" t="s">
        <v>21</v>
      </c>
      <c r="P209" s="4">
        <f>(IF(C209="ile",1,0)+IF(D209="tyr",1,0)+IF(E209="GLY",1,0)+IF(F209="CYS",1,0)+IF(G209="PHE",1,0)+IF(H209="glu",1,0)+IF(I209="GLY", 1,0)+IF(J209="ile",1,0))/8</f>
        <v>0.375</v>
      </c>
      <c r="Q209" s="4">
        <f t="shared" si="3"/>
        <v>2.8093675551759789E-2</v>
      </c>
    </row>
    <row r="210" spans="1:17" x14ac:dyDescent="0.3">
      <c r="A210" s="1">
        <v>72</v>
      </c>
      <c r="B210" t="s">
        <v>214</v>
      </c>
      <c r="C210" t="s">
        <v>14</v>
      </c>
      <c r="D210" t="s">
        <v>24</v>
      </c>
      <c r="E210" t="s">
        <v>24</v>
      </c>
      <c r="F210" t="s">
        <v>17</v>
      </c>
      <c r="G210" t="s">
        <v>24</v>
      </c>
      <c r="H210" t="s">
        <v>16</v>
      </c>
      <c r="I210" t="s">
        <v>27</v>
      </c>
      <c r="J210" t="s">
        <v>28</v>
      </c>
      <c r="K210" s="9">
        <v>35.595090999999996</v>
      </c>
      <c r="L210" t="s">
        <v>64</v>
      </c>
      <c r="M210" t="s">
        <v>215</v>
      </c>
      <c r="N210" t="s">
        <v>21</v>
      </c>
      <c r="P210" s="4">
        <f>(IF(C210="ile",1,0)+IF(D210="tyr",1,0)+IF(E210="GLY",1,0)+IF(F210="CYS",1,0)+IF(G210="PHE",1,0)+IF(H210="glu",1,0)+IF(I210="GLY", 1,0)+IF(J210="ile",1,0))/8</f>
        <v>0.5</v>
      </c>
      <c r="Q210" s="4">
        <f t="shared" si="3"/>
        <v>2.8093761580775284E-2</v>
      </c>
    </row>
    <row r="211" spans="1:17" x14ac:dyDescent="0.3">
      <c r="A211" s="1">
        <v>74</v>
      </c>
      <c r="B211" t="s">
        <v>218</v>
      </c>
      <c r="C211" t="s">
        <v>28</v>
      </c>
      <c r="D211" t="s">
        <v>15</v>
      </c>
      <c r="E211" t="s">
        <v>24</v>
      </c>
      <c r="F211" t="s">
        <v>17</v>
      </c>
      <c r="G211" t="s">
        <v>24</v>
      </c>
      <c r="H211" t="s">
        <v>16</v>
      </c>
      <c r="I211" t="s">
        <v>27</v>
      </c>
      <c r="J211" t="s">
        <v>28</v>
      </c>
      <c r="K211" s="9">
        <v>35.595073999999997</v>
      </c>
      <c r="L211" t="s">
        <v>219</v>
      </c>
      <c r="M211" t="s">
        <v>220</v>
      </c>
      <c r="N211" t="s">
        <v>21</v>
      </c>
      <c r="P211" s="4">
        <f>(IF(C211="ile",1,0)+IF(D211="tyr",1,0)+IF(E211="GLY",1,0)+IF(F211="CYS",1,0)+IF(G211="PHE",1,0)+IF(H211="glu",1,0)+IF(I211="GLY", 1,0)+IF(J211="ile",1,0))/8</f>
        <v>0.5</v>
      </c>
      <c r="Q211" s="4">
        <f t="shared" si="3"/>
        <v>2.809377499819217E-2</v>
      </c>
    </row>
    <row r="212" spans="1:17" x14ac:dyDescent="0.3">
      <c r="A212" s="1">
        <v>1</v>
      </c>
      <c r="B212" t="s">
        <v>22</v>
      </c>
      <c r="C212" t="s">
        <v>23</v>
      </c>
      <c r="D212" t="s">
        <v>24</v>
      </c>
      <c r="E212" t="s">
        <v>24</v>
      </c>
      <c r="F212" t="s">
        <v>25</v>
      </c>
      <c r="G212" t="s">
        <v>24</v>
      </c>
      <c r="H212" t="s">
        <v>26</v>
      </c>
      <c r="I212" t="s">
        <v>27</v>
      </c>
      <c r="J212" t="s">
        <v>28</v>
      </c>
      <c r="K212" s="9">
        <v>35.554313999999998</v>
      </c>
      <c r="L212" t="s">
        <v>29</v>
      </c>
      <c r="M212" t="s">
        <v>30</v>
      </c>
      <c r="N212" t="s">
        <v>21</v>
      </c>
      <c r="P212" s="4">
        <f>(IF(C212="ile",1,0)+IF(D212="tyr",1,0)+IF(E212="GLY",1,0)+IF(F212="CYS",1,0)+IF(G212="PHE",1,0)+IF(H212="glu",1,0)+IF(I212="GLY", 1,0)+IF(J212="ile",1,0))/8</f>
        <v>0.25</v>
      </c>
      <c r="Q212" s="4">
        <f t="shared" si="3"/>
        <v>2.8125982124138298E-2</v>
      </c>
    </row>
    <row r="213" spans="1:17" x14ac:dyDescent="0.3">
      <c r="A213" s="1">
        <v>3</v>
      </c>
      <c r="B213" t="s">
        <v>34</v>
      </c>
      <c r="C213" t="s">
        <v>14</v>
      </c>
      <c r="D213" t="s">
        <v>24</v>
      </c>
      <c r="E213" t="s">
        <v>24</v>
      </c>
      <c r="F213" t="s">
        <v>25</v>
      </c>
      <c r="G213" t="s">
        <v>24</v>
      </c>
      <c r="H213" t="s">
        <v>26</v>
      </c>
      <c r="I213" t="s">
        <v>27</v>
      </c>
      <c r="J213" t="s">
        <v>28</v>
      </c>
      <c r="K213" s="9">
        <v>35.553511999999998</v>
      </c>
      <c r="L213" t="s">
        <v>35</v>
      </c>
      <c r="M213" t="s">
        <v>36</v>
      </c>
      <c r="N213" t="s">
        <v>21</v>
      </c>
      <c r="P213" s="4">
        <f>(IF(C213="ile",1,0)+IF(D213="tyr",1,0)+IF(E213="GLY",1,0)+IF(F213="CYS",1,0)+IF(G213="PHE",1,0)+IF(H213="glu",1,0)+IF(I213="GLY", 1,0)+IF(J213="ile",1,0))/8</f>
        <v>0.375</v>
      </c>
      <c r="Q213" s="4">
        <f t="shared" si="3"/>
        <v>2.812661657728778E-2</v>
      </c>
    </row>
    <row r="214" spans="1:17" x14ac:dyDescent="0.3">
      <c r="A214" s="1">
        <v>2</v>
      </c>
      <c r="B214" t="s">
        <v>31</v>
      </c>
      <c r="C214" t="s">
        <v>28</v>
      </c>
      <c r="D214" t="s">
        <v>24</v>
      </c>
      <c r="E214" t="s">
        <v>24</v>
      </c>
      <c r="F214" t="s">
        <v>25</v>
      </c>
      <c r="G214" t="s">
        <v>24</v>
      </c>
      <c r="H214" t="s">
        <v>26</v>
      </c>
      <c r="I214" t="s">
        <v>27</v>
      </c>
      <c r="J214" t="s">
        <v>28</v>
      </c>
      <c r="K214" s="9">
        <v>35.553078999999997</v>
      </c>
      <c r="L214" t="s">
        <v>32</v>
      </c>
      <c r="M214" t="s">
        <v>33</v>
      </c>
      <c r="N214" t="s">
        <v>21</v>
      </c>
      <c r="P214" s="4">
        <f>(IF(C214="ile",1,0)+IF(D214="tyr",1,0)+IF(E214="GLY",1,0)+IF(F214="CYS",1,0)+IF(G214="PHE",1,0)+IF(H214="glu",1,0)+IF(I214="GLY", 1,0)+IF(J214="ile",1,0))/8</f>
        <v>0.25</v>
      </c>
      <c r="Q214" s="4">
        <f t="shared" si="3"/>
        <v>2.8126959130600197E-2</v>
      </c>
    </row>
    <row r="215" spans="1:17" x14ac:dyDescent="0.3">
      <c r="A215" s="1">
        <v>4</v>
      </c>
      <c r="B215" t="s">
        <v>37</v>
      </c>
      <c r="C215" t="s">
        <v>23</v>
      </c>
      <c r="D215" t="s">
        <v>15</v>
      </c>
      <c r="E215" t="s">
        <v>24</v>
      </c>
      <c r="F215" t="s">
        <v>25</v>
      </c>
      <c r="G215" t="s">
        <v>24</v>
      </c>
      <c r="H215" t="s">
        <v>26</v>
      </c>
      <c r="I215" t="s">
        <v>27</v>
      </c>
      <c r="J215" t="s">
        <v>28</v>
      </c>
      <c r="K215" s="9">
        <v>35.551596000000004</v>
      </c>
      <c r="L215" t="s">
        <v>38</v>
      </c>
      <c r="M215" t="s">
        <v>39</v>
      </c>
      <c r="N215" t="s">
        <v>21</v>
      </c>
      <c r="P215" s="4">
        <f>(IF(C215="ile",1,0)+IF(D215="tyr",1,0)+IF(E215="GLY",1,0)+IF(F215="CYS",1,0)+IF(G215="PHE",1,0)+IF(H215="glu",1,0)+IF(I215="GLY", 1,0)+IF(J215="ile",1,0))/8</f>
        <v>0.375</v>
      </c>
      <c r="Q215" s="4">
        <f t="shared" si="3"/>
        <v>2.8128132419146523E-2</v>
      </c>
    </row>
    <row r="216" spans="1:17" x14ac:dyDescent="0.3">
      <c r="A216" s="1">
        <v>5</v>
      </c>
      <c r="B216" t="s">
        <v>40</v>
      </c>
      <c r="C216" t="s">
        <v>14</v>
      </c>
      <c r="D216" t="s">
        <v>15</v>
      </c>
      <c r="E216" t="s">
        <v>24</v>
      </c>
      <c r="F216" t="s">
        <v>25</v>
      </c>
      <c r="G216" t="s">
        <v>24</v>
      </c>
      <c r="H216" t="s">
        <v>26</v>
      </c>
      <c r="I216" t="s">
        <v>27</v>
      </c>
      <c r="J216" t="s">
        <v>28</v>
      </c>
      <c r="K216" s="9">
        <v>35.550936</v>
      </c>
      <c r="L216" t="s">
        <v>41</v>
      </c>
      <c r="M216" t="s">
        <v>42</v>
      </c>
      <c r="N216" t="s">
        <v>21</v>
      </c>
      <c r="P216" s="4">
        <f>(IF(C216="ile",1,0)+IF(D216="tyr",1,0)+IF(E216="GLY",1,0)+IF(F216="CYS",1,0)+IF(G216="PHE",1,0)+IF(H216="glu",1,0)+IF(I216="GLY", 1,0)+IF(J216="ile",1,0))/8</f>
        <v>0.5</v>
      </c>
      <c r="Q216" s="4">
        <f t="shared" si="3"/>
        <v>2.8128654615450912E-2</v>
      </c>
    </row>
    <row r="217" spans="1:17" x14ac:dyDescent="0.3">
      <c r="A217" s="1">
        <v>215</v>
      </c>
      <c r="B217" t="s">
        <v>539</v>
      </c>
      <c r="C217" t="s">
        <v>23</v>
      </c>
      <c r="D217" t="s">
        <v>24</v>
      </c>
      <c r="E217" t="s">
        <v>24</v>
      </c>
      <c r="F217" t="s">
        <v>25</v>
      </c>
      <c r="G217" t="s">
        <v>24</v>
      </c>
      <c r="H217" t="s">
        <v>26</v>
      </c>
      <c r="I217" t="s">
        <v>67</v>
      </c>
      <c r="J217" t="s">
        <v>14</v>
      </c>
      <c r="K217" s="9">
        <v>35.483094000000001</v>
      </c>
      <c r="L217" t="s">
        <v>540</v>
      </c>
      <c r="M217" t="s">
        <v>541</v>
      </c>
      <c r="N217" t="s">
        <v>21</v>
      </c>
      <c r="P217" s="4">
        <f>(IF(C217="ile",1,0)+IF(D217="tyr",1,0)+IF(E217="GLY",1,0)+IF(F217="CYS",1,0)+IF(G217="PHE",1,0)+IF(H217="glu",1,0)+IF(I217="GLY", 1,0)+IF(J217="ile",1,0))/8</f>
        <v>0.25</v>
      </c>
      <c r="Q217" s="4">
        <f t="shared" si="3"/>
        <v>2.8182435274669113E-2</v>
      </c>
    </row>
    <row r="219" spans="1:17" x14ac:dyDescent="0.3">
      <c r="P219" t="s">
        <v>543</v>
      </c>
    </row>
    <row r="220" spans="1:17" x14ac:dyDescent="0.3">
      <c r="P220">
        <f>AVERAGE(P2:P217)</f>
        <v>0.22916666666666666</v>
      </c>
    </row>
    <row r="221" spans="1:17" x14ac:dyDescent="0.3">
      <c r="P221" t="s">
        <v>544</v>
      </c>
    </row>
    <row r="223" spans="1:17" x14ac:dyDescent="0.3">
      <c r="P223">
        <f>AVERAGE(K2:K217)</f>
        <v>35.796604296296294</v>
      </c>
    </row>
    <row r="225" spans="2:10" x14ac:dyDescent="0.3">
      <c r="C225" t="s">
        <v>548</v>
      </c>
      <c r="D225" t="s">
        <v>549</v>
      </c>
      <c r="E225" t="s">
        <v>551</v>
      </c>
      <c r="F225" t="s">
        <v>553</v>
      </c>
      <c r="G225" t="s">
        <v>546</v>
      </c>
      <c r="H225" t="s">
        <v>547</v>
      </c>
      <c r="I225" t="s">
        <v>550</v>
      </c>
      <c r="J225" t="s">
        <v>552</v>
      </c>
    </row>
    <row r="226" spans="2:10" x14ac:dyDescent="0.3">
      <c r="B226" t="s">
        <v>24</v>
      </c>
      <c r="C226">
        <f>SUMIF(E2:E217, "PHE",K2:K217)/COUNTIF(E2:E217, "PHE")</f>
        <v>35.781565834645676</v>
      </c>
      <c r="H226">
        <f>SUMIF(D2:D217, "PHE",K2:K217)/COUNTIF(D2:D217, "PHE")</f>
        <v>35.798587914893623</v>
      </c>
      <c r="I226">
        <f>SUMIF(G2:G217, "PHE",K2:K217)/COUNTIF(G2:G217, "PHE")</f>
        <v>35.689529972222218</v>
      </c>
    </row>
    <row r="227" spans="2:10" x14ac:dyDescent="0.3">
      <c r="B227" t="s">
        <v>554</v>
      </c>
      <c r="C227">
        <f>SUMIF(E2:E217, "glu",K2:K217)/COUNTIF(E2:E217, "glu")</f>
        <v>35.817418423076909</v>
      </c>
      <c r="E227">
        <f>SUMIF(H2:H217, "Glu",K2:K217)/COUNTIF(H2:H217, "Glu")</f>
        <v>35.795957075268817</v>
      </c>
    </row>
    <row r="228" spans="2:10" x14ac:dyDescent="0.3">
      <c r="B228" t="s">
        <v>27</v>
      </c>
      <c r="C228">
        <f>SUMIF(E2:E217, "GLY",K2:K217)/COUNTIF(E2:E217, "GLY")</f>
        <v>35.822639090909092</v>
      </c>
      <c r="J228">
        <f>SUMIF(I2:I217, "GLY",K2:K217)/COUNTIF(I2:I217, "GLY")</f>
        <v>35.660848086419747</v>
      </c>
    </row>
    <row r="229" spans="2:10" x14ac:dyDescent="0.3">
      <c r="B229" t="s">
        <v>67</v>
      </c>
      <c r="D229">
        <f>SUMIF(F2:F217, "ala",K2:K217)/COUNTIF(F2:F217, "ala")</f>
        <v>35.843392562500014</v>
      </c>
      <c r="H229">
        <f>SUMIF(D2:D217, "ALA",K2:K217)/COUNTIF(D2:D217, "ALA")</f>
        <v>35.786634833333331</v>
      </c>
      <c r="J229">
        <f>SUMIF(I2:I217, "ALA",K2:K217)/COUNTIF(I2:I217, "ALA")</f>
        <v>35.887670959183673</v>
      </c>
    </row>
    <row r="230" spans="2:10" x14ac:dyDescent="0.3">
      <c r="B230" t="s">
        <v>25</v>
      </c>
      <c r="D230">
        <f>SUMIF(F2:F217, "SER",K2:K217)/COUNTIF(F2:F217, "SER")</f>
        <v>35.746216932692306</v>
      </c>
      <c r="J230">
        <f>SUMIF(I2:I217, "ser",K2:K217)/COUNTIF(I2:I217, "ser")</f>
        <v>35.87258088372095</v>
      </c>
    </row>
    <row r="231" spans="2:10" x14ac:dyDescent="0.3">
      <c r="B231" t="s">
        <v>26</v>
      </c>
      <c r="E231">
        <f>SUMIF(H2:H217, "GLN",K2:K217)/COUNTIF(H2:H217, "GLN")</f>
        <v>35.797093658536589</v>
      </c>
    </row>
    <row r="232" spans="2:10" x14ac:dyDescent="0.3">
      <c r="B232" t="s">
        <v>28</v>
      </c>
      <c r="F232">
        <f>SUMIF(J2:J217, "VAL",K2:K217)/COUNTIF(J2:J217, "VAL")</f>
        <v>35.798626943925228</v>
      </c>
      <c r="G232">
        <f>SUMIF(C2:C217, "VAL",K2:K217)/COUNTIF(C2:C217, "VAL")</f>
        <v>35.804373784615372</v>
      </c>
    </row>
    <row r="233" spans="2:10" x14ac:dyDescent="0.3">
      <c r="B233" t="s">
        <v>555</v>
      </c>
      <c r="F233">
        <f>SUMIF(J2:J217, "ile",K2:K217)/COUNTIF(J2:J217, "ile")</f>
        <v>35.580180999999996</v>
      </c>
      <c r="G233">
        <f>SUMIF(C2:C217, "ile",K2:K217)/COUNTIF(C2:C217, "ile")</f>
        <v>35.795042480000014</v>
      </c>
    </row>
    <row r="234" spans="2:10" x14ac:dyDescent="0.3">
      <c r="B234" t="s">
        <v>23</v>
      </c>
      <c r="G234">
        <f>SUMIF(C2:C217, "LEU",K2:K217)/COUNTIF(C2:C217, "LEU")</f>
        <v>35.791500605263174</v>
      </c>
    </row>
    <row r="235" spans="2:10" x14ac:dyDescent="0.3">
      <c r="B235" t="s">
        <v>556</v>
      </c>
      <c r="H235">
        <f>SUMIF(D2:D217, "tyr",K2:K217)/COUNTIF(D2:D217, "tyr")</f>
        <v>35.797143142857145</v>
      </c>
      <c r="I235">
        <f>SUMIF(G2:G217, "tyr",K2:K217)/COUNTIF(G2:G217, "tyr")</f>
        <v>35.81801916111111</v>
      </c>
    </row>
  </sheetData>
  <sortState xmlns:xlrd2="http://schemas.microsoft.com/office/spreadsheetml/2017/richdata2" ref="A2:N217">
    <sortCondition descending="1" ref="K2:K2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</cp:lastModifiedBy>
  <dcterms:created xsi:type="dcterms:W3CDTF">2023-04-23T19:49:04Z</dcterms:created>
  <dcterms:modified xsi:type="dcterms:W3CDTF">2023-04-24T23:40:12Z</dcterms:modified>
</cp:coreProperties>
</file>