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vsI" sheetId="1" r:id="rId4"/>
    <sheet state="visible" name="constantTorsió" sheetId="2" r:id="rId5"/>
    <sheet state="visible" name="FvsTheta" sheetId="3" r:id="rId6"/>
    <sheet state="visible" name="MagneticTerra" sheetId="4" r:id="rId7"/>
  </sheets>
  <definedNames/>
  <calcPr/>
</workbook>
</file>

<file path=xl/sharedStrings.xml><?xml version="1.0" encoding="utf-8"?>
<sst xmlns="http://schemas.openxmlformats.org/spreadsheetml/2006/main" count="67" uniqueCount="22">
  <si>
    <t>m_teòric (kg)</t>
  </si>
  <si>
    <t>Mesura 1</t>
  </si>
  <si>
    <t xml:space="preserve">Mesura 2 </t>
  </si>
  <si>
    <t>Mesura 3</t>
  </si>
  <si>
    <t>Mesura 4</t>
  </si>
  <si>
    <t>Mesura 5</t>
  </si>
  <si>
    <t>mitjana</t>
  </si>
  <si>
    <t>err</t>
  </si>
  <si>
    <t>F</t>
  </si>
  <si>
    <t>I^2</t>
  </si>
  <si>
    <t>L</t>
  </si>
  <si>
    <t>mu_0</t>
  </si>
  <si>
    <t>r</t>
  </si>
  <si>
    <t>g</t>
  </si>
  <si>
    <t>u_ins</t>
  </si>
  <si>
    <t>mitjana theta</t>
  </si>
  <si>
    <t>separació (m)</t>
  </si>
  <si>
    <t>1/r</t>
  </si>
  <si>
    <t>k</t>
  </si>
  <si>
    <t>B</t>
  </si>
  <si>
    <t>uB</t>
  </si>
  <si>
    <t>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</si>
</sst>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00"/>
    <numFmt numFmtId="165" formatCode="0.0"/>
    <numFmt numFmtId="166" formatCode="0.000E+00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1" fillId="0" fontId="1" numFmtId="11" xfId="0" applyBorder="1" applyFont="1" applyNumberFormat="1"/>
    <xf borderId="1" fillId="0" fontId="1" numFmtId="0" xfId="0" applyAlignment="1" applyBorder="1" applyFont="1">
      <alignment readingOrder="0"/>
    </xf>
    <xf borderId="1" fillId="0" fontId="1" numFmtId="164" xfId="0" applyBorder="1" applyFont="1" applyNumberFormat="1"/>
    <xf borderId="1" fillId="0" fontId="1" numFmtId="2" xfId="0" applyBorder="1" applyFont="1" applyNumberFormat="1"/>
    <xf borderId="1" fillId="0" fontId="1" numFmtId="2" xfId="0" applyAlignment="1" applyBorder="1" applyFont="1" applyNumberFormat="1">
      <alignment readingOrder="0"/>
    </xf>
    <xf borderId="1" fillId="0" fontId="1" numFmtId="0" xfId="0" applyBorder="1" applyFont="1"/>
    <xf borderId="1" fillId="0" fontId="1" numFmtId="165" xfId="0" applyBorder="1" applyFont="1" applyNumberFormat="1"/>
    <xf borderId="1" fillId="2" fontId="1" numFmtId="1" xfId="0" applyAlignment="1" applyBorder="1" applyFont="1" applyNumberFormat="1">
      <alignment readingOrder="0"/>
    </xf>
    <xf borderId="1" fillId="0" fontId="1" numFmtId="164" xfId="0" applyAlignment="1" applyBorder="1" applyFont="1" applyNumberFormat="1">
      <alignment readingOrder="0"/>
    </xf>
    <xf borderId="1" fillId="0" fontId="1" numFmtId="166" xfId="0" applyBorder="1" applyFont="1" applyNumberFormat="1"/>
    <xf borderId="1" fillId="0" fontId="1" numFmtId="1" xfId="0" applyBorder="1" applyFont="1" applyNumberFormat="1"/>
    <xf borderId="0" fillId="0" fontId="1" numFmtId="0" xfId="0" applyAlignment="1" applyFont="1">
      <alignment readingOrder="0"/>
    </xf>
    <xf borderId="0" fillId="0" fontId="1" numFmtId="11" xfId="0" applyAlignment="1" applyFont="1" applyNumberFormat="1">
      <alignment readingOrder="0"/>
    </xf>
    <xf borderId="1" fillId="0" fontId="1" numFmtId="11" xfId="0" applyAlignment="1" applyBorder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7</v>
      </c>
    </row>
    <row r="2">
      <c r="A2" s="2">
        <f>0.000005</f>
        <v>0.000005</v>
      </c>
      <c r="B2" s="3">
        <v>3.46</v>
      </c>
      <c r="C2" s="3">
        <v>3.47</v>
      </c>
      <c r="D2" s="3">
        <v>3.16</v>
      </c>
      <c r="E2" s="3">
        <v>3.32</v>
      </c>
      <c r="F2" s="3">
        <v>3.45</v>
      </c>
      <c r="G2" s="4">
        <f t="shared" ref="G2:G6" si="1">AVERAGE(B2:F2)</f>
        <v>3.372</v>
      </c>
      <c r="H2" s="4">
        <f t="shared" ref="H2:H6" si="2">sqrt($B$12^2+((G2-B2)^2+(G2-C2)^2+(G2-D2)^2+(G2-E2)^2+(G2-F2)^2)/(5*(5-1)))</f>
        <v>0.06044832504</v>
      </c>
      <c r="I2" s="2">
        <f t="shared" ref="I2:I6" si="3">A2*$B$11</f>
        <v>0.00004905</v>
      </c>
      <c r="J2" s="5">
        <f t="shared" ref="J2:J6" si="4">G2^2</f>
        <v>11.370384</v>
      </c>
      <c r="K2" s="5">
        <f t="shared" ref="K2:K6" si="5">SQRT(2*G2*H2)</f>
        <v>0.6384853202</v>
      </c>
    </row>
    <row r="3">
      <c r="A3" s="2">
        <f t="shared" ref="A3:A6" si="6">A2+0.000005</f>
        <v>0.00001</v>
      </c>
      <c r="B3" s="3">
        <v>3.62</v>
      </c>
      <c r="C3" s="3">
        <v>4.01</v>
      </c>
      <c r="D3" s="3">
        <v>4.18</v>
      </c>
      <c r="E3" s="3">
        <v>3.83</v>
      </c>
      <c r="F3" s="3">
        <v>4.05</v>
      </c>
      <c r="G3" s="4">
        <f t="shared" si="1"/>
        <v>3.938</v>
      </c>
      <c r="H3" s="4">
        <f t="shared" si="2"/>
        <v>0.09774456507</v>
      </c>
      <c r="I3" s="2">
        <f t="shared" si="3"/>
        <v>0.0000981</v>
      </c>
      <c r="J3" s="5">
        <f t="shared" si="4"/>
        <v>15.507844</v>
      </c>
      <c r="K3" s="5">
        <f t="shared" si="5"/>
        <v>0.8774030969</v>
      </c>
    </row>
    <row r="4">
      <c r="A4" s="2">
        <f t="shared" si="6"/>
        <v>0.000015</v>
      </c>
      <c r="B4" s="3">
        <v>4.53</v>
      </c>
      <c r="C4" s="3">
        <v>4.52</v>
      </c>
      <c r="D4" s="3">
        <v>4.55</v>
      </c>
      <c r="E4" s="3">
        <v>4.56</v>
      </c>
      <c r="F4" s="3">
        <v>4.39</v>
      </c>
      <c r="G4" s="4">
        <f t="shared" si="1"/>
        <v>4.51</v>
      </c>
      <c r="H4" s="4">
        <f t="shared" si="2"/>
        <v>0.03240370349</v>
      </c>
      <c r="I4" s="2">
        <f t="shared" si="3"/>
        <v>0.00014715</v>
      </c>
      <c r="J4" s="5">
        <f t="shared" si="4"/>
        <v>20.3401</v>
      </c>
      <c r="K4" s="5">
        <f t="shared" si="5"/>
        <v>0.5406305629</v>
      </c>
    </row>
    <row r="5">
      <c r="A5" s="2">
        <f t="shared" si="6"/>
        <v>0.00002</v>
      </c>
      <c r="B5" s="3">
        <v>5.44</v>
      </c>
      <c r="C5" s="3">
        <v>5.28</v>
      </c>
      <c r="D5" s="6">
        <v>5.5</v>
      </c>
      <c r="E5" s="3">
        <v>5.24</v>
      </c>
      <c r="F5" s="3">
        <v>5.54</v>
      </c>
      <c r="G5" s="4">
        <f t="shared" si="1"/>
        <v>5.4</v>
      </c>
      <c r="H5" s="4">
        <f t="shared" si="2"/>
        <v>0.06049793385</v>
      </c>
      <c r="I5" s="2">
        <f t="shared" si="3"/>
        <v>0.0001962</v>
      </c>
      <c r="J5" s="5">
        <f t="shared" si="4"/>
        <v>29.16</v>
      </c>
      <c r="K5" s="5">
        <f t="shared" si="5"/>
        <v>0.8083178122</v>
      </c>
    </row>
    <row r="6">
      <c r="A6" s="2">
        <f t="shared" si="6"/>
        <v>0.000025</v>
      </c>
      <c r="B6" s="3">
        <v>5.97</v>
      </c>
      <c r="C6" s="3">
        <v>5.84</v>
      </c>
      <c r="D6" s="3">
        <v>6.03</v>
      </c>
      <c r="E6" s="3">
        <v>5.85</v>
      </c>
      <c r="F6" s="3">
        <v>5.94</v>
      </c>
      <c r="G6" s="4">
        <f t="shared" si="1"/>
        <v>5.926</v>
      </c>
      <c r="H6" s="4">
        <f t="shared" si="2"/>
        <v>0.03749666652</v>
      </c>
      <c r="I6" s="2">
        <f t="shared" si="3"/>
        <v>0.00024525</v>
      </c>
      <c r="J6" s="5">
        <f t="shared" si="4"/>
        <v>35.117476</v>
      </c>
      <c r="K6" s="5">
        <f t="shared" si="5"/>
        <v>0.6666412015</v>
      </c>
    </row>
    <row r="8">
      <c r="A8" s="1" t="s">
        <v>10</v>
      </c>
      <c r="B8" s="3">
        <v>0.3</v>
      </c>
    </row>
    <row r="9">
      <c r="A9" s="1" t="s">
        <v>11</v>
      </c>
      <c r="B9" s="7">
        <f>4*PI()*10^(-7)</f>
        <v>0.000001256637061</v>
      </c>
    </row>
    <row r="10">
      <c r="A10" s="1" t="s">
        <v>12</v>
      </c>
      <c r="B10" s="3">
        <v>0.0081</v>
      </c>
    </row>
    <row r="11">
      <c r="A11" s="1" t="s">
        <v>13</v>
      </c>
      <c r="B11" s="3">
        <v>9.81</v>
      </c>
    </row>
    <row r="12">
      <c r="A12" s="1" t="s">
        <v>14</v>
      </c>
      <c r="B12" s="3">
        <v>0.01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15</v>
      </c>
      <c r="H1" s="1" t="s">
        <v>7</v>
      </c>
      <c r="I1" s="1" t="s">
        <v>8</v>
      </c>
    </row>
    <row r="2">
      <c r="A2" s="2">
        <f>0.000005</f>
        <v>0.000005</v>
      </c>
      <c r="B2" s="3">
        <v>12.0</v>
      </c>
      <c r="C2" s="3">
        <v>16.0</v>
      </c>
      <c r="D2" s="3">
        <v>12.0</v>
      </c>
      <c r="E2" s="3">
        <v>16.0</v>
      </c>
      <c r="F2" s="3">
        <v>18.0</v>
      </c>
      <c r="G2" s="7">
        <f t="shared" ref="G2:G6" si="1">AVERAGE(B2:F2)</f>
        <v>14.8</v>
      </c>
      <c r="H2" s="8">
        <f t="shared" ref="H2:H6" si="2">sqrt($B$12^2+((G2-B2)^2+(G2-C2)^2+(G2-D2)^2+(G2-E2)^2+(G2-F2)^2)/(5*(5-1)))</f>
        <v>1.562049935</v>
      </c>
      <c r="I2" s="2">
        <f t="shared" ref="I2:I6" si="3">A2*$B$11</f>
        <v>0.00004905</v>
      </c>
    </row>
    <row r="3">
      <c r="A3" s="2">
        <f t="shared" ref="A3:A6" si="4">A2+0.000005</f>
        <v>0.00001</v>
      </c>
      <c r="B3" s="3">
        <v>35.0</v>
      </c>
      <c r="C3" s="3">
        <v>32.0</v>
      </c>
      <c r="D3" s="3">
        <v>35.0</v>
      </c>
      <c r="E3" s="3">
        <v>31.0</v>
      </c>
      <c r="F3" s="3">
        <v>32.0</v>
      </c>
      <c r="G3" s="8">
        <f t="shared" si="1"/>
        <v>33</v>
      </c>
      <c r="H3" s="8">
        <f t="shared" si="2"/>
        <v>1.303840481</v>
      </c>
      <c r="I3" s="2">
        <f t="shared" si="3"/>
        <v>0.0000981</v>
      </c>
    </row>
    <row r="4">
      <c r="A4" s="2">
        <f t="shared" si="4"/>
        <v>0.000015</v>
      </c>
      <c r="B4" s="3">
        <v>49.0</v>
      </c>
      <c r="C4" s="3">
        <v>49.0</v>
      </c>
      <c r="D4" s="3">
        <v>47.0</v>
      </c>
      <c r="E4" s="3">
        <v>46.0</v>
      </c>
      <c r="F4" s="3">
        <v>47.0</v>
      </c>
      <c r="G4" s="7">
        <f t="shared" si="1"/>
        <v>47.6</v>
      </c>
      <c r="H4" s="8">
        <f t="shared" si="2"/>
        <v>1.166190379</v>
      </c>
      <c r="I4" s="2">
        <f t="shared" si="3"/>
        <v>0.00014715</v>
      </c>
    </row>
    <row r="5">
      <c r="A5" s="2">
        <f t="shared" si="4"/>
        <v>0.00002</v>
      </c>
      <c r="B5" s="3">
        <v>59.0</v>
      </c>
      <c r="C5" s="3">
        <v>62.0</v>
      </c>
      <c r="D5" s="3">
        <v>63.0</v>
      </c>
      <c r="E5" s="3">
        <v>65.0</v>
      </c>
      <c r="F5" s="3">
        <v>63.0</v>
      </c>
      <c r="G5" s="7">
        <f t="shared" si="1"/>
        <v>62.4</v>
      </c>
      <c r="H5" s="8">
        <f t="shared" si="2"/>
        <v>1.4</v>
      </c>
      <c r="I5" s="2">
        <f t="shared" si="3"/>
        <v>0.0001962</v>
      </c>
    </row>
    <row r="6">
      <c r="A6" s="2">
        <f t="shared" si="4"/>
        <v>0.000025</v>
      </c>
      <c r="B6" s="3">
        <v>74.0</v>
      </c>
      <c r="C6" s="3">
        <v>77.0</v>
      </c>
      <c r="D6" s="3">
        <v>76.0</v>
      </c>
      <c r="E6" s="3">
        <v>74.0</v>
      </c>
      <c r="F6" s="3">
        <v>77.0</v>
      </c>
      <c r="G6" s="7">
        <f t="shared" si="1"/>
        <v>75.6</v>
      </c>
      <c r="H6" s="8">
        <f t="shared" si="2"/>
        <v>1.208304597</v>
      </c>
      <c r="I6" s="2">
        <f t="shared" si="3"/>
        <v>0.00024525</v>
      </c>
    </row>
    <row r="8">
      <c r="A8" s="1" t="s">
        <v>10</v>
      </c>
      <c r="B8" s="3">
        <v>0.3</v>
      </c>
    </row>
    <row r="9">
      <c r="A9" s="1" t="s">
        <v>11</v>
      </c>
      <c r="B9" s="7">
        <f>4*PI()*10^(-7)</f>
        <v>0.000001256637061</v>
      </c>
    </row>
    <row r="10">
      <c r="A10" s="1" t="s">
        <v>12</v>
      </c>
      <c r="B10" s="3">
        <v>0.005</v>
      </c>
    </row>
    <row r="11">
      <c r="A11" s="1" t="s">
        <v>13</v>
      </c>
      <c r="B11" s="3">
        <v>9.81</v>
      </c>
    </row>
    <row r="12">
      <c r="A12" s="1" t="s">
        <v>14</v>
      </c>
      <c r="B12" s="3">
        <v>1.0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16</v>
      </c>
      <c r="B1" s="1" t="s">
        <v>7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15</v>
      </c>
      <c r="I1" s="1" t="s">
        <v>7</v>
      </c>
      <c r="J1" s="1" t="s">
        <v>8</v>
      </c>
      <c r="K1" s="1" t="s">
        <v>7</v>
      </c>
      <c r="L1" s="9" t="s">
        <v>17</v>
      </c>
      <c r="M1" s="1" t="s">
        <v>7</v>
      </c>
    </row>
    <row r="2">
      <c r="A2" s="10">
        <v>0.01</v>
      </c>
      <c r="B2" s="3">
        <v>0.001</v>
      </c>
      <c r="C2" s="3">
        <v>47.0</v>
      </c>
      <c r="D2" s="3">
        <v>47.0</v>
      </c>
      <c r="E2" s="3">
        <v>46.0</v>
      </c>
      <c r="F2" s="3">
        <v>49.0</v>
      </c>
      <c r="G2" s="3">
        <v>51.0</v>
      </c>
      <c r="H2" s="8">
        <f t="shared" ref="H2:H5" si="1">AVERAGE(C2:G2)</f>
        <v>48</v>
      </c>
      <c r="I2" s="8">
        <f t="shared" ref="I2:I5" si="2">sqrt($C$11^2+((H2-C2)^2+(H2-D2)^2+(H2-E2)^2+(H2-F2)^2+(H2-G2)^2)/(5*(5-1)))</f>
        <v>1.341640786</v>
      </c>
      <c r="J2" s="11">
        <f t="shared" ref="J2:J5" si="3">$C$12*H2</f>
        <v>0.0001518822719</v>
      </c>
      <c r="K2" s="2">
        <f t="shared" ref="K2:K5" si="4">sqrt((H2*$D$12^2)+($C$12*I2)^2)</f>
        <v>0.000004255275136</v>
      </c>
      <c r="L2" s="12">
        <f t="shared" ref="L2:L5" si="5">1/A2</f>
        <v>100</v>
      </c>
      <c r="M2" s="7">
        <f t="shared" ref="M2:M5" si="6">B2/A2^2</f>
        <v>10</v>
      </c>
      <c r="N2" s="13">
        <v>47.0</v>
      </c>
    </row>
    <row r="3">
      <c r="A3" s="3">
        <v>0.008</v>
      </c>
      <c r="B3" s="3">
        <v>0.001</v>
      </c>
      <c r="C3" s="3">
        <v>62.0</v>
      </c>
      <c r="D3" s="3">
        <v>36.0</v>
      </c>
      <c r="E3" s="3">
        <v>31.0</v>
      </c>
      <c r="F3" s="3">
        <v>33.0</v>
      </c>
      <c r="G3" s="3">
        <v>37.0</v>
      </c>
      <c r="H3" s="7">
        <f t="shared" si="1"/>
        <v>39.8</v>
      </c>
      <c r="I3" s="8">
        <f t="shared" si="2"/>
        <v>5.739337941</v>
      </c>
      <c r="J3" s="11">
        <f t="shared" si="3"/>
        <v>0.0001259357171</v>
      </c>
      <c r="K3" s="2">
        <f t="shared" si="4"/>
        <v>0.00001816244102</v>
      </c>
      <c r="L3" s="12">
        <f t="shared" si="5"/>
        <v>125</v>
      </c>
      <c r="M3" s="12">
        <f t="shared" si="6"/>
        <v>15.625</v>
      </c>
      <c r="N3" s="13">
        <v>62.0</v>
      </c>
    </row>
    <row r="4">
      <c r="A4" s="3">
        <v>0.006</v>
      </c>
      <c r="B4" s="3">
        <v>0.001</v>
      </c>
      <c r="C4" s="3">
        <v>81.0</v>
      </c>
      <c r="D4" s="3">
        <v>49.0</v>
      </c>
      <c r="E4" s="3">
        <v>52.0</v>
      </c>
      <c r="F4" s="3">
        <v>55.0</v>
      </c>
      <c r="G4" s="3">
        <v>56.0</v>
      </c>
      <c r="H4" s="7">
        <f t="shared" si="1"/>
        <v>58.6</v>
      </c>
      <c r="I4" s="8">
        <f t="shared" si="2"/>
        <v>5.81893461</v>
      </c>
      <c r="J4" s="11">
        <f t="shared" si="3"/>
        <v>0.0001854229403</v>
      </c>
      <c r="K4" s="2">
        <f t="shared" si="4"/>
        <v>0.00001841518258</v>
      </c>
      <c r="L4" s="12">
        <f t="shared" si="5"/>
        <v>166.6666667</v>
      </c>
      <c r="M4" s="12">
        <f t="shared" si="6"/>
        <v>27.77777778</v>
      </c>
      <c r="N4" s="13">
        <v>81.0</v>
      </c>
    </row>
    <row r="5">
      <c r="A5" s="3">
        <v>0.004</v>
      </c>
      <c r="B5" s="3">
        <v>0.001</v>
      </c>
      <c r="C5" s="3">
        <v>79.0</v>
      </c>
      <c r="D5" s="3">
        <v>118.0</v>
      </c>
      <c r="E5" s="3">
        <v>113.0</v>
      </c>
      <c r="F5" s="3">
        <v>115.0</v>
      </c>
      <c r="G5" s="3">
        <v>116.0</v>
      </c>
      <c r="H5" s="7">
        <f t="shared" si="1"/>
        <v>108.2</v>
      </c>
      <c r="I5" s="8">
        <f t="shared" si="2"/>
        <v>7.412152184</v>
      </c>
      <c r="J5" s="11">
        <f t="shared" si="3"/>
        <v>0.0003423679546</v>
      </c>
      <c r="K5" s="2">
        <f t="shared" si="4"/>
        <v>0.00002345773527</v>
      </c>
      <c r="L5" s="12">
        <f t="shared" si="5"/>
        <v>250</v>
      </c>
      <c r="M5" s="12">
        <f t="shared" si="6"/>
        <v>62.5</v>
      </c>
      <c r="N5" s="13">
        <v>79.0</v>
      </c>
    </row>
    <row r="7">
      <c r="A7" s="1" t="s">
        <v>10</v>
      </c>
      <c r="B7" s="3"/>
      <c r="C7" s="3">
        <v>0.3</v>
      </c>
    </row>
    <row r="8">
      <c r="A8" s="1" t="s">
        <v>11</v>
      </c>
      <c r="B8" s="7"/>
      <c r="C8" s="7">
        <f>4*PI()*10^(-7)</f>
        <v>0.000001256637061</v>
      </c>
    </row>
    <row r="9">
      <c r="A9" s="1" t="s">
        <v>12</v>
      </c>
      <c r="B9" s="3"/>
      <c r="C9" s="3">
        <v>0.005</v>
      </c>
    </row>
    <row r="10">
      <c r="A10" s="1" t="s">
        <v>13</v>
      </c>
      <c r="B10" s="3"/>
      <c r="C10" s="3">
        <v>9.81</v>
      </c>
    </row>
    <row r="11">
      <c r="A11" s="1" t="s">
        <v>14</v>
      </c>
      <c r="B11" s="3"/>
      <c r="C11" s="3">
        <v>1.0</v>
      </c>
    </row>
    <row r="12">
      <c r="A12" s="1" t="s">
        <v>18</v>
      </c>
      <c r="B12" s="14"/>
      <c r="C12" s="15">
        <v>3.1642139980306E-6</v>
      </c>
      <c r="D12" s="15">
        <v>4.21594386836248E-8</v>
      </c>
    </row>
    <row r="13">
      <c r="B13" s="14"/>
      <c r="C13" s="1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"/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15</v>
      </c>
      <c r="H1" s="1" t="s">
        <v>7</v>
      </c>
      <c r="I1" s="1" t="s">
        <v>8</v>
      </c>
      <c r="J1" s="1" t="s">
        <v>7</v>
      </c>
    </row>
    <row r="2">
      <c r="A2" s="7"/>
      <c r="B2" s="3">
        <v>10.0</v>
      </c>
      <c r="C2" s="3">
        <v>15.0</v>
      </c>
      <c r="D2" s="3">
        <v>16.0</v>
      </c>
      <c r="E2" s="3">
        <v>12.0</v>
      </c>
      <c r="F2" s="3">
        <v>15.0</v>
      </c>
      <c r="G2" s="7">
        <f>AVERAGE(B2:F2)</f>
        <v>13.6</v>
      </c>
      <c r="H2" s="8">
        <f>sqrt($B$8^2+((G2-B2)^2+(G2-C2)^2+(G2-D2)^2+(G2-E2)^2+(G2-F2)^2)/(5*(5-1)))</f>
        <v>1.503329638</v>
      </c>
      <c r="I2" s="2">
        <f>$B$9*G2</f>
        <v>0.00004303331037</v>
      </c>
      <c r="J2" s="2">
        <f>sqrt(G2^2*C9^2+B9^2*H2^2
)</f>
        <v>0.000004791287592</v>
      </c>
    </row>
    <row r="4">
      <c r="A4" s="1" t="s">
        <v>10</v>
      </c>
      <c r="B4" s="3">
        <v>0.3</v>
      </c>
      <c r="C4" s="3">
        <v>0.001</v>
      </c>
      <c r="I4" s="1" t="s">
        <v>19</v>
      </c>
      <c r="J4" s="1" t="s">
        <v>20</v>
      </c>
    </row>
    <row r="5">
      <c r="A5" s="1" t="s">
        <v>11</v>
      </c>
      <c r="B5" s="7">
        <f>4*PI()*10^(-7)</f>
        <v>0.000001256637061</v>
      </c>
      <c r="I5" s="2">
        <f>I2/(5.75*B4)</f>
        <v>0.00002494684659</v>
      </c>
      <c r="J5" s="2">
        <f>sqrt((G2*C9/(B10*B4))^2+(B9*H2/(B4*B10))^2+(B9*G2*C10/(B10^2*B4))^2+(G2*B9*C4/(B10*B4^2))^2)</f>
        <v>0.000002672226595</v>
      </c>
    </row>
    <row r="6">
      <c r="A6" s="1" t="s">
        <v>12</v>
      </c>
      <c r="B6" s="3">
        <v>0.005</v>
      </c>
    </row>
    <row r="7">
      <c r="A7" s="1" t="s">
        <v>13</v>
      </c>
      <c r="B7" s="3">
        <v>9.81</v>
      </c>
    </row>
    <row r="8">
      <c r="A8" s="1" t="s">
        <v>14</v>
      </c>
      <c r="B8" s="3">
        <v>1.0</v>
      </c>
    </row>
    <row r="9">
      <c r="A9" s="1" t="s">
        <v>18</v>
      </c>
      <c r="B9" s="15">
        <v>3.1642139980306E-6</v>
      </c>
      <c r="C9" s="15">
        <v>4.21594386836248E-8</v>
      </c>
    </row>
    <row r="10">
      <c r="A10" s="1" t="s">
        <v>21</v>
      </c>
      <c r="B10" s="3">
        <v>5.98</v>
      </c>
      <c r="C10" s="3">
        <v>0.01</v>
      </c>
    </row>
  </sheetData>
  <drawing r:id="rId1"/>
</worksheet>
</file>