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065" tabRatio="822"/>
  </bookViews>
  <sheets>
    <sheet name="Gift status" sheetId="9" r:id="rId1"/>
    <sheet name="Activity ROI" sheetId="10" state="hidden" r:id="rId2"/>
    <sheet name="Sheet2" sheetId="18" state="hidden" r:id="rId3"/>
  </sheets>
  <definedNames>
    <definedName name="_____DAT1" localSheetId="0">#REF!</definedName>
    <definedName name="_____DAT1">#REF!</definedName>
    <definedName name="_____DAT10">#REF!</definedName>
    <definedName name="_____DAT11">#REF!</definedName>
    <definedName name="_____DAT12" localSheetId="1">#REF!</definedName>
    <definedName name="_____DAT12" localSheetId="0">#REF!</definedName>
    <definedName name="_____DAT12">#REF!</definedName>
    <definedName name="_____DAT13" localSheetId="1">#REF!</definedName>
    <definedName name="_____DAT13" localSheetId="0">#REF!</definedName>
    <definedName name="_____DAT13">#REF!</definedName>
    <definedName name="_____DAT14" localSheetId="1">#REF!</definedName>
    <definedName name="_____DAT14" localSheetId="0">#REF!</definedName>
    <definedName name="_____DAT14">#REF!</definedName>
    <definedName name="_____DAT15" localSheetId="1">#REF!</definedName>
    <definedName name="_____DAT15" localSheetId="0">#REF!</definedName>
    <definedName name="_____DAT15">#REF!</definedName>
    <definedName name="_____DAT16" localSheetId="1">#REF!</definedName>
    <definedName name="_____DAT16" localSheetId="0">#REF!</definedName>
    <definedName name="_____DAT16">#REF!</definedName>
    <definedName name="_____DAT17" localSheetId="1">#REF!</definedName>
    <definedName name="_____DAT17" localSheetId="0">#REF!</definedName>
    <definedName name="_____DAT17">#REF!</definedName>
    <definedName name="_____DAT18" localSheetId="1">#REF!</definedName>
    <definedName name="_____DAT18" localSheetId="0">#REF!</definedName>
    <definedName name="_____DAT18">#REF!</definedName>
    <definedName name="_____DAT19" localSheetId="1">#REF!</definedName>
    <definedName name="_____DAT19" localSheetId="0">#REF!</definedName>
    <definedName name="_____DAT19">#REF!</definedName>
    <definedName name="_____DAT2" localSheetId="1">#REF!</definedName>
    <definedName name="_____DAT2" localSheetId="0">#REF!</definedName>
    <definedName name="_____DAT2">#REF!</definedName>
    <definedName name="_____DAT20" localSheetId="1">#REF!</definedName>
    <definedName name="_____DAT20" localSheetId="0">#REF!</definedName>
    <definedName name="_____DAT20">#REF!</definedName>
    <definedName name="_____DAT21" localSheetId="1">#REF!</definedName>
    <definedName name="_____DAT21" localSheetId="0">#REF!</definedName>
    <definedName name="_____DAT21">#REF!</definedName>
    <definedName name="_____DAT22" localSheetId="1">#REF!</definedName>
    <definedName name="_____DAT22" localSheetId="0">#REF!</definedName>
    <definedName name="_____DAT22">#REF!</definedName>
    <definedName name="_____DAT23" localSheetId="1">#REF!</definedName>
    <definedName name="_____DAT23" localSheetId="0">#REF!</definedName>
    <definedName name="_____DAT23">#REF!</definedName>
    <definedName name="_____DAT24" localSheetId="1">#REF!</definedName>
    <definedName name="_____DAT24" localSheetId="0">#REF!</definedName>
    <definedName name="_____DAT24">#REF!</definedName>
    <definedName name="_____DAT25" localSheetId="1">#REF!</definedName>
    <definedName name="_____DAT25" localSheetId="0">#REF!</definedName>
    <definedName name="_____DAT25">#REF!</definedName>
    <definedName name="_____DAT26" localSheetId="1">#REF!</definedName>
    <definedName name="_____DAT26" localSheetId="0">#REF!</definedName>
    <definedName name="_____DAT26">#REF!</definedName>
    <definedName name="_____DAT27" localSheetId="1">#REF!</definedName>
    <definedName name="_____DAT27" localSheetId="0">#REF!</definedName>
    <definedName name="_____DAT27">#REF!</definedName>
    <definedName name="_____DAT28" localSheetId="1">#REF!</definedName>
    <definedName name="_____DAT28" localSheetId="0">#REF!</definedName>
    <definedName name="_____DAT28">#REF!</definedName>
    <definedName name="_____DAT29" localSheetId="1">#REF!</definedName>
    <definedName name="_____DAT29" localSheetId="0">#REF!</definedName>
    <definedName name="_____DAT29">#REF!</definedName>
    <definedName name="_____DAT3" localSheetId="1">#REF!</definedName>
    <definedName name="_____DAT3" localSheetId="0">#REF!</definedName>
    <definedName name="_____DAT3">#REF!</definedName>
    <definedName name="_____DAT30" localSheetId="1">#REF!</definedName>
    <definedName name="_____DAT30" localSheetId="0">#REF!</definedName>
    <definedName name="_____DAT30">#REF!</definedName>
    <definedName name="_____DAT4" localSheetId="1">#REF!</definedName>
    <definedName name="_____DAT4" localSheetId="0">#REF!</definedName>
    <definedName name="_____DAT4">#REF!</definedName>
    <definedName name="_____DAT5" localSheetId="1">#REF!</definedName>
    <definedName name="_____DAT5" localSheetId="0">#REF!</definedName>
    <definedName name="_____DAT5">#REF!</definedName>
    <definedName name="_____DAT6" localSheetId="1">#REF!</definedName>
    <definedName name="_____DAT6" localSheetId="0">#REF!</definedName>
    <definedName name="_____DAT6">#REF!</definedName>
    <definedName name="_____DAT7" localSheetId="1">#REF!</definedName>
    <definedName name="_____DAT7" localSheetId="0">#REF!</definedName>
    <definedName name="_____DAT7">#REF!</definedName>
    <definedName name="_____DAT8" localSheetId="1">#REF!</definedName>
    <definedName name="_____DAT8" localSheetId="0">#REF!</definedName>
    <definedName name="_____DAT8">#REF!</definedName>
    <definedName name="_____DAT9" localSheetId="1">#REF!</definedName>
    <definedName name="_____DAT9" localSheetId="0">#REF!</definedName>
    <definedName name="_____DAT9">#REF!</definedName>
    <definedName name="____DAT1" localSheetId="1">#REF!</definedName>
    <definedName name="____DAT1" localSheetId="0">#REF!</definedName>
    <definedName name="____DAT1">#REF!</definedName>
    <definedName name="____DAT10" localSheetId="1">#REF!</definedName>
    <definedName name="____DAT10" localSheetId="0">#REF!</definedName>
    <definedName name="____DAT10">#REF!</definedName>
    <definedName name="____DAT11" localSheetId="1">#REF!</definedName>
    <definedName name="____DAT11" localSheetId="0">#REF!</definedName>
    <definedName name="____DAT11">#REF!</definedName>
    <definedName name="____DAT12" localSheetId="1">#REF!</definedName>
    <definedName name="____DAT12" localSheetId="0">#REF!</definedName>
    <definedName name="____DAT12">#REF!</definedName>
    <definedName name="____DAT13" localSheetId="1">#REF!</definedName>
    <definedName name="____DAT13" localSheetId="0">#REF!</definedName>
    <definedName name="____DAT13">#REF!</definedName>
    <definedName name="____DAT14" localSheetId="1">#REF!</definedName>
    <definedName name="____DAT14" localSheetId="0">#REF!</definedName>
    <definedName name="____DAT14">#REF!</definedName>
    <definedName name="____DAT15" localSheetId="1">#REF!</definedName>
    <definedName name="____DAT15" localSheetId="0">#REF!</definedName>
    <definedName name="____DAT15">#REF!</definedName>
    <definedName name="____DAT16" localSheetId="1">#REF!</definedName>
    <definedName name="____DAT16" localSheetId="0">#REF!</definedName>
    <definedName name="____DAT16">#REF!</definedName>
    <definedName name="____DAT17" localSheetId="1">#REF!</definedName>
    <definedName name="____DAT17" localSheetId="0">#REF!</definedName>
    <definedName name="____DAT17">#REF!</definedName>
    <definedName name="____DAT18" localSheetId="1">#REF!</definedName>
    <definedName name="____DAT18" localSheetId="0">#REF!</definedName>
    <definedName name="____DAT18">#REF!</definedName>
    <definedName name="____DAT19" localSheetId="1">#REF!</definedName>
    <definedName name="____DAT19" localSheetId="0">#REF!</definedName>
    <definedName name="____DAT19">#REF!</definedName>
    <definedName name="____DAT2" localSheetId="1">#REF!</definedName>
    <definedName name="____DAT2" localSheetId="0">#REF!</definedName>
    <definedName name="____DAT2">#REF!</definedName>
    <definedName name="____DAT20" localSheetId="1">#REF!</definedName>
    <definedName name="____DAT20" localSheetId="0">#REF!</definedName>
    <definedName name="____DAT20">#REF!</definedName>
    <definedName name="____DAT21" localSheetId="1">#REF!</definedName>
    <definedName name="____DAT21" localSheetId="0">#REF!</definedName>
    <definedName name="____DAT21">#REF!</definedName>
    <definedName name="____DAT22" localSheetId="1">#REF!</definedName>
    <definedName name="____DAT22" localSheetId="0">#REF!</definedName>
    <definedName name="____DAT22">#REF!</definedName>
    <definedName name="____DAT23" localSheetId="1">#REF!</definedName>
    <definedName name="____DAT23" localSheetId="0">#REF!</definedName>
    <definedName name="____DAT23">#REF!</definedName>
    <definedName name="____DAT24" localSheetId="1">#REF!</definedName>
    <definedName name="____DAT24" localSheetId="0">#REF!</definedName>
    <definedName name="____DAT24">#REF!</definedName>
    <definedName name="____DAT25" localSheetId="1">#REF!</definedName>
    <definedName name="____DAT25" localSheetId="0">#REF!</definedName>
    <definedName name="____DAT25">#REF!</definedName>
    <definedName name="____DAT26" localSheetId="1">#REF!</definedName>
    <definedName name="____DAT26" localSheetId="0">#REF!</definedName>
    <definedName name="____DAT26">#REF!</definedName>
    <definedName name="____DAT27" localSheetId="1">#REF!</definedName>
    <definedName name="____DAT27" localSheetId="0">#REF!</definedName>
    <definedName name="____DAT27">#REF!</definedName>
    <definedName name="____DAT28" localSheetId="1">#REF!</definedName>
    <definedName name="____DAT28" localSheetId="0">#REF!</definedName>
    <definedName name="____DAT28">#REF!</definedName>
    <definedName name="____DAT29" localSheetId="1">#REF!</definedName>
    <definedName name="____DAT29" localSheetId="0">#REF!</definedName>
    <definedName name="____DAT29">#REF!</definedName>
    <definedName name="____DAT3" localSheetId="1">#REF!</definedName>
    <definedName name="____DAT3" localSheetId="0">#REF!</definedName>
    <definedName name="____DAT3">#REF!</definedName>
    <definedName name="____DAT30" localSheetId="1">#REF!</definedName>
    <definedName name="____DAT30" localSheetId="0">#REF!</definedName>
    <definedName name="____DAT30">#REF!</definedName>
    <definedName name="____DAT4" localSheetId="1">#REF!</definedName>
    <definedName name="____DAT4" localSheetId="0">#REF!</definedName>
    <definedName name="____DAT4">#REF!</definedName>
    <definedName name="____DAT5" localSheetId="1">#REF!</definedName>
    <definedName name="____DAT5" localSheetId="0">#REF!</definedName>
    <definedName name="____DAT5">#REF!</definedName>
    <definedName name="____DAT6" localSheetId="1">#REF!</definedName>
    <definedName name="____DAT6" localSheetId="0">#REF!</definedName>
    <definedName name="____DAT6">#REF!</definedName>
    <definedName name="____DAT7" localSheetId="1">#REF!</definedName>
    <definedName name="____DAT7" localSheetId="0">#REF!</definedName>
    <definedName name="____DAT7">#REF!</definedName>
    <definedName name="____DAT8" localSheetId="1">#REF!</definedName>
    <definedName name="____DAT8" localSheetId="0">#REF!</definedName>
    <definedName name="____DAT8">#REF!</definedName>
    <definedName name="____DAT9" localSheetId="1">#REF!</definedName>
    <definedName name="____DAT9" localSheetId="0">#REF!</definedName>
    <definedName name="____DAT9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1" localSheetId="1">#REF!</definedName>
    <definedName name="___DAT11" localSheetId="0">#REF!</definedName>
    <definedName name="___DAT11">#REF!</definedName>
    <definedName name="___DAT12" localSheetId="1">#REF!</definedName>
    <definedName name="___DAT12" localSheetId="0">#REF!</definedName>
    <definedName name="___DAT12">#REF!</definedName>
    <definedName name="___DAT13" localSheetId="1">#REF!</definedName>
    <definedName name="___DAT13" localSheetId="0">#REF!</definedName>
    <definedName name="___DAT13">#REF!</definedName>
    <definedName name="___DAT14" localSheetId="1">#REF!</definedName>
    <definedName name="___DAT14" localSheetId="0">#REF!</definedName>
    <definedName name="___DAT14">#REF!</definedName>
    <definedName name="___DAT15" localSheetId="1">#REF!</definedName>
    <definedName name="___DAT15" localSheetId="0">#REF!</definedName>
    <definedName name="___DAT15">#REF!</definedName>
    <definedName name="___DAT16" localSheetId="1">#REF!</definedName>
    <definedName name="___DAT16" localSheetId="0">#REF!</definedName>
    <definedName name="___DAT16">#REF!</definedName>
    <definedName name="___DAT17" localSheetId="1">#REF!</definedName>
    <definedName name="___DAT17" localSheetId="0">#REF!</definedName>
    <definedName name="___DAT17">#REF!</definedName>
    <definedName name="___DAT18" localSheetId="1">#REF!</definedName>
    <definedName name="___DAT18" localSheetId="0">#REF!</definedName>
    <definedName name="___DAT18">#REF!</definedName>
    <definedName name="___DAT19" localSheetId="1">#REF!</definedName>
    <definedName name="___DAT19" localSheetId="0">#REF!</definedName>
    <definedName name="___DAT19">#REF!</definedName>
    <definedName name="___DAT2" localSheetId="1">#REF!</definedName>
    <definedName name="___DAT2" localSheetId="0">#REF!</definedName>
    <definedName name="___DAT2">#REF!</definedName>
    <definedName name="___DAT20" localSheetId="1">#REF!</definedName>
    <definedName name="___DAT20" localSheetId="0">#REF!</definedName>
    <definedName name="___DAT20">#REF!</definedName>
    <definedName name="___DAT21" localSheetId="1">#REF!</definedName>
    <definedName name="___DAT21" localSheetId="0">#REF!</definedName>
    <definedName name="___DAT21">#REF!</definedName>
    <definedName name="___DAT22" localSheetId="1">#REF!</definedName>
    <definedName name="___DAT22" localSheetId="0">#REF!</definedName>
    <definedName name="___DAT22">#REF!</definedName>
    <definedName name="___DAT23" localSheetId="1">#REF!</definedName>
    <definedName name="___DAT23" localSheetId="0">#REF!</definedName>
    <definedName name="___DAT23">#REF!</definedName>
    <definedName name="___DAT24" localSheetId="1">#REF!</definedName>
    <definedName name="___DAT24" localSheetId="0">#REF!</definedName>
    <definedName name="___DAT24">#REF!</definedName>
    <definedName name="___DAT25" localSheetId="1">#REF!</definedName>
    <definedName name="___DAT25" localSheetId="0">#REF!</definedName>
    <definedName name="___DAT25">#REF!</definedName>
    <definedName name="___DAT26" localSheetId="1">#REF!</definedName>
    <definedName name="___DAT26" localSheetId="0">#REF!</definedName>
    <definedName name="___DAT26">#REF!</definedName>
    <definedName name="___DAT27" localSheetId="1">#REF!</definedName>
    <definedName name="___DAT27" localSheetId="0">#REF!</definedName>
    <definedName name="___DAT27">#REF!</definedName>
    <definedName name="___DAT28" localSheetId="1">#REF!</definedName>
    <definedName name="___DAT28" localSheetId="0">#REF!</definedName>
    <definedName name="___DAT28">#REF!</definedName>
    <definedName name="___DAT29" localSheetId="1">#REF!</definedName>
    <definedName name="___DAT29" localSheetId="0">#REF!</definedName>
    <definedName name="___DAT29">#REF!</definedName>
    <definedName name="___DAT3" localSheetId="1">#REF!</definedName>
    <definedName name="___DAT3" localSheetId="0">#REF!</definedName>
    <definedName name="___DAT3">#REF!</definedName>
    <definedName name="___DAT30" localSheetId="1">#REF!</definedName>
    <definedName name="___DAT30" localSheetId="0">#REF!</definedName>
    <definedName name="___DAT30">#REF!</definedName>
    <definedName name="___DAT4" localSheetId="1">#REF!</definedName>
    <definedName name="___DAT4" localSheetId="0">#REF!</definedName>
    <definedName name="___DAT4">#REF!</definedName>
    <definedName name="___DAT5" localSheetId="1">#REF!</definedName>
    <definedName name="___DAT5" localSheetId="0">#REF!</definedName>
    <definedName name="___DAT5">#REF!</definedName>
    <definedName name="___DAT6" localSheetId="1">#REF!</definedName>
    <definedName name="___DAT6" localSheetId="0">#REF!</definedName>
    <definedName name="___DAT6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1" localSheetId="1">#REF!</definedName>
    <definedName name="__DAT11" localSheetId="0">#REF!</definedName>
    <definedName name="__DAT11">#REF!</definedName>
    <definedName name="__DAT12" localSheetId="1">#REF!</definedName>
    <definedName name="__DAT12" localSheetId="0">#REF!</definedName>
    <definedName name="__DAT12">#REF!</definedName>
    <definedName name="__DAT13" localSheetId="1">#REF!</definedName>
    <definedName name="__DAT13" localSheetId="0">#REF!</definedName>
    <definedName name="__DAT13">#REF!</definedName>
    <definedName name="__DAT14" localSheetId="1">#REF!</definedName>
    <definedName name="__DAT14" localSheetId="0">#REF!</definedName>
    <definedName name="__DAT14">#REF!</definedName>
    <definedName name="__DAT15" localSheetId="1">#REF!</definedName>
    <definedName name="__DAT15" localSheetId="0">#REF!</definedName>
    <definedName name="__DAT15">#REF!</definedName>
    <definedName name="__DAT16" localSheetId="1">#REF!</definedName>
    <definedName name="__DAT16" localSheetId="0">#REF!</definedName>
    <definedName name="__DAT16">#REF!</definedName>
    <definedName name="__DAT17" localSheetId="1">#REF!</definedName>
    <definedName name="__DAT17" localSheetId="0">#REF!</definedName>
    <definedName name="__DAT17">#REF!</definedName>
    <definedName name="__DAT18" localSheetId="1">#REF!</definedName>
    <definedName name="__DAT18" localSheetId="0">#REF!</definedName>
    <definedName name="__DAT18">#REF!</definedName>
    <definedName name="__DAT19" localSheetId="1">#REF!</definedName>
    <definedName name="__DAT19" localSheetId="0">#REF!</definedName>
    <definedName name="__DAT19">#REF!</definedName>
    <definedName name="__DAT2" localSheetId="1">#REF!</definedName>
    <definedName name="__DAT2" localSheetId="0">#REF!</definedName>
    <definedName name="__DAT2">#REF!</definedName>
    <definedName name="__DAT20" localSheetId="1">#REF!</definedName>
    <definedName name="__DAT20" localSheetId="0">#REF!</definedName>
    <definedName name="__DAT20">#REF!</definedName>
    <definedName name="__DAT21" localSheetId="1">#REF!</definedName>
    <definedName name="__DAT21" localSheetId="0">#REF!</definedName>
    <definedName name="__DAT21">#REF!</definedName>
    <definedName name="__DAT22" localSheetId="1">#REF!</definedName>
    <definedName name="__DAT22" localSheetId="0">#REF!</definedName>
    <definedName name="__DAT22">#REF!</definedName>
    <definedName name="__DAT23" localSheetId="1">#REF!</definedName>
    <definedName name="__DAT23" localSheetId="0">#REF!</definedName>
    <definedName name="__DAT23">#REF!</definedName>
    <definedName name="__DAT24" localSheetId="1">#REF!</definedName>
    <definedName name="__DAT24" localSheetId="0">#REF!</definedName>
    <definedName name="__DAT24">#REF!</definedName>
    <definedName name="__DAT25" localSheetId="1">#REF!</definedName>
    <definedName name="__DAT25" localSheetId="0">#REF!</definedName>
    <definedName name="__DAT25">#REF!</definedName>
    <definedName name="__DAT26" localSheetId="1">#REF!</definedName>
    <definedName name="__DAT26" localSheetId="0">#REF!</definedName>
    <definedName name="__DAT26">#REF!</definedName>
    <definedName name="__DAT27" localSheetId="1">#REF!</definedName>
    <definedName name="__DAT27" localSheetId="0">#REF!</definedName>
    <definedName name="__DAT27">#REF!</definedName>
    <definedName name="__DAT28" localSheetId="1">#REF!</definedName>
    <definedName name="__DAT28" localSheetId="0">#REF!</definedName>
    <definedName name="__DAT28">#REF!</definedName>
    <definedName name="__DAT29" localSheetId="1">#REF!</definedName>
    <definedName name="__DAT29" localSheetId="0">#REF!</definedName>
    <definedName name="__DAT29">#REF!</definedName>
    <definedName name="__DAT3" localSheetId="1">#REF!</definedName>
    <definedName name="__DAT3" localSheetId="0">#REF!</definedName>
    <definedName name="__DAT3">#REF!</definedName>
    <definedName name="__DAT30" localSheetId="1">#REF!</definedName>
    <definedName name="__DAT30" localSheetId="0">#REF!</definedName>
    <definedName name="__DAT30">#REF!</definedName>
    <definedName name="__DAT4" localSheetId="1">#REF!</definedName>
    <definedName name="__DAT4" localSheetId="0">#REF!</definedName>
    <definedName name="__DAT4">#REF!</definedName>
    <definedName name="__DAT5" localSheetId="1">#REF!</definedName>
    <definedName name="__DAT5" localSheetId="0">#REF!</definedName>
    <definedName name="__DAT5">#REF!</definedName>
    <definedName name="__DAT6" localSheetId="1">#REF!</definedName>
    <definedName name="__DAT6" localSheetId="0">#REF!</definedName>
    <definedName name="__DAT6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1" localSheetId="1">#REF!</definedName>
    <definedName name="_DAT11" localSheetId="0">#REF!</definedName>
    <definedName name="_DAT11">#REF!</definedName>
    <definedName name="_DAT12" localSheetId="1">#REF!</definedName>
    <definedName name="_DAT12" localSheetId="0">#REF!</definedName>
    <definedName name="_DAT12">#REF!</definedName>
    <definedName name="_DAT13" localSheetId="1">#REF!</definedName>
    <definedName name="_DAT13" localSheetId="0">#REF!</definedName>
    <definedName name="_DAT13">#REF!</definedName>
    <definedName name="_DAT14" localSheetId="1">#REF!</definedName>
    <definedName name="_DAT14" localSheetId="0">#REF!</definedName>
    <definedName name="_DAT14">#REF!</definedName>
    <definedName name="_DAT15" localSheetId="1">#REF!</definedName>
    <definedName name="_DAT15" localSheetId="0">#REF!</definedName>
    <definedName name="_DAT15">#REF!</definedName>
    <definedName name="_DAT16" localSheetId="1">#REF!</definedName>
    <definedName name="_DAT16" localSheetId="0">#REF!</definedName>
    <definedName name="_DAT16">#REF!</definedName>
    <definedName name="_DAT17" localSheetId="1">#REF!</definedName>
    <definedName name="_DAT17" localSheetId="0">#REF!</definedName>
    <definedName name="_DAT17">#REF!</definedName>
    <definedName name="_DAT18" localSheetId="1">#REF!</definedName>
    <definedName name="_DAT18" localSheetId="0">#REF!</definedName>
    <definedName name="_DAT18">#REF!</definedName>
    <definedName name="_DAT19" localSheetId="1">#REF!</definedName>
    <definedName name="_DAT19" localSheetId="0">#REF!</definedName>
    <definedName name="_DAT19">#REF!</definedName>
    <definedName name="_DAT2" localSheetId="1">#REF!</definedName>
    <definedName name="_DAT2" localSheetId="0">#REF!</definedName>
    <definedName name="_DAT2">#REF!</definedName>
    <definedName name="_DAT20" localSheetId="1">#REF!</definedName>
    <definedName name="_DAT20" localSheetId="0">#REF!</definedName>
    <definedName name="_DAT20">#REF!</definedName>
    <definedName name="_DAT21" localSheetId="1">#REF!</definedName>
    <definedName name="_DAT21" localSheetId="0">#REF!</definedName>
    <definedName name="_DAT21">#REF!</definedName>
    <definedName name="_DAT22" localSheetId="1">#REF!</definedName>
    <definedName name="_DAT22" localSheetId="0">#REF!</definedName>
    <definedName name="_DAT22">#REF!</definedName>
    <definedName name="_DAT23" localSheetId="1">#REF!</definedName>
    <definedName name="_DAT23" localSheetId="0">#REF!</definedName>
    <definedName name="_DAT23">#REF!</definedName>
    <definedName name="_DAT24" localSheetId="1">#REF!</definedName>
    <definedName name="_DAT24" localSheetId="0">#REF!</definedName>
    <definedName name="_DAT24">#REF!</definedName>
    <definedName name="_DAT25" localSheetId="1">#REF!</definedName>
    <definedName name="_DAT25" localSheetId="0">#REF!</definedName>
    <definedName name="_DAT25">#REF!</definedName>
    <definedName name="_DAT26" localSheetId="1">#REF!</definedName>
    <definedName name="_DAT26" localSheetId="0">#REF!</definedName>
    <definedName name="_DAT26">#REF!</definedName>
    <definedName name="_DAT27" localSheetId="1">#REF!</definedName>
    <definedName name="_DAT27" localSheetId="0">#REF!</definedName>
    <definedName name="_DAT27">#REF!</definedName>
    <definedName name="_DAT28" localSheetId="1">#REF!</definedName>
    <definedName name="_DAT28" localSheetId="0">#REF!</definedName>
    <definedName name="_DAT28">#REF!</definedName>
    <definedName name="_DAT29" localSheetId="1">#REF!</definedName>
    <definedName name="_DAT29" localSheetId="0">#REF!</definedName>
    <definedName name="_DAT29">#REF!</definedName>
    <definedName name="_DAT3" localSheetId="1">#REF!</definedName>
    <definedName name="_DAT3" localSheetId="0">#REF!</definedName>
    <definedName name="_DAT3">#REF!</definedName>
    <definedName name="_DAT30" localSheetId="1">#REF!</definedName>
    <definedName name="_DAT30" localSheetId="0">#REF!</definedName>
    <definedName name="_DAT30">#REF!</definedName>
    <definedName name="_DAT4" localSheetId="1">#REF!</definedName>
    <definedName name="_DAT4" localSheetId="0">#REF!</definedName>
    <definedName name="_DAT4">#REF!</definedName>
    <definedName name="_DAT5" localSheetId="1">#REF!</definedName>
    <definedName name="_DAT5" localSheetId="0">#REF!</definedName>
    <definedName name="_DAT5">#REF!</definedName>
    <definedName name="_DAT6" localSheetId="1">#REF!</definedName>
    <definedName name="_DAT6" localSheetId="0">#REF!</definedName>
    <definedName name="_DAT6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xlnm._FilterDatabase" localSheetId="1" hidden="1">'Activity ROI'!$A$4:$L$4</definedName>
    <definedName name="_Parse_Out" hidden="1">#REF!</definedName>
    <definedName name="TEST1">#REF!</definedName>
    <definedName name="TEST10">#REF!</definedName>
    <definedName name="TEST11">#REF!</definedName>
    <definedName name="TEST12" localSheetId="1">#REF!</definedName>
    <definedName name="TEST12" localSheetId="0">#REF!</definedName>
    <definedName name="TEST12">#REF!</definedName>
    <definedName name="TEST13" localSheetId="1">#REF!</definedName>
    <definedName name="TEST13" localSheetId="0">#REF!</definedName>
    <definedName name="TEST13">#REF!</definedName>
    <definedName name="TEST14" localSheetId="1">#REF!</definedName>
    <definedName name="TEST14" localSheetId="0">#REF!</definedName>
    <definedName name="TEST14">#REF!</definedName>
    <definedName name="TEST15" localSheetId="1">#REF!</definedName>
    <definedName name="TEST15" localSheetId="0">#REF!</definedName>
    <definedName name="TEST15">#REF!</definedName>
    <definedName name="TEST16" localSheetId="1">#REF!</definedName>
    <definedName name="TEST16" localSheetId="0">#REF!</definedName>
    <definedName name="TEST16">#REF!</definedName>
    <definedName name="TEST17" localSheetId="1">#REF!</definedName>
    <definedName name="TEST17" localSheetId="0">#REF!</definedName>
    <definedName name="TEST17">#REF!</definedName>
    <definedName name="TEST2" localSheetId="1">#REF!</definedName>
    <definedName name="TEST2" localSheetId="0">#REF!</definedName>
    <definedName name="TEST2">#REF!</definedName>
    <definedName name="TEST3" localSheetId="1">#REF!</definedName>
    <definedName name="TEST3" localSheetId="0">#REF!</definedName>
    <definedName name="TEST3">#REF!</definedName>
    <definedName name="TEST4" localSheetId="1">#REF!</definedName>
    <definedName name="TEST4" localSheetId="0">#REF!</definedName>
    <definedName name="TEST4">#REF!</definedName>
    <definedName name="TEST5" localSheetId="1">#REF!</definedName>
    <definedName name="TEST5" localSheetId="0">#REF!</definedName>
    <definedName name="TEST5">#REF!</definedName>
    <definedName name="TEST6" localSheetId="1">#REF!</definedName>
    <definedName name="TEST6" localSheetId="0">#REF!</definedName>
    <definedName name="TEST6">#REF!</definedName>
    <definedName name="TEST7" localSheetId="1">#REF!</definedName>
    <definedName name="TEST7" localSheetId="0">#REF!</definedName>
    <definedName name="TEST7">#REF!</definedName>
    <definedName name="TEST8" localSheetId="1">#REF!</definedName>
    <definedName name="TEST8" localSheetId="0">#REF!</definedName>
    <definedName name="TEST8">#REF!</definedName>
    <definedName name="TEST9" localSheetId="1">#REF!</definedName>
    <definedName name="TEST9" localSheetId="0">#REF!</definedName>
    <definedName name="TEST9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</definedNames>
  <calcPr calcId="145621"/>
</workbook>
</file>

<file path=xl/calcChain.xml><?xml version="1.0" encoding="utf-8"?>
<calcChain xmlns="http://schemas.openxmlformats.org/spreadsheetml/2006/main">
  <c r="F126" i="9" l="1"/>
  <c r="F106" i="9"/>
  <c r="F89" i="9"/>
  <c r="F75" i="9"/>
  <c r="F60" i="9"/>
  <c r="F46" i="9"/>
  <c r="F34" i="9"/>
  <c r="F16" i="9"/>
  <c r="C19" i="9" l="1"/>
  <c r="C107" i="9" l="1"/>
  <c r="E98" i="9"/>
  <c r="C92" i="9" l="1"/>
  <c r="D88" i="9"/>
  <c r="D87" i="9"/>
  <c r="D86" i="9"/>
  <c r="D85" i="9"/>
  <c r="D84" i="9"/>
  <c r="D83" i="9"/>
  <c r="D82" i="9"/>
  <c r="C62" i="9" l="1"/>
  <c r="C78" i="9" s="1"/>
  <c r="E54" i="9"/>
  <c r="F31" i="9" l="1"/>
  <c r="K527" i="10" l="1"/>
  <c r="K524" i="10"/>
  <c r="J261" i="10" l="1"/>
  <c r="J247" i="10"/>
  <c r="J237" i="10"/>
  <c r="K236" i="10"/>
  <c r="J236" i="10"/>
  <c r="J231" i="10"/>
  <c r="K213" i="10"/>
  <c r="J213" i="10"/>
  <c r="K212" i="10"/>
  <c r="J212" i="10"/>
  <c r="K209" i="10"/>
  <c r="J209" i="10"/>
  <c r="K208" i="10"/>
  <c r="J208" i="10"/>
  <c r="K205" i="10"/>
  <c r="J205" i="10"/>
  <c r="K198" i="10"/>
  <c r="J198" i="10"/>
  <c r="K197" i="10"/>
  <c r="J197" i="10"/>
  <c r="K196" i="10"/>
  <c r="J196" i="10"/>
  <c r="K195" i="10"/>
  <c r="J195" i="10"/>
  <c r="K192" i="10"/>
  <c r="J192" i="10"/>
  <c r="K189" i="10"/>
  <c r="J116" i="10" l="1"/>
  <c r="J113" i="10"/>
  <c r="J112" i="10"/>
  <c r="J111" i="10"/>
  <c r="J110" i="10"/>
  <c r="C35" i="9" l="1"/>
</calcChain>
</file>

<file path=xl/sharedStrings.xml><?xml version="1.0" encoding="utf-8"?>
<sst xmlns="http://schemas.openxmlformats.org/spreadsheetml/2006/main" count="3781" uniqueCount="1260">
  <si>
    <t>Month</t>
  </si>
  <si>
    <t>Kerala</t>
  </si>
  <si>
    <t>Chennai</t>
  </si>
  <si>
    <t>Coimbatore</t>
  </si>
  <si>
    <t>South Karnataka</t>
  </si>
  <si>
    <t>North Karnataka</t>
  </si>
  <si>
    <t>Andhra Pradesh</t>
  </si>
  <si>
    <t>Kurnool</t>
  </si>
  <si>
    <t>TELANGANA</t>
  </si>
  <si>
    <t>Remarks</t>
  </si>
  <si>
    <t>AP</t>
  </si>
  <si>
    <t xml:space="preserve">Mason Meet </t>
  </si>
  <si>
    <t>Contractor Meet</t>
  </si>
  <si>
    <t>STATE</t>
  </si>
  <si>
    <t>PLACE</t>
  </si>
  <si>
    <t>PSC</t>
  </si>
  <si>
    <t>Mason meet</t>
  </si>
  <si>
    <t>Mason Meet</t>
  </si>
  <si>
    <t>Mysuru</t>
  </si>
  <si>
    <t>Engineers Meet</t>
  </si>
  <si>
    <t>Hubli</t>
  </si>
  <si>
    <t>Bellary</t>
  </si>
  <si>
    <t>Chitradurga</t>
  </si>
  <si>
    <t>Shimoga</t>
  </si>
  <si>
    <t>Kanchipuram</t>
  </si>
  <si>
    <t>Erode</t>
  </si>
  <si>
    <t>Telangana</t>
  </si>
  <si>
    <t>Maharashtra</t>
  </si>
  <si>
    <t>Kadapa</t>
  </si>
  <si>
    <t>NA</t>
  </si>
  <si>
    <t>Krishnagiri</t>
  </si>
  <si>
    <t>Trichy</t>
  </si>
  <si>
    <t>Pondicherry</t>
  </si>
  <si>
    <t>Madurai</t>
  </si>
  <si>
    <t>Tamilnadu</t>
  </si>
  <si>
    <t>Sl no</t>
  </si>
  <si>
    <t>Type of meet</t>
  </si>
  <si>
    <t>Requirement for FY16-17</t>
  </si>
  <si>
    <t xml:space="preserve">Engineers meet </t>
  </si>
  <si>
    <t xml:space="preserve">Contractors Meet </t>
  </si>
  <si>
    <t xml:space="preserve">counter Meets </t>
  </si>
  <si>
    <t>IHB Meets (2X20)</t>
  </si>
  <si>
    <t xml:space="preserve">Mega Mason Meet </t>
  </si>
  <si>
    <t xml:space="preserve">Gvt Institution
</t>
  </si>
  <si>
    <t xml:space="preserve">Project Site Meet
</t>
  </si>
  <si>
    <t>Other  (Dealer staff trng)</t>
  </si>
  <si>
    <t>NOTE:</t>
  </si>
  <si>
    <t>The gift status has been updated based on the inputs from (branding and Mktg)</t>
  </si>
  <si>
    <t>MEETWISE TRACKING</t>
  </si>
  <si>
    <t>SL NO</t>
  </si>
  <si>
    <t>DATE OF MEETING</t>
  </si>
  <si>
    <t>Year</t>
  </si>
  <si>
    <t>DISTRICT</t>
  </si>
  <si>
    <t>Type of meeting</t>
  </si>
  <si>
    <t>Conducted throgh - Mention firm name /Direct</t>
  </si>
  <si>
    <t xml:space="preserve">Dealer / Retailer Sale   in MT                         ( 3 months Avg prior to meet)                              </t>
  </si>
  <si>
    <t xml:space="preserve">Retailer/s Sale                            (3 months avg post meet)                              </t>
  </si>
  <si>
    <t>REMARKS</t>
  </si>
  <si>
    <t>IHB Meet</t>
  </si>
  <si>
    <t>Engrs meet</t>
  </si>
  <si>
    <t>Contr meet</t>
  </si>
  <si>
    <t>IHB meet</t>
  </si>
  <si>
    <t>Counter meet</t>
  </si>
  <si>
    <t>Project Site demo</t>
  </si>
  <si>
    <t>Others (dealers' staff trg)</t>
  </si>
  <si>
    <t>Mega Masan Meet</t>
  </si>
  <si>
    <t>Govt Institutions</t>
  </si>
  <si>
    <t>Counter Meet</t>
  </si>
  <si>
    <t>Mega Mason Meet</t>
  </si>
  <si>
    <t>Maharastra</t>
  </si>
  <si>
    <t>23.04.16</t>
  </si>
  <si>
    <t>MASON MEET</t>
  </si>
  <si>
    <t>GADAG</t>
  </si>
  <si>
    <t>HAVERI</t>
  </si>
  <si>
    <t>KARWAR</t>
  </si>
  <si>
    <t>ENGINEERS MEET</t>
  </si>
  <si>
    <t>Exhibition</t>
  </si>
  <si>
    <t>Nandyal</t>
  </si>
  <si>
    <t>23.06.16</t>
  </si>
  <si>
    <t>09.06.16</t>
  </si>
  <si>
    <t>03.06.16</t>
  </si>
  <si>
    <t>IHBM</t>
  </si>
  <si>
    <t>21.06.16</t>
  </si>
  <si>
    <t>08.06.16</t>
  </si>
  <si>
    <t>16.06.16</t>
  </si>
  <si>
    <t>Kottayam</t>
  </si>
  <si>
    <t>20.06.16</t>
  </si>
  <si>
    <t>13.06.16</t>
  </si>
  <si>
    <t>22.06.16</t>
  </si>
  <si>
    <t>24.06.16</t>
  </si>
  <si>
    <t>12.05.16</t>
  </si>
  <si>
    <t>11.05.16</t>
  </si>
  <si>
    <t>10.05.16</t>
  </si>
  <si>
    <t>20.05.16</t>
  </si>
  <si>
    <t>13.05.16</t>
  </si>
  <si>
    <t>05.05.16</t>
  </si>
  <si>
    <t>17.06.16</t>
  </si>
  <si>
    <t>27.06.16</t>
  </si>
  <si>
    <t>28.06.16</t>
  </si>
  <si>
    <t>17.05.16</t>
  </si>
  <si>
    <t>29.06.16</t>
  </si>
  <si>
    <t>CHITRADURGA</t>
  </si>
  <si>
    <t>HOLALKERE</t>
  </si>
  <si>
    <t>KOPPAL</t>
  </si>
  <si>
    <t>Pradeep Enterprises</t>
  </si>
  <si>
    <t>DAVANGERE</t>
  </si>
  <si>
    <t>COUNTER MEET</t>
  </si>
  <si>
    <t>CONTRACTORS MEET</t>
  </si>
  <si>
    <t>Shiva Steels and Cement</t>
  </si>
  <si>
    <t>BELLARY</t>
  </si>
  <si>
    <t>Vishal Enterprises</t>
  </si>
  <si>
    <t>UTTAR KANNADA</t>
  </si>
  <si>
    <t xml:space="preserve">Guggari </t>
  </si>
  <si>
    <t>Vasavi Enterprises</t>
  </si>
  <si>
    <t>MEGA MASON MEET</t>
  </si>
  <si>
    <t>SHIMOGA</t>
  </si>
  <si>
    <t>GOVT DPT ENGRS MEET</t>
  </si>
  <si>
    <t>Shanwaz Traders</t>
  </si>
  <si>
    <t>Dyanshwari Steel</t>
  </si>
  <si>
    <t>DHARWAD</t>
  </si>
  <si>
    <t>HUBLI</t>
  </si>
  <si>
    <t>25.06.16</t>
  </si>
  <si>
    <t>PROJECT SITE</t>
  </si>
  <si>
    <t>Chandan Traders</t>
  </si>
  <si>
    <t>25.05.16</t>
  </si>
  <si>
    <t>TV Malai</t>
  </si>
  <si>
    <t>14.05.16</t>
  </si>
  <si>
    <t>26.05.16</t>
  </si>
  <si>
    <t>State</t>
  </si>
  <si>
    <t>KRDCL</t>
  </si>
  <si>
    <t>Approved</t>
  </si>
  <si>
    <t>BMRCL</t>
  </si>
  <si>
    <t>CREDAI</t>
  </si>
  <si>
    <t>27.07.16</t>
  </si>
  <si>
    <t>11.07.16</t>
  </si>
  <si>
    <t>13.07.16</t>
  </si>
  <si>
    <t>20.07.16</t>
  </si>
  <si>
    <t>12.07.16</t>
  </si>
  <si>
    <t>29.07.16</t>
  </si>
  <si>
    <t>21.07.16</t>
  </si>
  <si>
    <t>South Tamil Nadu</t>
  </si>
  <si>
    <t>12.07.2016</t>
  </si>
  <si>
    <t>27.07.2016</t>
  </si>
  <si>
    <t xml:space="preserve"> NorthTamil Nadu</t>
  </si>
  <si>
    <t>SouthTamil Nadu</t>
  </si>
  <si>
    <t xml:space="preserve">Remarks </t>
  </si>
  <si>
    <t>05.07.16</t>
  </si>
  <si>
    <t>Maruthi Traders</t>
  </si>
  <si>
    <t>16.07.16</t>
  </si>
  <si>
    <t>6 Nos.</t>
  </si>
  <si>
    <t>Mason Training Program</t>
  </si>
  <si>
    <t>19.04.16</t>
  </si>
  <si>
    <t>29.04.16</t>
  </si>
  <si>
    <t>PROJECT SITE DEMO</t>
  </si>
  <si>
    <t>Shivanetra Hardware</t>
  </si>
  <si>
    <t>GOVT DEPT MEET</t>
  </si>
  <si>
    <t>Madani Traders</t>
  </si>
  <si>
    <t>Dyaneshwari Traders</t>
  </si>
  <si>
    <t>SHIRGUPPA</t>
  </si>
  <si>
    <t>Krishna Enterprises</t>
  </si>
  <si>
    <t>Davangere</t>
  </si>
  <si>
    <t>Power Bank</t>
  </si>
  <si>
    <t>18.04.16</t>
  </si>
  <si>
    <t>Harihar</t>
  </si>
  <si>
    <t>Holebasaweshwara Traders</t>
  </si>
  <si>
    <t>Harapanahalli</t>
  </si>
  <si>
    <t>Bairasiddeshwara Traders</t>
  </si>
  <si>
    <t>Gadag</t>
  </si>
  <si>
    <t>Balu Enterprises</t>
  </si>
  <si>
    <t>28.04.16</t>
  </si>
  <si>
    <t xml:space="preserve">N S Guggari </t>
  </si>
  <si>
    <t>Dharwad</t>
  </si>
  <si>
    <t>Patil Enterprises</t>
  </si>
  <si>
    <t>09.05.16</t>
  </si>
  <si>
    <t>SHIGGOAN</t>
  </si>
  <si>
    <t>ARUNODHAYA AGENCY</t>
  </si>
  <si>
    <t>BYADGI TRADERS</t>
  </si>
  <si>
    <t>BHARAT HARDWARE</t>
  </si>
  <si>
    <t>SHREE STEEL AND CEMENT</t>
  </si>
  <si>
    <t>RAICHUR</t>
  </si>
  <si>
    <t>GUGGARI TRADERS</t>
  </si>
  <si>
    <t>VISHWAS STEEL TRADERS.</t>
  </si>
  <si>
    <t>GOVT INST</t>
  </si>
  <si>
    <t>Gurudatta</t>
  </si>
  <si>
    <t>Thirumala agencies</t>
  </si>
  <si>
    <t>Bhavya Enterprises</t>
  </si>
  <si>
    <t>Raj Kamal General Stores</t>
  </si>
  <si>
    <t>Basveshwara Traders</t>
  </si>
  <si>
    <t>Banashankari Traders</t>
  </si>
  <si>
    <t xml:space="preserve">Pens </t>
  </si>
  <si>
    <t>03.08.16</t>
  </si>
  <si>
    <t>04.08.16</t>
  </si>
  <si>
    <t>BAK ENTERPRISES</t>
  </si>
  <si>
    <t>05.08.16</t>
  </si>
  <si>
    <t>09.08.16</t>
  </si>
  <si>
    <t>18.08.16</t>
  </si>
  <si>
    <t>10.08.16</t>
  </si>
  <si>
    <t>11.08.16</t>
  </si>
  <si>
    <t>16.08.16</t>
  </si>
  <si>
    <t>KORLAGUNDI</t>
  </si>
  <si>
    <t>SRI MOUNESWARI ENTERPRISES</t>
  </si>
  <si>
    <t>19.08.16</t>
  </si>
  <si>
    <t>17.08.16</t>
  </si>
  <si>
    <t>LINGASUGUR</t>
  </si>
  <si>
    <t>AS ENTERPRISES</t>
  </si>
  <si>
    <t>23.08.16</t>
  </si>
  <si>
    <t>IHB MEET</t>
  </si>
  <si>
    <t>KOTTUR</t>
  </si>
  <si>
    <t>ANNAPURNESWAR TRADERS</t>
  </si>
  <si>
    <t>25.08.16</t>
  </si>
  <si>
    <t>AMMA ENTERPRISES</t>
  </si>
  <si>
    <t>26.08.16</t>
  </si>
  <si>
    <t>24.08.16</t>
  </si>
  <si>
    <t>SAUNSHI</t>
  </si>
  <si>
    <t>KBN TRADERS</t>
  </si>
  <si>
    <t>BELGAUM</t>
  </si>
  <si>
    <t>GOKAK</t>
  </si>
  <si>
    <t>Huchhangidurga</t>
  </si>
  <si>
    <t>Dharwad District</t>
  </si>
  <si>
    <t>Full Davangere</t>
  </si>
  <si>
    <t>Full Raichur</t>
  </si>
  <si>
    <t>Koppal District</t>
  </si>
  <si>
    <t>Krishna Enterprises,Basaweshwara Agencies,Pradeep enterprises</t>
  </si>
  <si>
    <t>04.06.16</t>
  </si>
  <si>
    <t>Shiva Steels and Cement,Krupa agencies,Kiran agencies</t>
  </si>
  <si>
    <t>Chitradurga District</t>
  </si>
  <si>
    <t>Impana Enterprises</t>
  </si>
  <si>
    <t>Theerthalli</t>
  </si>
  <si>
    <t>Shimoga District</t>
  </si>
  <si>
    <t>Sindhanur</t>
  </si>
  <si>
    <t>Vijay lakshmi agro Agenices</t>
  </si>
  <si>
    <t>Gurukrupa</t>
  </si>
  <si>
    <t>Holalkere</t>
  </si>
  <si>
    <t>Bellary District</t>
  </si>
  <si>
    <t>Full Haveri Disrict</t>
  </si>
  <si>
    <t>Full UK District</t>
  </si>
  <si>
    <t>Chethana Steels</t>
  </si>
  <si>
    <t>Anand Trading Company</t>
  </si>
  <si>
    <t>Nandithavare</t>
  </si>
  <si>
    <t>Harapanalli</t>
  </si>
  <si>
    <t>Sri Mallikarjuna Entt</t>
  </si>
  <si>
    <t>College Lecture</t>
  </si>
  <si>
    <t xml:space="preserve">Sri Sai Tejas agencies </t>
  </si>
  <si>
    <t>Chikkajajur</t>
  </si>
  <si>
    <t>Eshwara Enterprises</t>
  </si>
  <si>
    <t>Anand Harware</t>
  </si>
  <si>
    <t>Project site demo at Bellary.</t>
  </si>
  <si>
    <t>YALBURGA</t>
  </si>
  <si>
    <t>Counter Meet at Karmudi,Koppal.</t>
  </si>
  <si>
    <t>MAHAKUTESWAR TRADERS/CBS</t>
  </si>
  <si>
    <t>Mason meet at Mudhol,Koppal.</t>
  </si>
  <si>
    <t>Counter Meet at Korlagudi,Bellary.</t>
  </si>
  <si>
    <t>Mason meet at Lingasugur,Raichur.</t>
  </si>
  <si>
    <t>Mason meet at Kottur,Bellary .</t>
  </si>
  <si>
    <t>Mason meet at Bellary.</t>
  </si>
  <si>
    <t>Gadag District</t>
  </si>
  <si>
    <t>28.07.2016</t>
  </si>
  <si>
    <t>30.06.16</t>
  </si>
  <si>
    <t>20.06.2016</t>
  </si>
  <si>
    <t>May</t>
  </si>
  <si>
    <t>Yemmiganur</t>
  </si>
  <si>
    <t>Mason meeting</t>
  </si>
  <si>
    <t>Venkatasai Agencies</t>
  </si>
  <si>
    <t>He said that he was Satisfied with meeting and we hope sale will be increse.</t>
  </si>
  <si>
    <t>Jayasree Iron Mart</t>
  </si>
  <si>
    <t>June</t>
  </si>
  <si>
    <t>Hakeem &amp; Sons</t>
  </si>
  <si>
    <t>Chandbasha agencies</t>
  </si>
  <si>
    <t>Counter meeting</t>
  </si>
  <si>
    <t>Lakshmivenkateswara traders</t>
  </si>
  <si>
    <t>To fullfill KYC forms on counter meet and explained about our Scheme for all contractors and masons</t>
  </si>
  <si>
    <t>Lakshmi prasanna traders</t>
  </si>
  <si>
    <t>Shiva traders</t>
  </si>
  <si>
    <t>Sai Traders</t>
  </si>
  <si>
    <t>Skanda enterprises</t>
  </si>
  <si>
    <t>Shiridi saibaba Traders</t>
  </si>
  <si>
    <t>Bethamcherla</t>
  </si>
  <si>
    <t>AR Trading &amp; company</t>
  </si>
  <si>
    <t>Raviraja Agencies</t>
  </si>
  <si>
    <t>Kishore cement shop</t>
  </si>
  <si>
    <t>July</t>
  </si>
  <si>
    <t>Sana Agencies</t>
  </si>
  <si>
    <t>Engineers meet</t>
  </si>
  <si>
    <t>Direct</t>
  </si>
  <si>
    <t>Anantapur</t>
  </si>
  <si>
    <t>Project site meet</t>
  </si>
  <si>
    <t>Aug</t>
  </si>
  <si>
    <t>Bangalore</t>
  </si>
  <si>
    <t>Project Site Meet</t>
  </si>
  <si>
    <t>Ramanagara</t>
  </si>
  <si>
    <t>Maata traders</t>
  </si>
  <si>
    <t>IHB</t>
  </si>
  <si>
    <t>Shikaripalya</t>
  </si>
  <si>
    <t>Govt Institution meet</t>
  </si>
  <si>
    <t>NMIT</t>
  </si>
  <si>
    <t>31.08.16</t>
  </si>
  <si>
    <t>South karnataka</t>
  </si>
  <si>
    <t>Mangalore</t>
  </si>
  <si>
    <t>Udupi</t>
  </si>
  <si>
    <t>Manipal</t>
  </si>
  <si>
    <t>30.08.16</t>
  </si>
  <si>
    <t>Mysore</t>
  </si>
  <si>
    <t>Mandya</t>
  </si>
  <si>
    <t>Bhoomalingeshwara Traders</t>
  </si>
  <si>
    <t>10.08.2016</t>
  </si>
  <si>
    <t>Hassan</t>
  </si>
  <si>
    <t>Sambhrama Traders</t>
  </si>
  <si>
    <t>09.08.2016</t>
  </si>
  <si>
    <t>Kalandariya Traders</t>
  </si>
  <si>
    <t>22.08.2016</t>
  </si>
  <si>
    <t>Chikkamagalur</t>
  </si>
  <si>
    <t>Vinayaka Eterprises</t>
  </si>
  <si>
    <t>30.08.2016</t>
  </si>
  <si>
    <t>27.08.2016</t>
  </si>
  <si>
    <t>19.07.16</t>
  </si>
  <si>
    <t>30.07.2016</t>
  </si>
  <si>
    <t>Channapatna</t>
  </si>
  <si>
    <t>SS Steel &amp; Motors</t>
  </si>
  <si>
    <t>New dealer</t>
  </si>
  <si>
    <t>12.04.16</t>
  </si>
  <si>
    <t>Melkar[BC Road]</t>
  </si>
  <si>
    <t>Asfiya centre</t>
  </si>
  <si>
    <t>Over all mangaluru sle was dropped due to heavy rain.</t>
  </si>
  <si>
    <t>Bantkal</t>
  </si>
  <si>
    <t>Pais Enterprise</t>
  </si>
  <si>
    <t>Kavitha Traders</t>
  </si>
  <si>
    <t>14.04.16</t>
  </si>
  <si>
    <t>22.04.16</t>
  </si>
  <si>
    <t>Haran Traders</t>
  </si>
  <si>
    <t>Kannur</t>
  </si>
  <si>
    <t>Saniya Associates</t>
  </si>
  <si>
    <t>He was selling in boarder of tamilnadu our Mrktg team is restricted him to Karnataka hence his sale was dropped.</t>
  </si>
  <si>
    <t>Kolar</t>
  </si>
  <si>
    <t>Narsapur</t>
  </si>
  <si>
    <t>SLV Enterprises</t>
  </si>
  <si>
    <t>27.05.16</t>
  </si>
  <si>
    <t>Bangarapete</t>
  </si>
  <si>
    <t>Arun Enterprises</t>
  </si>
  <si>
    <t>30.05.16</t>
  </si>
  <si>
    <t>Hoskote</t>
  </si>
  <si>
    <t>Ware house project</t>
  </si>
  <si>
    <t>07.05.2016</t>
  </si>
  <si>
    <t>Devanarayana Traders</t>
  </si>
  <si>
    <t>22.05.2016</t>
  </si>
  <si>
    <t>Irrigation dept</t>
  </si>
  <si>
    <t>11.05.2016</t>
  </si>
  <si>
    <t>18.05.2016</t>
  </si>
  <si>
    <t>G.K.Traders</t>
  </si>
  <si>
    <t>20.05.2016</t>
  </si>
  <si>
    <t>Anekal</t>
  </si>
  <si>
    <t>Kalleshwara enterprises</t>
  </si>
  <si>
    <t>Nagavara</t>
  </si>
  <si>
    <t xml:space="preserve">Residential project </t>
  </si>
  <si>
    <t>Ramdev enterprises</t>
  </si>
  <si>
    <t>He is a new dealer</t>
  </si>
  <si>
    <t>10.06.16</t>
  </si>
  <si>
    <t>HSR layout</t>
  </si>
  <si>
    <t>Laxmi steels</t>
  </si>
  <si>
    <t>12.06.16</t>
  </si>
  <si>
    <t>Chandapura</t>
  </si>
  <si>
    <t>Pavan Hardware</t>
  </si>
  <si>
    <t>Attibele</t>
  </si>
  <si>
    <t>Dealer staff</t>
  </si>
  <si>
    <t>Maruthi enterprises</t>
  </si>
  <si>
    <t>Biocon</t>
  </si>
  <si>
    <t>07.06.2016</t>
  </si>
  <si>
    <t>Jain Steels</t>
  </si>
  <si>
    <t>New Dealer</t>
  </si>
  <si>
    <t>17.06.2016</t>
  </si>
  <si>
    <t>Nithesh Building Solution</t>
  </si>
  <si>
    <t>Sakaleshapura</t>
  </si>
  <si>
    <t>Gajanana Traders</t>
  </si>
  <si>
    <t>21.06.2016</t>
  </si>
  <si>
    <t>24.06.2016</t>
  </si>
  <si>
    <t>Sambrama Traders</t>
  </si>
  <si>
    <t>New  Dealer</t>
  </si>
  <si>
    <t>28.06.2016</t>
  </si>
  <si>
    <t>All Mysore Dealers</t>
  </si>
  <si>
    <t>We have conducted Eng.Meet through all Dealers</t>
  </si>
  <si>
    <t>29.06.2016</t>
  </si>
  <si>
    <t>Channarayapatna</t>
  </si>
  <si>
    <t>Manjunatah Traders</t>
  </si>
  <si>
    <t>Chikamaglore</t>
  </si>
  <si>
    <t>Koppa</t>
  </si>
  <si>
    <t>JayaLakshmi traders</t>
  </si>
  <si>
    <t>Lakshmi traders</t>
  </si>
  <si>
    <t>26.06.16</t>
  </si>
  <si>
    <t>Aadhyakanada</t>
  </si>
  <si>
    <t>Vittalla</t>
  </si>
  <si>
    <t>Ashfiya center</t>
  </si>
  <si>
    <t>Bellampalli</t>
  </si>
  <si>
    <t>Shivanidhi hardware</t>
  </si>
  <si>
    <t>Kalyanpura</t>
  </si>
  <si>
    <t>Guruprasad enterprises</t>
  </si>
  <si>
    <t>14.07.16</t>
  </si>
  <si>
    <t>Vasanth nagar</t>
  </si>
  <si>
    <t>Police housing corp</t>
  </si>
  <si>
    <t>15.07.16</t>
  </si>
  <si>
    <t>BTM layout</t>
  </si>
  <si>
    <t>Vijayalakshmi traders</t>
  </si>
  <si>
    <t>Parappana agrahara</t>
  </si>
  <si>
    <t>Meenakshi cements</t>
  </si>
  <si>
    <t>He is a new sub dealer</t>
  </si>
  <si>
    <t>22.07.16</t>
  </si>
  <si>
    <t>Jayanagar</t>
  </si>
  <si>
    <t>Contractors meet</t>
  </si>
  <si>
    <t>Aum marketing</t>
  </si>
  <si>
    <t>28.07.16</t>
  </si>
  <si>
    <t>Anantha layout</t>
  </si>
  <si>
    <t>Kamal</t>
  </si>
  <si>
    <t>Hosur road</t>
  </si>
  <si>
    <t>Jai bhavani</t>
  </si>
  <si>
    <t>Vaddarse Kota</t>
  </si>
  <si>
    <t>Nandi Hardware</t>
  </si>
  <si>
    <t>Bantwala</t>
  </si>
  <si>
    <t>Vikram steels</t>
  </si>
  <si>
    <t>10.07.2016</t>
  </si>
  <si>
    <t>SMK Hardware</t>
  </si>
  <si>
    <t>Sri Lakshmi Enterprises</t>
  </si>
  <si>
    <t>08.07.2016</t>
  </si>
  <si>
    <t>Arkere</t>
  </si>
  <si>
    <t xml:space="preserve">He is a new dealer </t>
  </si>
  <si>
    <t>Shree Mahalakshmi Steel &amp; Cement</t>
  </si>
  <si>
    <t>Talakadu</t>
  </si>
  <si>
    <t>Vinayka Traders</t>
  </si>
  <si>
    <t>Ramnagara</t>
  </si>
  <si>
    <t>Ramdev steels and cements</t>
  </si>
  <si>
    <t>22.08.16</t>
  </si>
  <si>
    <t>RR nagar</t>
  </si>
  <si>
    <t>Engg college lecture</t>
  </si>
  <si>
    <t>Global academy of technology</t>
  </si>
  <si>
    <t>Sheshadripuram</t>
  </si>
  <si>
    <t>Slum development board</t>
  </si>
  <si>
    <t>Yalhanka</t>
  </si>
  <si>
    <t>ACCEI</t>
  </si>
  <si>
    <t>BC Road</t>
  </si>
  <si>
    <t>Diwarkar constrn</t>
  </si>
  <si>
    <t>Contractors</t>
  </si>
  <si>
    <t>Javagal</t>
  </si>
  <si>
    <t>Shrungeri</t>
  </si>
  <si>
    <t>NIL</t>
  </si>
  <si>
    <t>MBNR</t>
  </si>
  <si>
    <t>PROJECT SITE MEET</t>
  </si>
  <si>
    <t>KASIM ALI &amp; SONS</t>
  </si>
  <si>
    <t>HYDERABAD</t>
  </si>
  <si>
    <t>NALGONDA</t>
  </si>
  <si>
    <t>Ernakulam</t>
  </si>
  <si>
    <t>21.07.2016</t>
  </si>
  <si>
    <t>Contractors Meet</t>
  </si>
  <si>
    <t>Contractor meet</t>
  </si>
  <si>
    <t>Cuddalore</t>
  </si>
  <si>
    <t>Hosur</t>
  </si>
  <si>
    <t>April</t>
  </si>
  <si>
    <t>Chengalpet</t>
  </si>
  <si>
    <t>Bhavani Traders,Chengalpet</t>
  </si>
  <si>
    <t>02.06.16</t>
  </si>
  <si>
    <t>Dynamic Agencies</t>
  </si>
  <si>
    <t>Kattumannar koil, Cuddalore</t>
  </si>
  <si>
    <t>Hindustan Traders</t>
  </si>
  <si>
    <t>Sriram Traders</t>
  </si>
  <si>
    <t>Manamathy</t>
  </si>
  <si>
    <t>Sri Pachaiamman Agencies</t>
  </si>
  <si>
    <t>Thirukalukundram</t>
  </si>
  <si>
    <t>Mega mason meet</t>
  </si>
  <si>
    <t>M.P.Murgan agencies ( Sub dealer of M/S Balu &amp; Iron Steel, Chennai )</t>
  </si>
  <si>
    <t>Gerugambakkam</t>
  </si>
  <si>
    <t>Mass Construction, Chennai</t>
  </si>
  <si>
    <t>Pachaiyamman agencies</t>
  </si>
  <si>
    <t>MES, Chepauk</t>
  </si>
  <si>
    <t>M/S Jeyalakshmi Agencies, Kattupakkam, Chennai ( M/S Sastha Traders, Chennai)</t>
  </si>
  <si>
    <t>AUG</t>
  </si>
  <si>
    <t>Raghavendra Traders, Andivanapalli</t>
  </si>
  <si>
    <t>Govt Official Meet</t>
  </si>
  <si>
    <t>Chennai Metro Rail Limited, Koyambedu</t>
  </si>
  <si>
    <t>Salem</t>
  </si>
  <si>
    <t>19.08.2016</t>
  </si>
  <si>
    <t>18.07.2016</t>
  </si>
  <si>
    <t>10.5.2016</t>
  </si>
  <si>
    <t>Ramnad</t>
  </si>
  <si>
    <t>Hajiar Traders</t>
  </si>
  <si>
    <t>24.5.2016</t>
  </si>
  <si>
    <t>25.5.2016</t>
  </si>
  <si>
    <t>Namakkal</t>
  </si>
  <si>
    <t>Sri Arul murugan Agency</t>
  </si>
  <si>
    <t>27.5.2016</t>
  </si>
  <si>
    <t>Sri Sakthi vinayaga Traders</t>
  </si>
  <si>
    <t>30.5.2016</t>
  </si>
  <si>
    <t>Subbu Traders</t>
  </si>
  <si>
    <t>31.5.2016</t>
  </si>
  <si>
    <t>Sri Murugan Agro</t>
  </si>
  <si>
    <t>15.6.2016</t>
  </si>
  <si>
    <t>Tiruppur</t>
  </si>
  <si>
    <t>Pollachi</t>
  </si>
  <si>
    <t>Sri sakthi mariamman steels</t>
  </si>
  <si>
    <t>17.6.2016</t>
  </si>
  <si>
    <t>Barathan Tile mart</t>
  </si>
  <si>
    <t>20.6.2016</t>
  </si>
  <si>
    <t>Kamadenu steels</t>
  </si>
  <si>
    <t>21.6.2016</t>
  </si>
  <si>
    <t>Mark associates</t>
  </si>
  <si>
    <t>Kanishk&amp;Co</t>
  </si>
  <si>
    <t>23.6.2016</t>
  </si>
  <si>
    <t>AMK Traders</t>
  </si>
  <si>
    <t>Sri Sakthi Hollow bricks</t>
  </si>
  <si>
    <t>Power Trading Company</t>
  </si>
  <si>
    <t>26.07.2016</t>
  </si>
  <si>
    <t>18.08.2016</t>
  </si>
  <si>
    <t>AUG'16</t>
  </si>
  <si>
    <t>Sivagangai</t>
  </si>
  <si>
    <t>Singampunari</t>
  </si>
  <si>
    <t>Sunder Traders</t>
  </si>
  <si>
    <t>Karaikudi</t>
  </si>
  <si>
    <t>Durai Steel Traders</t>
  </si>
  <si>
    <t>Mecheri</t>
  </si>
  <si>
    <t>KMS Steels</t>
  </si>
  <si>
    <t>29.08.2016</t>
  </si>
  <si>
    <t>Dealer Staff Training progaram</t>
  </si>
  <si>
    <t>Balu iron&amp;Steel</t>
  </si>
  <si>
    <t>31.08.2016</t>
  </si>
  <si>
    <t>Mark Associates</t>
  </si>
  <si>
    <t>12.8.2016</t>
  </si>
  <si>
    <t>Sathiyamoorthy hospital,eroe</t>
  </si>
  <si>
    <t>Sri Velmurugan Traders(CAV Chennal partner)</t>
  </si>
  <si>
    <t>29.8.2016</t>
  </si>
  <si>
    <t>Palayapalayam,erode</t>
  </si>
  <si>
    <t>IHB Meeting</t>
  </si>
  <si>
    <t>Sri Murugan Traders(CAV Channel Partner)</t>
  </si>
  <si>
    <t>Mumbai</t>
  </si>
  <si>
    <t>Neelsh Indi Agency</t>
  </si>
  <si>
    <t xml:space="preserve">Virar </t>
  </si>
  <si>
    <t xml:space="preserve">Priyesh Enterprise </t>
  </si>
  <si>
    <t xml:space="preserve">Mason Project site training </t>
  </si>
  <si>
    <t xml:space="preserve">Malad </t>
  </si>
  <si>
    <t xml:space="preserve">R B Trading </t>
  </si>
  <si>
    <t xml:space="preserve">Pune </t>
  </si>
  <si>
    <t>Mahavir Entp</t>
  </si>
  <si>
    <t xml:space="preserve">Kandivli </t>
  </si>
  <si>
    <t>Dhanraj Mktg</t>
  </si>
  <si>
    <t>Rathod Cement</t>
  </si>
  <si>
    <t xml:space="preserve">Palghar </t>
  </si>
  <si>
    <t>Shah KT</t>
  </si>
  <si>
    <t xml:space="preserve">Kalyan </t>
  </si>
  <si>
    <t>Trinurty Trdg</t>
  </si>
  <si>
    <t xml:space="preserve">Shah Housecon </t>
  </si>
  <si>
    <t xml:space="preserve">Alibaug </t>
  </si>
  <si>
    <t xml:space="preserve">Pradhan &amp; Company </t>
  </si>
  <si>
    <t xml:space="preserve">Bhiwandi </t>
  </si>
  <si>
    <t xml:space="preserve">Rice cooker, Mumbai </t>
  </si>
  <si>
    <t xml:space="preserve">Iron box, Mumbai </t>
  </si>
  <si>
    <t>Market distribution / Mason / Counter meet</t>
  </si>
  <si>
    <t xml:space="preserve">Maharashtra </t>
  </si>
  <si>
    <t xml:space="preserve">Dholera </t>
  </si>
  <si>
    <t xml:space="preserve">Gujrat </t>
  </si>
  <si>
    <t>Thane</t>
  </si>
  <si>
    <t xml:space="preserve">Mumbai </t>
  </si>
  <si>
    <t>Project site mason meet</t>
  </si>
  <si>
    <t xml:space="preserve">Bhoomi Trading </t>
  </si>
  <si>
    <t xml:space="preserve">Radha Traders </t>
  </si>
  <si>
    <t>S.No.</t>
  </si>
  <si>
    <t>Current Status</t>
  </si>
  <si>
    <t>Chittor</t>
  </si>
  <si>
    <t>Tiruvallur</t>
  </si>
  <si>
    <t>19.09.16</t>
  </si>
  <si>
    <t>23.09.16</t>
  </si>
  <si>
    <t>26.09.16</t>
  </si>
  <si>
    <t>27.09.16</t>
  </si>
  <si>
    <t>Dealer Staff Meet</t>
  </si>
  <si>
    <t>20.09.2016</t>
  </si>
  <si>
    <t>23.09.2016</t>
  </si>
  <si>
    <t>22.09.16</t>
  </si>
  <si>
    <t>07.09.16</t>
  </si>
  <si>
    <t>28.09.2016</t>
  </si>
  <si>
    <t>Q3 requirement</t>
  </si>
  <si>
    <t>21.09.2016</t>
  </si>
  <si>
    <t>Harihara</t>
  </si>
  <si>
    <t>24.09.16</t>
  </si>
  <si>
    <t>CHITTOOR</t>
  </si>
  <si>
    <t>Short supply of JSW PSC in Coimbatore/Tirupur during OCT'16 due to Logistical issues.</t>
  </si>
  <si>
    <t>Palghar</t>
  </si>
  <si>
    <t xml:space="preserve">Kirit Trading </t>
  </si>
  <si>
    <t xml:space="preserve">Project Site training </t>
  </si>
  <si>
    <t>18 attendees</t>
  </si>
  <si>
    <t>Virar East (HDIL)</t>
  </si>
  <si>
    <t>Maheshkumar Hasmukhlal</t>
  </si>
  <si>
    <t>20.10.2016</t>
  </si>
  <si>
    <t xml:space="preserve">Vasai </t>
  </si>
  <si>
    <t>28 attendees</t>
  </si>
  <si>
    <t xml:space="preserve">Mahek Cement </t>
  </si>
  <si>
    <t>41 attndees</t>
  </si>
  <si>
    <t>14.10.2016</t>
  </si>
  <si>
    <t>19.10.2016</t>
  </si>
  <si>
    <t>22.10.2016</t>
  </si>
  <si>
    <t>24.10.2016</t>
  </si>
  <si>
    <t>25.10.2016</t>
  </si>
  <si>
    <t>27.10.2016</t>
  </si>
  <si>
    <t>Javed Iron Mart</t>
  </si>
  <si>
    <t>Dealer staff training</t>
  </si>
  <si>
    <t>KVR Agencies</t>
  </si>
  <si>
    <t>Supreem Traders</t>
  </si>
  <si>
    <t>18.10.16</t>
  </si>
  <si>
    <t>27.10.16</t>
  </si>
  <si>
    <t>28.10.16</t>
  </si>
  <si>
    <t>Oct</t>
  </si>
  <si>
    <t>Ravi agency</t>
  </si>
  <si>
    <t>Sri hari iron mart</t>
  </si>
  <si>
    <t>Anitha traders</t>
  </si>
  <si>
    <t>Laxmi Associates</t>
  </si>
  <si>
    <t>Vellore</t>
  </si>
  <si>
    <t>Dharmapuri</t>
  </si>
  <si>
    <t>OCT'16</t>
  </si>
  <si>
    <t>Dealer Staff Training</t>
  </si>
  <si>
    <t>Perambalur</t>
  </si>
  <si>
    <t>Angu &amp; Sons</t>
  </si>
  <si>
    <t>26.10.16</t>
  </si>
  <si>
    <t>25.10.16</t>
  </si>
  <si>
    <t>21.10.16</t>
  </si>
  <si>
    <t>17.10.16</t>
  </si>
  <si>
    <t>Shilpa Enterprise</t>
  </si>
  <si>
    <t>Dealer Staff Training Program</t>
  </si>
  <si>
    <t>CH Nagara</t>
  </si>
  <si>
    <t>ARK Steel</t>
  </si>
  <si>
    <t>Chikkamagalore</t>
  </si>
  <si>
    <t>Saravana Traders</t>
  </si>
  <si>
    <t>Gowtham Traders</t>
  </si>
  <si>
    <t>14.10.16</t>
  </si>
  <si>
    <t>13.10.16</t>
  </si>
  <si>
    <t>15.10.16</t>
  </si>
  <si>
    <t>GOODWILL CEMENT PRODUCT</t>
  </si>
  <si>
    <t>KIRAN STEELS</t>
  </si>
  <si>
    <t>20.10.16</t>
  </si>
  <si>
    <t>22.10.16</t>
  </si>
  <si>
    <t>24.09.2016</t>
  </si>
  <si>
    <t>19.10.16</t>
  </si>
  <si>
    <t>16.09.16</t>
  </si>
  <si>
    <t>Tirunelveli</t>
  </si>
  <si>
    <t>Karur</t>
  </si>
  <si>
    <t>22.09.2016</t>
  </si>
  <si>
    <t>20.09.16</t>
  </si>
  <si>
    <t>Bellari</t>
  </si>
  <si>
    <t>Shikaripura</t>
  </si>
  <si>
    <t>Cello Watter Bottle</t>
  </si>
  <si>
    <t>Not required</t>
  </si>
  <si>
    <t xml:space="preserve">Cello Water bottle </t>
  </si>
  <si>
    <t xml:space="preserve">Boisar </t>
  </si>
  <si>
    <t>Neminath Agency</t>
  </si>
  <si>
    <t>Geeta Sales</t>
  </si>
  <si>
    <t>LAXMI NARASIMHA TRADERS</t>
  </si>
  <si>
    <t>SRI BALAJI TRADERS</t>
  </si>
  <si>
    <t>KARIMNAGAR</t>
  </si>
  <si>
    <t>36 MT</t>
  </si>
  <si>
    <t>60 MT</t>
  </si>
  <si>
    <t>150MT</t>
  </si>
  <si>
    <t>100MT</t>
  </si>
  <si>
    <t>120MT</t>
  </si>
  <si>
    <t>90MT</t>
  </si>
  <si>
    <t>250MT</t>
  </si>
  <si>
    <t>140MT</t>
  </si>
  <si>
    <t>350MT</t>
  </si>
  <si>
    <t>80MT</t>
  </si>
  <si>
    <t>72Mt</t>
  </si>
  <si>
    <t>Midtur</t>
  </si>
  <si>
    <t>Nagaraju</t>
  </si>
  <si>
    <t>36MT</t>
  </si>
  <si>
    <t>Sep</t>
  </si>
  <si>
    <t>Govindu</t>
  </si>
  <si>
    <t>Orvakal</t>
  </si>
  <si>
    <t>Tulasireddy</t>
  </si>
  <si>
    <t>200 Mt</t>
  </si>
  <si>
    <t>papanaidu peta</t>
  </si>
  <si>
    <t>Sai hardware &amp; cement</t>
  </si>
  <si>
    <t>Thirupathi</t>
  </si>
  <si>
    <t>Sub -Dealer meet</t>
  </si>
  <si>
    <t>1150 mt</t>
  </si>
  <si>
    <t>He said that he was Satisfied with meeting.</t>
  </si>
  <si>
    <t>350mt</t>
  </si>
  <si>
    <t>prakasam</t>
  </si>
  <si>
    <t>Ongole</t>
  </si>
  <si>
    <t>Dealer staff Meeting</t>
  </si>
  <si>
    <t>Kandukuru</t>
  </si>
  <si>
    <t>Sri Balaji Cement Agencies</t>
  </si>
  <si>
    <t>Sri Sai Sirisha Traders</t>
  </si>
  <si>
    <t>Adanki</t>
  </si>
  <si>
    <t>Sri Ragavendra Traders</t>
  </si>
  <si>
    <t>October</t>
  </si>
  <si>
    <t>Jyothi cement Agency</t>
  </si>
  <si>
    <t>07.07..16</t>
  </si>
  <si>
    <t>National Highway Research India ( NHAI), Guindy, Chennai</t>
  </si>
  <si>
    <t>S.Kolathur</t>
  </si>
  <si>
    <t>Anantha Hardwares, S.Kolathur</t>
  </si>
  <si>
    <t>Balu iron &amp; Steel Co</t>
  </si>
  <si>
    <t>Madhavaram</t>
  </si>
  <si>
    <t>M.R.L Agencies, Madhavaram</t>
  </si>
  <si>
    <t>Tirutani, Tiruvallur</t>
  </si>
  <si>
    <t>Sri Balaji Agencies, Tiruthani, Tiruvallur</t>
  </si>
  <si>
    <t>R.K Pet, Tirutani</t>
  </si>
  <si>
    <t>Baba Trade Center, R.K Pet, Chennai</t>
  </si>
  <si>
    <t>Acharapakkam, Kanchipuram</t>
  </si>
  <si>
    <t>Meeran Stores (Sub dealer of Balu iron &amp; Steel ) Acharapakkam, Kanchipuram</t>
  </si>
  <si>
    <t>Tiruvanmiyur, Chennai</t>
  </si>
  <si>
    <t>Pandian Traders, Tiruvanmiyur, Chennai</t>
  </si>
  <si>
    <t>Darmapuri</t>
  </si>
  <si>
    <t>Mangadu, Chennai</t>
  </si>
  <si>
    <t>Saran Agencies, (Subdealer of K.R Hardwares )</t>
  </si>
  <si>
    <t>08.09.2016</t>
  </si>
  <si>
    <t>SEP'16</t>
  </si>
  <si>
    <t>PWD Engineers meet</t>
  </si>
  <si>
    <t xml:space="preserve">Govt. engineers </t>
  </si>
  <si>
    <t>14.09.2016</t>
  </si>
  <si>
    <t>SELVARAJ AGENCIES</t>
  </si>
  <si>
    <t>Safi Traders</t>
  </si>
  <si>
    <t>Didigul</t>
  </si>
  <si>
    <t>Engineer Meet</t>
  </si>
  <si>
    <t xml:space="preserve"> Shree Siva Balaji Steels Pvt Ltd</t>
  </si>
  <si>
    <t>15/10/16</t>
  </si>
  <si>
    <t>Mathur</t>
  </si>
  <si>
    <t>Dealer staff Training</t>
  </si>
  <si>
    <t>27/10/16</t>
  </si>
  <si>
    <t>Dharasuram</t>
  </si>
  <si>
    <t>Perundhurai</t>
  </si>
  <si>
    <t>Cav Cement Co</t>
  </si>
  <si>
    <t>Manikampalayam</t>
  </si>
  <si>
    <t>Murugan manal office (Sub Dealer of CAV)</t>
  </si>
  <si>
    <t>Hindustan Steels</t>
  </si>
  <si>
    <t>Sree Kamadenu steels</t>
  </si>
  <si>
    <t>3 Days Exhibition from 29th to 1st May 2016</t>
  </si>
  <si>
    <t>Mallikarjun Enterprises</t>
  </si>
  <si>
    <t>Dealer is Inactive Bcz Personal Reason</t>
  </si>
  <si>
    <t>03.09.16</t>
  </si>
  <si>
    <t>Emmiganur</t>
  </si>
  <si>
    <t>Counter Meet at Emmiganur ,Bellari.</t>
  </si>
  <si>
    <t>23.09.016</t>
  </si>
  <si>
    <t>Kurekuppa</t>
  </si>
  <si>
    <t>Mason meet at Kurekuppa,Bellari.</t>
  </si>
  <si>
    <t>Kammaradi</t>
  </si>
  <si>
    <t>Shubha Enterprises</t>
  </si>
  <si>
    <t>Davanagere</t>
  </si>
  <si>
    <t>Varadhanjaneya Traders</t>
  </si>
  <si>
    <t>Eshwar Enterprises</t>
  </si>
  <si>
    <t>Bidragodu</t>
  </si>
  <si>
    <t>Sri Laxmi Hardawres</t>
  </si>
  <si>
    <t>06.09.16</t>
  </si>
  <si>
    <t>BIJAPUR</t>
  </si>
  <si>
    <t>S R P ENTERPRISES</t>
  </si>
  <si>
    <t>UTTAM ENTERPRISES</t>
  </si>
  <si>
    <t>KUNDAGOL</t>
  </si>
  <si>
    <t>CHENNABASAVESHWAR TRADERS</t>
  </si>
  <si>
    <t>SHANTERI STEEL</t>
  </si>
  <si>
    <t>KUMTA</t>
  </si>
  <si>
    <t>NAGESH CEMENTS</t>
  </si>
  <si>
    <t xml:space="preserve">Koppal </t>
  </si>
  <si>
    <t>Koppal</t>
  </si>
  <si>
    <t>Basaveswar Traders</t>
  </si>
  <si>
    <t>Talkal</t>
  </si>
  <si>
    <t>Gavisiddeswar Hardware</t>
  </si>
  <si>
    <t>Siruguppa</t>
  </si>
  <si>
    <t>Rameswari Enterprises</t>
  </si>
  <si>
    <t>Veerabhadreshwara Traders</t>
  </si>
  <si>
    <t>Thogarsi</t>
  </si>
  <si>
    <t>Sri Manjunatha Traders</t>
  </si>
  <si>
    <t>Manjushree Entt</t>
  </si>
  <si>
    <t>Hosadurga</t>
  </si>
  <si>
    <t>Sri Basaveshwara Trading Co.</t>
  </si>
  <si>
    <t>Sirigere cross</t>
  </si>
  <si>
    <t>Dhyamalamba Agencies</t>
  </si>
  <si>
    <t xml:space="preserve">Sirigere </t>
  </si>
  <si>
    <t>Jagadish Agencies</t>
  </si>
  <si>
    <t>Sirsi</t>
  </si>
  <si>
    <t>Siddapur</t>
  </si>
  <si>
    <t>10.09.16</t>
  </si>
  <si>
    <t>Yelahanka</t>
  </si>
  <si>
    <t>Gowribidanur</t>
  </si>
  <si>
    <t>Esturi hardwares</t>
  </si>
  <si>
    <t>Billikere</t>
  </si>
  <si>
    <t>Sri Najundeshwara steels</t>
  </si>
  <si>
    <t>Mahalakshmi Traders</t>
  </si>
  <si>
    <t>SR Patna</t>
  </si>
  <si>
    <t>Channakeshava Traders</t>
  </si>
  <si>
    <t>Kumbra</t>
  </si>
  <si>
    <t>K.H.Traders</t>
  </si>
  <si>
    <t>30.09.16</t>
  </si>
  <si>
    <t xml:space="preserve">Residential </t>
  </si>
  <si>
    <t>All dealers</t>
  </si>
  <si>
    <t>Hennur</t>
  </si>
  <si>
    <t>We are conducted Training program through All Dealers staffs in Chikkamagalore</t>
  </si>
  <si>
    <t>Shravanabelagola</t>
  </si>
  <si>
    <t>Urvastore</t>
  </si>
  <si>
    <t>Mlore</t>
  </si>
  <si>
    <t>Vitla</t>
  </si>
  <si>
    <t>Uppinangadi</t>
  </si>
  <si>
    <t>Lakshmi narasimha traders</t>
  </si>
  <si>
    <t>Karayee traders</t>
  </si>
  <si>
    <t>Kunjal Road/ Brahmavara</t>
  </si>
  <si>
    <t>Deepthi  Enterprise</t>
  </si>
  <si>
    <t>Moodbidre</t>
  </si>
  <si>
    <t>Guruprasad Entrprise</t>
  </si>
  <si>
    <t>Dealers Staff Training Programme</t>
  </si>
  <si>
    <t>Mysore Dealers</t>
  </si>
  <si>
    <t>Kollegala</t>
  </si>
  <si>
    <t>Jigani</t>
  </si>
  <si>
    <t xml:space="preserve">Goregaon East </t>
  </si>
  <si>
    <t xml:space="preserve">Chandak </t>
  </si>
  <si>
    <t>08.11.2016</t>
  </si>
  <si>
    <t>17 attendees</t>
  </si>
  <si>
    <t>Ambernath West</t>
  </si>
  <si>
    <t>Maheshwari Enterprise</t>
  </si>
  <si>
    <t>10.11.2016</t>
  </si>
  <si>
    <t>25 attendees</t>
  </si>
  <si>
    <t xml:space="preserve">Suyog cement </t>
  </si>
  <si>
    <t>16.11.2016</t>
  </si>
  <si>
    <t>48 attendees</t>
  </si>
  <si>
    <t xml:space="preserve">Navi Mumbai </t>
  </si>
  <si>
    <t>18.11.2016</t>
  </si>
  <si>
    <t>72 attendees</t>
  </si>
  <si>
    <t>Mudalthitta</t>
  </si>
  <si>
    <t>Bhairavnath Traders</t>
  </si>
  <si>
    <t>21.11.2016</t>
  </si>
  <si>
    <t>Atpadi</t>
  </si>
  <si>
    <t>Galave Sales Corporation</t>
  </si>
  <si>
    <t>22.11.2016</t>
  </si>
  <si>
    <t>29 attendees</t>
  </si>
  <si>
    <t>Amit Enetrprise</t>
  </si>
  <si>
    <t>25.11.2016</t>
  </si>
  <si>
    <t>34 attendees</t>
  </si>
  <si>
    <t xml:space="preserve">Thane </t>
  </si>
  <si>
    <t>Shriram Trading Company for RK Contruction</t>
  </si>
  <si>
    <t>29.11.2016</t>
  </si>
  <si>
    <t>20 attendees</t>
  </si>
  <si>
    <t>Geeta sales for Kulshree Construction</t>
  </si>
  <si>
    <t>15 attendees</t>
  </si>
  <si>
    <t>-- month end C/S</t>
  </si>
  <si>
    <t>Navi Mumbai</t>
  </si>
  <si>
    <t xml:space="preserve">Kolhapur </t>
  </si>
  <si>
    <t xml:space="preserve">Bhayander </t>
  </si>
  <si>
    <t>21.11.16</t>
  </si>
  <si>
    <t>30.11.2016</t>
  </si>
  <si>
    <t>28.11.2016</t>
  </si>
  <si>
    <t>11.11.16</t>
  </si>
  <si>
    <t>Nov</t>
  </si>
  <si>
    <t>Viswamji Traders</t>
  </si>
  <si>
    <t>250 mt</t>
  </si>
  <si>
    <t>Iyyoob Traders</t>
  </si>
  <si>
    <t>Proddutur</t>
  </si>
  <si>
    <t>Durga Traders</t>
  </si>
  <si>
    <t>150 mt</t>
  </si>
  <si>
    <t xml:space="preserve"> We hope sale will be increse.</t>
  </si>
  <si>
    <t>MDR Traders</t>
  </si>
  <si>
    <t>350 mt</t>
  </si>
  <si>
    <t>November</t>
  </si>
  <si>
    <t>Pamidi</t>
  </si>
  <si>
    <t>Sri hari krishna agency</t>
  </si>
  <si>
    <t>Guntakal</t>
  </si>
  <si>
    <t>Laxmi venkateswra traders</t>
  </si>
  <si>
    <t>Deepak enterprises</t>
  </si>
  <si>
    <t>Hindupur</t>
  </si>
  <si>
    <t>Katta hardware</t>
  </si>
  <si>
    <t>Kadiri</t>
  </si>
  <si>
    <t>KK Traders</t>
  </si>
  <si>
    <t>kadiri</t>
  </si>
  <si>
    <t>Tirumala traders</t>
  </si>
  <si>
    <t>Martur</t>
  </si>
  <si>
    <t>Bhanu Traders</t>
  </si>
  <si>
    <t>Contracters Meet</t>
  </si>
  <si>
    <t>Kanigiri</t>
  </si>
  <si>
    <t>Gopal Syndicate</t>
  </si>
  <si>
    <t>Podili</t>
  </si>
  <si>
    <t>Sri Venkata Lakshmi Traders</t>
  </si>
  <si>
    <t>28-112016</t>
  </si>
  <si>
    <t>Pamuru</t>
  </si>
  <si>
    <t>Sri Dhana Lakshmi Steels</t>
  </si>
  <si>
    <t>28-11-216</t>
  </si>
  <si>
    <t>Sri Satyanarayana Stores</t>
  </si>
  <si>
    <t>NOV</t>
  </si>
  <si>
    <t>TIRUPATI</t>
  </si>
  <si>
    <t>COUNTERMEET</t>
  </si>
  <si>
    <t>KKM TRADERS</t>
  </si>
  <si>
    <t>BHARATH HARDWARES</t>
  </si>
  <si>
    <t>NELLORE</t>
  </si>
  <si>
    <t>ESWARA HARDWARES</t>
  </si>
  <si>
    <t>MADHANAPALLI</t>
  </si>
  <si>
    <t>GPB TRADERS</t>
  </si>
  <si>
    <t>VIZAG STEEL</t>
  </si>
  <si>
    <t>SRI ANJANAYA AGENCIES</t>
  </si>
  <si>
    <t>VASAVI STEEL &amp; CEMENT</t>
  </si>
  <si>
    <t>MURALI AGENCIES</t>
  </si>
  <si>
    <t>SUBDEALERS MEET</t>
  </si>
  <si>
    <t xml:space="preserve">SUB DEALERS </t>
  </si>
  <si>
    <t>CONTRACTORS</t>
  </si>
  <si>
    <t>Shalini traders</t>
  </si>
  <si>
    <t>AMR Traders</t>
  </si>
  <si>
    <t>05.11.16</t>
  </si>
  <si>
    <t>10.11.16</t>
  </si>
  <si>
    <t>22.11.16</t>
  </si>
  <si>
    <t>24.11.16</t>
  </si>
  <si>
    <t>28.11.16</t>
  </si>
  <si>
    <t>04.11.2016</t>
  </si>
  <si>
    <t>05.11.2016</t>
  </si>
  <si>
    <t>11.11.2016</t>
  </si>
  <si>
    <t>14.11.2016</t>
  </si>
  <si>
    <t>15.11.2016</t>
  </si>
  <si>
    <t>17.11.2016</t>
  </si>
  <si>
    <t>23.11.2016</t>
  </si>
  <si>
    <t>24.11.2016</t>
  </si>
  <si>
    <t>15.11.16</t>
  </si>
  <si>
    <t>29.11.16</t>
  </si>
  <si>
    <t>08.11.16</t>
  </si>
  <si>
    <t>25.11.16</t>
  </si>
  <si>
    <t>04.11.16</t>
  </si>
  <si>
    <t>12.11.16</t>
  </si>
  <si>
    <t xml:space="preserve"> Month end C/S</t>
  </si>
  <si>
    <t>SS Steel India Corporation, Hosur</t>
  </si>
  <si>
    <t>Require Mason meet</t>
  </si>
  <si>
    <t>03.11.16</t>
  </si>
  <si>
    <t>Tirumudivakkam, Chennai</t>
  </si>
  <si>
    <t>M/S Balaji Agencies, Subdealer of Sastha Traders</t>
  </si>
  <si>
    <t>Sandiya Traders, Vellore</t>
  </si>
  <si>
    <t>Manamathy, Kanchipuram</t>
  </si>
  <si>
    <t>Sri Krishnapa Mudali &amp; Sons, Subdealer of Pachaimman Traders, Manamathy</t>
  </si>
  <si>
    <t>Annamalayar Agencies, Vettavalam, TV Malai</t>
  </si>
  <si>
    <t>VDSR Steels, TV Malai</t>
  </si>
  <si>
    <t>Subbulakshmi Agencies, TV Malai</t>
  </si>
  <si>
    <t>S.S Agencies, Subdealer of Prasad Agencies, Kundrathur</t>
  </si>
  <si>
    <t>16.11.16</t>
  </si>
  <si>
    <t>M/S Viji Plywoods, Subdealer of Om sakthI H/W, Ayapakkam</t>
  </si>
  <si>
    <t>Canopy Activity</t>
  </si>
  <si>
    <t>Anjali Steels, Dharmapuri</t>
  </si>
  <si>
    <t>17.11.16</t>
  </si>
  <si>
    <t>H.N.V Hardwares &amp; Kirbakar &amp; Co</t>
  </si>
  <si>
    <t>18.11.16</t>
  </si>
  <si>
    <t>S.S Traders, Vellore</t>
  </si>
  <si>
    <t>Indiran Traders, Santhur, Krishnagiri</t>
  </si>
  <si>
    <t>22..11.16</t>
  </si>
  <si>
    <t>RGS Enterprises, Choolaimedu</t>
  </si>
  <si>
    <t>KTM Hardwares Kallavi, Krishnagiri</t>
  </si>
  <si>
    <t>Srinivasa Hardwares, Velampatti, Krishnagiri</t>
  </si>
  <si>
    <t>23.11.16</t>
  </si>
  <si>
    <t>Uthiramerur,Kanchipuram</t>
  </si>
  <si>
    <t>Sri Pachaimman Hardwares,</t>
  </si>
  <si>
    <t>Hosur, Krishnagiri</t>
  </si>
  <si>
    <t>Contractors Meet, Hosur</t>
  </si>
  <si>
    <t>C.P Vasudevan &amp; Co, Shenoy nager,</t>
  </si>
  <si>
    <t>Contractors Meet, Krishnagiri</t>
  </si>
  <si>
    <t>Uthiramerur, Kanchipuram</t>
  </si>
  <si>
    <t>26.11..16</t>
  </si>
  <si>
    <t>Subdealers Meet</t>
  </si>
  <si>
    <t>Prasad Agencies</t>
  </si>
  <si>
    <t>26.11.16</t>
  </si>
  <si>
    <t>Sri Balaji Steel, Subdealer of Sri Pachaiamman H/W</t>
  </si>
  <si>
    <t>Bhavani Traders, Chengalpet</t>
  </si>
  <si>
    <t>Arcot, Vellore</t>
  </si>
  <si>
    <t>Sarathy Traders, Arcot</t>
  </si>
  <si>
    <t>Vadivel &amp; Co, Subdealer of Sri Pachaiamman H/W</t>
  </si>
  <si>
    <t>SAI SANDHYA STEELS</t>
  </si>
  <si>
    <t>CHEVELLA</t>
  </si>
  <si>
    <t>OFFICE BOYS TRAINNING</t>
  </si>
  <si>
    <t>THIRUMALA TRADERS</t>
  </si>
  <si>
    <t>WARRANGAL</t>
  </si>
  <si>
    <t>VENKAT SAI ENTERPRISES</t>
  </si>
  <si>
    <t>14/11/2016</t>
  </si>
  <si>
    <t>15/11/2016</t>
  </si>
  <si>
    <t>YADGIRGUTTA</t>
  </si>
  <si>
    <t>SHIVA SHAKTI TRADERS</t>
  </si>
  <si>
    <t>16/11/2016</t>
  </si>
  <si>
    <t>GARLAPATI STEELS AND CEMENTS AGENCIES</t>
  </si>
  <si>
    <t>17/11/2016</t>
  </si>
  <si>
    <t>GADIPALLY</t>
  </si>
  <si>
    <t>SRI SAI CEMENT TRADERS</t>
  </si>
  <si>
    <t>18/11/2016</t>
  </si>
  <si>
    <t>RR MARKETING</t>
  </si>
  <si>
    <t>21/11/2016</t>
  </si>
  <si>
    <t>SIRISILLA</t>
  </si>
  <si>
    <t>LAKSHMI TRADERS</t>
  </si>
  <si>
    <t>RAIKAL</t>
  </si>
  <si>
    <t>22/11/2016</t>
  </si>
  <si>
    <t>IIHB MEET</t>
  </si>
  <si>
    <t>VEMULAWADA</t>
  </si>
  <si>
    <t>VENKATESHWARA TRADERS</t>
  </si>
  <si>
    <t>23/11/2016</t>
  </si>
  <si>
    <t>NOVEMBER</t>
  </si>
  <si>
    <t>GANDIMAISAMMA</t>
  </si>
  <si>
    <t>RANGAREDDY</t>
  </si>
  <si>
    <t>MAHABOOBNAGAR</t>
  </si>
  <si>
    <t>BHASKARCEMENT TRADERS</t>
  </si>
  <si>
    <t>ITIKYALA</t>
  </si>
  <si>
    <t>MALDAKAL</t>
  </si>
  <si>
    <t>BHOOTHPUR</t>
  </si>
  <si>
    <t>09.11.16</t>
  </si>
  <si>
    <t>14.11.16</t>
  </si>
  <si>
    <t>KATHYANI GENERAL STORES</t>
  </si>
  <si>
    <t>SHANTHARAM KINI</t>
  </si>
  <si>
    <t>19.11.16</t>
  </si>
  <si>
    <t>SRI VENKATESHWARA CEMENT AGENCY</t>
  </si>
  <si>
    <t>KRISHNA ENTERPRISES</t>
  </si>
  <si>
    <t>VARDHANJENEYA TRADERS</t>
  </si>
  <si>
    <t>ANU AGENCIES</t>
  </si>
  <si>
    <t>30.11.16</t>
  </si>
  <si>
    <t>Ujjini</t>
  </si>
  <si>
    <t>Sri Varavi Mouneswari hardware</t>
  </si>
  <si>
    <t>Kudlgi</t>
  </si>
  <si>
    <t>Patnashettru Traders</t>
  </si>
  <si>
    <t>Kottur</t>
  </si>
  <si>
    <t>Sangameswar Traders</t>
  </si>
  <si>
    <t xml:space="preserve">Mason Association </t>
  </si>
  <si>
    <t>Karatagi</t>
  </si>
  <si>
    <t xml:space="preserve">Sri Nilakanteswar Construction </t>
  </si>
  <si>
    <t>Ginigere</t>
  </si>
  <si>
    <t>GS Kudrimothi Traders</t>
  </si>
  <si>
    <t>Shaymanuru</t>
  </si>
  <si>
    <t>SANKOL SHIVAPPA &amp; SONS</t>
  </si>
  <si>
    <t>Kerebilchi</t>
  </si>
  <si>
    <t xml:space="preserve"> S R TRADERS </t>
  </si>
  <si>
    <t>Jaynagara</t>
  </si>
  <si>
    <t>SHREE STEEL &amp; CEMENT</t>
  </si>
  <si>
    <t>I H B Meet</t>
  </si>
  <si>
    <t>Shivamogga</t>
  </si>
  <si>
    <t>VEERABVHADRESHWARA ENTERPRISES</t>
  </si>
  <si>
    <t>Bejuvalli</t>
  </si>
  <si>
    <t>VISHWAS STEEL TRADERS</t>
  </si>
  <si>
    <t>SRI BASAVESHWARA AGENCIES</t>
  </si>
  <si>
    <t>Bharmasagara</t>
  </si>
  <si>
    <t xml:space="preserve">  S R TRADERS </t>
  </si>
  <si>
    <t>Harpanahalli</t>
  </si>
  <si>
    <t>NOV'16</t>
  </si>
  <si>
    <t>Sree Siva Balaji Steels, Dindigul</t>
  </si>
  <si>
    <t>Safi Traders, Tirunelveli</t>
  </si>
  <si>
    <t>BK Agency</t>
  </si>
  <si>
    <t>3.11.2016</t>
  </si>
  <si>
    <t>8.11.2016</t>
  </si>
  <si>
    <t>Sakthi Cement&amp;Co</t>
  </si>
  <si>
    <t>Balu Iron &amp;Steel</t>
  </si>
  <si>
    <t>Barathan Tile Mart</t>
  </si>
  <si>
    <t>Top 20 Structural engineers meet</t>
  </si>
  <si>
    <t>Projet site meet</t>
  </si>
  <si>
    <t>Sakthi Traders</t>
  </si>
  <si>
    <t>Sri Vaari Traders</t>
  </si>
  <si>
    <t>Arul murugan Agency</t>
  </si>
  <si>
    <t>2.11.2016</t>
  </si>
  <si>
    <t>4.11.2016</t>
  </si>
  <si>
    <t>Pudukottai</t>
  </si>
  <si>
    <t>ARM Agencies</t>
  </si>
  <si>
    <t xml:space="preserve">Dealer Staff Training </t>
  </si>
  <si>
    <t>Abirami Steels</t>
  </si>
  <si>
    <t>Nagapattinam</t>
  </si>
  <si>
    <t>Trichy Amk Steels</t>
  </si>
  <si>
    <t>Genaral invite</t>
  </si>
  <si>
    <t>Omsai Agency</t>
  </si>
  <si>
    <t>Cav cement co</t>
  </si>
  <si>
    <t>Puliyur</t>
  </si>
  <si>
    <t>Vallaiamman enterprices Cav Channel partner</t>
  </si>
  <si>
    <t>Veerayappapalayam</t>
  </si>
  <si>
    <t>Shree sakthi steels Cav Channel partner</t>
  </si>
  <si>
    <t>Amman Agencies Cav channel partner</t>
  </si>
  <si>
    <t>Tirumala steel Cav channel partner</t>
  </si>
  <si>
    <t>Trichode</t>
  </si>
  <si>
    <t>Raj krishna steel Cav channel partner</t>
  </si>
  <si>
    <t>manikampalayam</t>
  </si>
  <si>
    <t>Abrami Agencies Cav channel partner</t>
  </si>
  <si>
    <t>Kulam</t>
  </si>
  <si>
    <t>Erode manal office Cav channel partner</t>
  </si>
  <si>
    <t>Theen Agencies Cav Channel partner</t>
  </si>
  <si>
    <t>Karumanadapam</t>
  </si>
  <si>
    <t>Near Airport</t>
  </si>
  <si>
    <t>Koradacherry</t>
  </si>
  <si>
    <t>Balu Iron &amp; steel,Trichy</t>
  </si>
  <si>
    <t>Pattukottai</t>
  </si>
  <si>
    <t>Rudhra Kailas Agencies</t>
  </si>
  <si>
    <t>Viralimalai</t>
  </si>
  <si>
    <t>Vijaya steels and cements</t>
  </si>
  <si>
    <t>Sri lakshmi hardware</t>
  </si>
  <si>
    <t>Sundarapalya</t>
  </si>
  <si>
    <t>HKGN steels and cements</t>
  </si>
  <si>
    <t>Gangasteels and cements</t>
  </si>
  <si>
    <t>Nirudyogi steels and cements</t>
  </si>
  <si>
    <t>Darshan steels and cements</t>
  </si>
  <si>
    <t>Mathikere</t>
  </si>
  <si>
    <t>Dhanlakshmi Ent</t>
  </si>
  <si>
    <t>Yediyur lake</t>
  </si>
  <si>
    <t>Novelity corner</t>
  </si>
  <si>
    <t>Cement tech solutions</t>
  </si>
  <si>
    <t>Rajbhavan road</t>
  </si>
  <si>
    <t>Sub dealer meet</t>
  </si>
  <si>
    <t>Lakshmi Emterprises</t>
  </si>
  <si>
    <t>Sumuka Traders</t>
  </si>
  <si>
    <t>Channakeshavaswamy Rnterprises</t>
  </si>
  <si>
    <t>Sambhrama traders</t>
  </si>
  <si>
    <t>All Sub-Dealers</t>
  </si>
  <si>
    <t>Sub-Dealers Meet</t>
  </si>
  <si>
    <t>Melkar</t>
  </si>
  <si>
    <t>New M3 Hardware</t>
  </si>
  <si>
    <t>Verna Hardware</t>
  </si>
  <si>
    <t>Kotekar</t>
  </si>
  <si>
    <t>Canopy Meet</t>
  </si>
  <si>
    <t>Pooja steel</t>
  </si>
  <si>
    <t>Mooguru</t>
  </si>
  <si>
    <t>Kanthi Traders</t>
  </si>
  <si>
    <t>Gundulpete</t>
  </si>
  <si>
    <t>Umesh Stores</t>
  </si>
  <si>
    <t>Arkalgud</t>
  </si>
  <si>
    <t>Lakshmi Ent</t>
  </si>
  <si>
    <t>Ranganath Traders</t>
  </si>
  <si>
    <t>Boomalingeshwara Traders</t>
  </si>
  <si>
    <t>Nagamangala</t>
  </si>
  <si>
    <t>Preetham Traders</t>
  </si>
  <si>
    <t>Niranthara Housing LLP</t>
  </si>
  <si>
    <t>Begur</t>
  </si>
  <si>
    <t>Murhy Brothers</t>
  </si>
  <si>
    <t>Huskur gate</t>
  </si>
  <si>
    <t>SSR hardware</t>
  </si>
  <si>
    <t>Sonnappanahalli</t>
  </si>
  <si>
    <t>Sai venkateshwara</t>
  </si>
  <si>
    <t>29.10.16</t>
  </si>
  <si>
    <t>Rajajinagara</t>
  </si>
  <si>
    <t>Balaji traders</t>
  </si>
  <si>
    <t>Padmanaba nagara</t>
  </si>
  <si>
    <t>BSK</t>
  </si>
  <si>
    <t>Bagalur</t>
  </si>
  <si>
    <t>Nagarbhavi</t>
  </si>
  <si>
    <t>Belur</t>
  </si>
  <si>
    <t>We are conducted Sub-Dealers  Meet at Hassan through all our dealers.</t>
  </si>
  <si>
    <t>Nishanth Oil centre</t>
  </si>
  <si>
    <t>Bhaarth traders</t>
  </si>
  <si>
    <t>Builders &amp; Contarctors meet</t>
  </si>
  <si>
    <t>Prashanth Entp</t>
  </si>
  <si>
    <t>Devassy and Co.</t>
  </si>
  <si>
    <t>Project site Meet</t>
  </si>
  <si>
    <t>Thrissur</t>
  </si>
  <si>
    <t>Wadakkancheri</t>
  </si>
  <si>
    <t>Palakkad</t>
  </si>
  <si>
    <t>Patambi</t>
  </si>
  <si>
    <t>Kanjiram</t>
  </si>
  <si>
    <t>AMJ Traders</t>
  </si>
  <si>
    <t>Thalayolaparambu</t>
  </si>
  <si>
    <t>Biju Cements</t>
  </si>
  <si>
    <t>Avg.sales for Jun,Jul &amp; Aug</t>
  </si>
  <si>
    <t>Calicut</t>
  </si>
  <si>
    <t>Kunnamangalam</t>
  </si>
  <si>
    <t>Mason Meet </t>
  </si>
  <si>
    <t>Nas Traders</t>
  </si>
  <si>
    <t>09.09.16</t>
  </si>
  <si>
    <t>Thrichur</t>
  </si>
  <si>
    <t>Nammanariyal metals</t>
  </si>
  <si>
    <t>Royal agencies</t>
  </si>
  <si>
    <t>Kavalakkat</t>
  </si>
  <si>
    <t>Chembarakki</t>
  </si>
  <si>
    <t xml:space="preserve">Pala </t>
  </si>
  <si>
    <t>Bonex E/P</t>
  </si>
  <si>
    <t>Alapuzha</t>
  </si>
  <si>
    <t>Cherthala</t>
  </si>
  <si>
    <t>Jothis H/W</t>
  </si>
  <si>
    <t>Ayarkunnam</t>
  </si>
  <si>
    <t>Kunnathettu Ag</t>
  </si>
  <si>
    <t>Kayamkulam</t>
  </si>
  <si>
    <t>Diya Agencies</t>
  </si>
  <si>
    <t>Kidangoor</t>
  </si>
  <si>
    <t>Vadanayil Trading Co, Bonex E/P</t>
  </si>
  <si>
    <t>12.7.16</t>
  </si>
  <si>
    <t>16-17</t>
  </si>
  <si>
    <t xml:space="preserve"> Kerala</t>
  </si>
  <si>
    <t>Punchapadam</t>
  </si>
  <si>
    <t>Sree mookambika traders</t>
  </si>
  <si>
    <t>42.2 MT</t>
  </si>
  <si>
    <t>45.83 MT</t>
  </si>
  <si>
    <t>There is an increase in sales volume</t>
  </si>
  <si>
    <t>13.7.16</t>
  </si>
  <si>
    <t>Aslam steels, NT traders,Alfa steel</t>
  </si>
  <si>
    <t>38.1 MT</t>
  </si>
  <si>
    <t>75.5. MT</t>
  </si>
  <si>
    <t>Only volume of Alfa steel is mentioned</t>
  </si>
  <si>
    <t>25.7.16</t>
  </si>
  <si>
    <t>Methala (Kodungallur)</t>
  </si>
  <si>
    <t>Sub of SJS trading company</t>
  </si>
  <si>
    <t>1505 MT</t>
  </si>
  <si>
    <t>1277.16 MT</t>
  </si>
  <si>
    <t>We will get the final figure only on 31st Oct</t>
  </si>
  <si>
    <t>26.8.16</t>
  </si>
  <si>
    <t>Kodakara</t>
  </si>
  <si>
    <t>Vaikundam steels</t>
  </si>
  <si>
    <t>62.75 MT</t>
  </si>
  <si>
    <t>29.8.16</t>
  </si>
  <si>
    <t>Sone agencies</t>
  </si>
  <si>
    <t>224.83 MT</t>
  </si>
  <si>
    <t>30.8.16</t>
  </si>
  <si>
    <t>SJS/MPR/Nammanari</t>
  </si>
  <si>
    <t>1491.7 MT</t>
  </si>
  <si>
    <t>Mannamangalam</t>
  </si>
  <si>
    <t>Nammanariyal Metals</t>
  </si>
  <si>
    <t>169.2 MT</t>
  </si>
  <si>
    <t>Kootanad</t>
  </si>
  <si>
    <t>133 .00 MT</t>
  </si>
  <si>
    <t>Kozhinjanpara</t>
  </si>
  <si>
    <t>Kavalakkat Associates</t>
  </si>
  <si>
    <t>772 .00 MT</t>
  </si>
  <si>
    <t>Karimba</t>
  </si>
  <si>
    <t>787.55 MT</t>
  </si>
  <si>
    <t>240.31 MT</t>
  </si>
  <si>
    <t>AM Traders</t>
  </si>
  <si>
    <t>603.75 MT</t>
  </si>
  <si>
    <t>1503.2 MT</t>
  </si>
  <si>
    <t xml:space="preserve">Ernakulam </t>
  </si>
  <si>
    <t>Thripoonithura</t>
  </si>
  <si>
    <t>Tenure of project</t>
  </si>
  <si>
    <t>Estimated required Quantity , MT per Month</t>
  </si>
  <si>
    <t>KERALA HIGHWAYS Research Institute</t>
  </si>
  <si>
    <t>Continuous</t>
  </si>
  <si>
    <t>Green Ply Industries Ltd</t>
  </si>
  <si>
    <t>Government Department</t>
  </si>
  <si>
    <t>Name of the project</t>
  </si>
  <si>
    <t>S.No</t>
  </si>
  <si>
    <t>Total quantity achieved, MT</t>
  </si>
  <si>
    <t>Various</t>
  </si>
  <si>
    <t>Green Ply Industries</t>
  </si>
  <si>
    <t>2 year</t>
  </si>
  <si>
    <t>Q4 requirement</t>
  </si>
  <si>
    <t>Dec month end C/S</t>
  </si>
  <si>
    <t>Helmet</t>
  </si>
  <si>
    <t>Power bank</t>
  </si>
  <si>
    <t>Pen &amp; Pendrive</t>
  </si>
  <si>
    <t>Cello bottle</t>
  </si>
  <si>
    <t>1145+1708</t>
  </si>
  <si>
    <t>Cello Water Bottles+ Helmets</t>
  </si>
  <si>
    <t>539+61</t>
  </si>
  <si>
    <t>Power Bank + Bag (Penpendrive + Card Holder)</t>
  </si>
  <si>
    <t>Cooker</t>
  </si>
  <si>
    <t>Pen Pendrive</t>
  </si>
  <si>
    <t>Iron Box</t>
  </si>
  <si>
    <t>Q1 requirement</t>
  </si>
  <si>
    <t>59 Power bank + 79 Laptop Bag</t>
  </si>
  <si>
    <t>Pendrive</t>
  </si>
  <si>
    <t>Details of closing stock of gifts for the month of Dec 2016</t>
  </si>
  <si>
    <t>JAN'17 requirement</t>
  </si>
  <si>
    <t>Cello Box - 100
Flask = 552 
Helmet= 682</t>
  </si>
  <si>
    <t>Cello Box, Flask &amp; Helmet are being used for the meets</t>
  </si>
  <si>
    <t>Power bank - 145  Pen drive= 290
       Eletctric Rice Cooker = 20</t>
  </si>
  <si>
    <t>Power banks, Pen drives &amp; Eletctric Rice Cooker are being used for the meets</t>
  </si>
  <si>
    <t>WATER BOTTLE / HELMETS</t>
  </si>
  <si>
    <t>WATER BOTTLE.</t>
  </si>
  <si>
    <t>POWER BANKS / ELECTRIC COOKERS</t>
  </si>
  <si>
    <t>Available helemets</t>
  </si>
  <si>
    <t>Cello water bottles</t>
  </si>
  <si>
    <t>Tiffin boxes</t>
  </si>
  <si>
    <t>Govt institutional meets</t>
  </si>
  <si>
    <t>project site meet</t>
  </si>
  <si>
    <t>Engineering college lecture</t>
  </si>
  <si>
    <t>Pen pendrives</t>
  </si>
  <si>
    <t>Stationary lab based activity</t>
  </si>
  <si>
    <t>715 Kolhapur Cello lunch box</t>
  </si>
  <si>
    <t>distributing Water bottles</t>
  </si>
  <si>
    <t xml:space="preserve">Coffee maker 60 Kolhapur </t>
  </si>
  <si>
    <t>Market distribution / meet</t>
  </si>
  <si>
    <t>Round Neck T Shirt for Mason meet/counter meet</t>
  </si>
  <si>
    <t>Table top (Grande Palladium)</t>
  </si>
  <si>
    <t>Mason / Counter meet</t>
  </si>
  <si>
    <t>Power Bank for Engineer meet</t>
  </si>
  <si>
    <t>30+30</t>
  </si>
  <si>
    <t>Gift boxes (Nerul 30 &amp; GP 30)</t>
  </si>
  <si>
    <t>Sub Dealer meet</t>
  </si>
  <si>
    <t>pen drive at Grande Palladium</t>
  </si>
  <si>
    <t xml:space="preserve">Mason meet Raigad </t>
  </si>
  <si>
    <t xml:space="preserve">site Helmets 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</si>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</sst>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_);_(* \(#,##0.00\);_(* &quot;-&quot;??_);_(@_)"/>
    <numFmt numFmtId="165" formatCode="_ * #,##0_)_D_M_ ;_ * \(#,##0\)_D_M_ ;_ * &quot;-&quot;??_)_D_M_ ;_ @_ "/>
    <numFmt numFmtId="166" formatCode="&quot;$&quot;#,##0;[Red]\-&quot;$&quot;#,##0"/>
    <numFmt numFmtId="167" formatCode="&quot;$&quot;#,##0.00;[Red]\-&quot;$&quot;#,##0.00"/>
    <numFmt numFmtId="168" formatCode="#,##0;[Red]\(#,##0\)"/>
    <numFmt numFmtId="169" formatCode="mm/dd/yy"/>
    <numFmt numFmtId="170" formatCode="[$-F800]dddd\,\ mmmm\ dd\,\ yyyy"/>
    <numFmt numFmtId="172" formatCode="dd\-mm\-yyyy"/>
    <numFmt numFmtId="173" formatCode="_(* #,##0_);_(* \(#,##0\);_(* &quot;-&quot;??_);_(@_)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8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8"/>
      <name val="Helv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sz val="12"/>
      <color rgb="FF000000"/>
      <name val="Cambria"/>
      <family val="1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8"/>
      <color theme="1"/>
      <name val="Tahoma"/>
      <family val="2"/>
    </font>
    <font>
      <sz val="8"/>
      <name val="Tahoma"/>
      <family val="2"/>
    </font>
    <font>
      <sz val="10"/>
      <color theme="1"/>
      <name val="Times New Roman"/>
      <family val="1"/>
    </font>
    <font>
      <i/>
      <sz val="8"/>
      <name val="Tahoma"/>
      <family val="2"/>
    </font>
    <font>
      <b/>
      <sz val="11"/>
      <name val="Calibri"/>
      <family val="2"/>
      <scheme val="minor"/>
    </font>
    <font>
      <sz val="11"/>
      <color rgb="FF06082C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u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82">
    <xf numFmtId="0" fontId="0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0" borderId="0" applyFon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8" fillId="0" borderId="0" applyNumberFormat="0" applyFill="0" applyBorder="0" applyAlignment="0" applyProtection="0"/>
    <xf numFmtId="0" fontId="8" fillId="0" borderId="0" applyFont="0" applyBorder="0" applyAlignment="0" applyProtection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0" borderId="0" applyFon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0" borderId="0" applyFon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0" fontId="11" fillId="22" borderId="11" applyNumberFormat="0" applyAlignment="0" applyProtection="0"/>
    <xf numFmtId="0" fontId="11" fillId="0" borderId="0" applyFont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Font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0" borderId="0" applyFon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38" fontId="4" fillId="23" borderId="0" applyNumberFormat="0" applyBorder="0" applyAlignment="0" applyProtection="0"/>
    <xf numFmtId="38" fontId="4" fillId="0" borderId="0" applyNumberFormat="0" applyFont="0" applyBorder="0" applyAlignment="0" applyProtection="0"/>
    <xf numFmtId="38" fontId="4" fillId="0" borderId="0" applyNumberFormat="0" applyFont="0" applyBorder="0" applyAlignment="0" applyProtection="0"/>
    <xf numFmtId="38" fontId="4" fillId="23" borderId="0" applyNumberFormat="0" applyBorder="0" applyAlignment="0" applyProtection="0"/>
    <xf numFmtId="0" fontId="16" fillId="0" borderId="9" applyNumberFormat="0" applyAlignment="0" applyProtection="0">
      <alignment horizontal="left" vertical="center"/>
    </xf>
    <xf numFmtId="0" fontId="16" fillId="0" borderId="0" applyFont="0" applyAlignment="0" applyProtection="0">
      <alignment horizontal="left" vertical="center"/>
    </xf>
    <xf numFmtId="0" fontId="16" fillId="0" borderId="12">
      <alignment horizontal="left" vertical="center"/>
    </xf>
    <xf numFmtId="0" fontId="16" fillId="0" borderId="0" applyFont="0" applyAlignment="0">
      <alignment horizontal="left" vertical="center"/>
    </xf>
    <xf numFmtId="0" fontId="16" fillId="0" borderId="12">
      <alignment horizontal="left" vertical="center"/>
    </xf>
    <xf numFmtId="0" fontId="16" fillId="0" borderId="12">
      <alignment horizontal="left" vertical="center"/>
    </xf>
    <xf numFmtId="0" fontId="16" fillId="0" borderId="12">
      <alignment horizontal="left" vertical="center"/>
    </xf>
    <xf numFmtId="0" fontId="16" fillId="0" borderId="12">
      <alignment horizontal="left" vertical="center"/>
    </xf>
    <xf numFmtId="0" fontId="16" fillId="0" borderId="12">
      <alignment horizontal="left" vertical="center"/>
    </xf>
    <xf numFmtId="0" fontId="16" fillId="0" borderId="12">
      <alignment horizontal="left" vertical="center"/>
    </xf>
    <xf numFmtId="0" fontId="16" fillId="0" borderId="12">
      <alignment horizontal="left" vertical="center"/>
    </xf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0" applyFont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7" fillId="0" borderId="13" applyNumberFormat="0" applyFill="0" applyAlignment="0" applyProtection="0"/>
    <xf numFmtId="0" fontId="17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0" applyFont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8" fillId="0" borderId="14" applyNumberFormat="0" applyFill="0" applyAlignment="0" applyProtection="0"/>
    <xf numFmtId="0" fontId="18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0" applyFont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15" applyNumberFormat="0" applyFill="0" applyAlignment="0" applyProtection="0"/>
    <xf numFmtId="0" fontId="19" fillId="0" borderId="0" applyFont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Font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Font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0" fontId="4" fillId="24" borderId="6" applyNumberForma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0" borderId="6" applyNumberFormat="0" applyFon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10" fontId="4" fillId="24" borderId="6" applyNumberFormat="0" applyBorder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0" borderId="0" applyFon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0" borderId="0" applyFon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0" applyFont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0" fontId="23" fillId="0" borderId="16" applyNumberFormat="0" applyFill="0" applyAlignment="0" applyProtection="0"/>
    <xf numFmtId="0" fontId="23" fillId="0" borderId="0" applyFont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0" borderId="0" applyFon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 applyNumberFormat="0" applyFont="0" applyAlignment="0"/>
    <xf numFmtId="37" fontId="26" fillId="0" borderId="0" applyNumberFormat="0" applyFont="0" applyAlignment="0"/>
    <xf numFmtId="37" fontId="26" fillId="0" borderId="0"/>
    <xf numFmtId="37" fontId="26" fillId="0" borderId="0" applyNumberFormat="0" applyFont="0" applyAlignment="0"/>
    <xf numFmtId="37" fontId="26" fillId="0" borderId="0" applyNumberFormat="0" applyFont="0" applyAlignment="0"/>
    <xf numFmtId="37" fontId="26" fillId="0" borderId="0"/>
    <xf numFmtId="37" fontId="26" fillId="0" borderId="0"/>
    <xf numFmtId="37" fontId="26" fillId="0" borderId="0" applyNumberFormat="0" applyFont="0" applyAlignment="0"/>
    <xf numFmtId="37" fontId="26" fillId="0" borderId="0" applyNumberFormat="0" applyFont="0" applyAlignment="0"/>
    <xf numFmtId="37" fontId="26" fillId="0" borderId="0"/>
    <xf numFmtId="37" fontId="26" fillId="0" borderId="0"/>
    <xf numFmtId="37" fontId="26" fillId="0" borderId="0"/>
    <xf numFmtId="37" fontId="26" fillId="0" borderId="0" applyNumberFormat="0" applyFont="0" applyAlignment="0"/>
    <xf numFmtId="37" fontId="26" fillId="0" borderId="0" applyNumberFormat="0" applyFont="0" applyAlignment="0"/>
    <xf numFmtId="37" fontId="26" fillId="0" borderId="0"/>
    <xf numFmtId="37" fontId="26" fillId="0" borderId="0" applyNumberFormat="0" applyFont="0" applyAlignment="0"/>
    <xf numFmtId="37" fontId="2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 applyNumberFormat="0" applyFont="0" applyAlignment="0"/>
    <xf numFmtId="168" fontId="9" fillId="0" borderId="0" applyNumberFormat="0" applyFont="0" applyAlignment="0"/>
    <xf numFmtId="168" fontId="9" fillId="0" borderId="0"/>
    <xf numFmtId="168" fontId="9" fillId="0" borderId="0" applyNumberFormat="0" applyFont="0" applyAlignment="0"/>
    <xf numFmtId="168" fontId="9" fillId="0" borderId="0" applyNumberFormat="0" applyFont="0" applyAlignment="0"/>
    <xf numFmtId="168" fontId="9" fillId="0" borderId="0"/>
    <xf numFmtId="168" fontId="9" fillId="0" borderId="0"/>
    <xf numFmtId="168" fontId="9" fillId="0" borderId="0" applyNumberFormat="0" applyFont="0" applyAlignment="0"/>
    <xf numFmtId="168" fontId="9" fillId="0" borderId="0" applyNumberFormat="0" applyFont="0" applyAlignment="0"/>
    <xf numFmtId="168" fontId="9" fillId="0" borderId="0"/>
    <xf numFmtId="168" fontId="9" fillId="0" borderId="0"/>
    <xf numFmtId="168" fontId="9" fillId="0" borderId="0"/>
    <xf numFmtId="168" fontId="9" fillId="0" borderId="0" applyNumberFormat="0" applyFont="0" applyAlignment="0"/>
    <xf numFmtId="168" fontId="9" fillId="0" borderId="0" applyNumberFormat="0" applyFont="0" applyAlignment="0"/>
    <xf numFmtId="168" fontId="9" fillId="0" borderId="0"/>
    <xf numFmtId="168" fontId="9" fillId="0" borderId="0" applyNumberFormat="0" applyFont="0" applyAlignment="0"/>
    <xf numFmtId="168" fontId="9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 applyFont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 applyFont="0" applyAlignment="0"/>
    <xf numFmtId="0" fontId="1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 applyFont="0" applyAlignment="0"/>
    <xf numFmtId="0" fontId="2" fillId="0" borderId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2" fillId="0" borderId="0"/>
    <xf numFmtId="0" fontId="2" fillId="0" borderId="0"/>
    <xf numFmtId="0" fontId="5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 applyFont="0" applyAlignment="0"/>
    <xf numFmtId="0" fontId="28" fillId="0" borderId="0"/>
    <xf numFmtId="164" fontId="2" fillId="0" borderId="0"/>
    <xf numFmtId="0" fontId="2" fillId="0" borderId="0"/>
    <xf numFmtId="0" fontId="2" fillId="0" borderId="0" applyFont="0" applyAlignment="0"/>
    <xf numFmtId="164" fontId="2" fillId="0" borderId="0"/>
    <xf numFmtId="0" fontId="2" fillId="0" borderId="0"/>
    <xf numFmtId="0" fontId="2" fillId="0" borderId="0" applyFont="0" applyAlignment="0"/>
    <xf numFmtId="0" fontId="1" fillId="0" borderId="0"/>
    <xf numFmtId="0" fontId="1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 applyFont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/>
    <xf numFmtId="0" fontId="2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2" fillId="0" borderId="0"/>
    <xf numFmtId="0" fontId="5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2" fillId="0" borderId="0" applyFont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5" fillId="0" borderId="0"/>
    <xf numFmtId="0" fontId="2" fillId="0" borderId="0"/>
    <xf numFmtId="0" fontId="2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5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2" fillId="0" borderId="0"/>
    <xf numFmtId="0" fontId="1" fillId="0" borderId="0"/>
    <xf numFmtId="0" fontId="2" fillId="0" borderId="0"/>
    <xf numFmtId="0" fontId="2" fillId="0" borderId="0" applyFont="0" applyAlignment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0" borderId="0" applyFont="0" applyAlignment="0" applyProtection="0"/>
    <xf numFmtId="0" fontId="5" fillId="26" borderId="17" applyNumberFormat="0" applyFont="0" applyAlignment="0" applyProtection="0"/>
    <xf numFmtId="0" fontId="5" fillId="26" borderId="17" applyNumberFormat="0" applyFont="0" applyAlignment="0" applyProtection="0"/>
    <xf numFmtId="0" fontId="5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" fillId="0" borderId="0" applyFont="0" applyAlignment="0" applyProtection="0"/>
    <xf numFmtId="0" fontId="2" fillId="26" borderId="17" applyNumberFormat="0" applyFont="0" applyAlignment="0" applyProtection="0"/>
    <xf numFmtId="0" fontId="2" fillId="26" borderId="17" applyNumberFormat="0" applyFon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0" borderId="0" applyFon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0" fontId="29" fillId="21" borderId="18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NumberFormat="0" applyFont="0" applyBorder="0" applyAlignment="0" applyProtection="0"/>
    <xf numFmtId="10" fontId="2" fillId="0" borderId="0" applyNumberFormat="0" applyFont="0" applyBorder="0" applyAlignment="0" applyProtection="0"/>
    <xf numFmtId="10" fontId="2" fillId="0" borderId="0" applyFont="0" applyFill="0" applyBorder="0" applyAlignment="0" applyProtection="0"/>
    <xf numFmtId="10" fontId="2" fillId="0" borderId="0" applyNumberFormat="0" applyFont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2" fillId="0" borderId="0" applyFont="0" applyFill="0" applyBorder="0" applyAlignment="0" applyProtection="0"/>
    <xf numFmtId="10" fontId="5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19" applyNumberFormat="0" applyBorder="0"/>
    <xf numFmtId="9" fontId="24" fillId="0" borderId="19" applyNumberFormat="0" applyBorder="0"/>
    <xf numFmtId="9" fontId="24" fillId="0" borderId="19" applyNumberFormat="0" applyBorder="0"/>
    <xf numFmtId="9" fontId="24" fillId="0" borderId="19" applyNumberFormat="0" applyBorder="0"/>
    <xf numFmtId="9" fontId="24" fillId="0" borderId="19" applyNumberFormat="0" applyFont="0" applyBorder="0" applyAlignment="0"/>
    <xf numFmtId="9" fontId="24" fillId="0" borderId="19" applyNumberFormat="0" applyFont="0" applyBorder="0" applyAlignment="0"/>
    <xf numFmtId="9" fontId="24" fillId="0" borderId="19" applyNumberFormat="0" applyBorder="0"/>
    <xf numFmtId="9" fontId="24" fillId="0" borderId="19" applyNumberFormat="0" applyFont="0" applyBorder="0" applyAlignment="0"/>
    <xf numFmtId="9" fontId="24" fillId="0" borderId="19" applyNumberFormat="0" applyFont="0" applyBorder="0" applyAlignment="0"/>
    <xf numFmtId="9" fontId="24" fillId="0" borderId="19" applyNumberFormat="0" applyBorder="0"/>
    <xf numFmtId="9" fontId="24" fillId="0" borderId="19" applyNumberFormat="0" applyBorder="0"/>
    <xf numFmtId="9" fontId="24" fillId="0" borderId="19" applyNumberFormat="0" applyFont="0" applyBorder="0" applyAlignment="0"/>
    <xf numFmtId="9" fontId="24" fillId="0" borderId="19" applyNumberFormat="0" applyFont="0" applyBorder="0" applyAlignment="0"/>
    <xf numFmtId="9" fontId="24" fillId="0" borderId="19" applyNumberFormat="0" applyBorder="0"/>
    <xf numFmtId="9" fontId="24" fillId="0" borderId="19" applyNumberFormat="0" applyBorder="0"/>
    <xf numFmtId="9" fontId="24" fillId="0" borderId="19" applyNumberFormat="0" applyBorder="0"/>
    <xf numFmtId="9" fontId="24" fillId="0" borderId="19" applyNumberFormat="0" applyFont="0" applyBorder="0" applyAlignment="0"/>
    <xf numFmtId="9" fontId="24" fillId="0" borderId="19" applyNumberFormat="0" applyFont="0" applyBorder="0" applyAlignment="0"/>
    <xf numFmtId="9" fontId="24" fillId="0" borderId="19" applyNumberFormat="0" applyBorder="0"/>
    <xf numFmtId="9" fontId="24" fillId="0" borderId="19" applyNumberFormat="0" applyFont="0" applyBorder="0" applyAlignment="0"/>
    <xf numFmtId="9" fontId="24" fillId="0" borderId="19" applyNumberFormat="0" applyBorder="0"/>
    <xf numFmtId="169" fontId="30" fillId="0" borderId="0" applyNumberFormat="0" applyFill="0" applyBorder="0" applyAlignment="0" applyProtection="0">
      <alignment horizontal="left"/>
    </xf>
    <xf numFmtId="169" fontId="30" fillId="0" borderId="0" applyNumberFormat="0" applyFont="0" applyBorder="0" applyAlignment="0" applyProtection="0">
      <alignment horizontal="left"/>
    </xf>
    <xf numFmtId="40" fontId="31" fillId="0" borderId="0" applyBorder="0">
      <alignment horizontal="right"/>
    </xf>
    <xf numFmtId="40" fontId="31" fillId="0" borderId="0" applyNumberFormat="0" applyFont="0" applyBorder="0" applyAlignment="0">
      <alignment horizontal="right"/>
    </xf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Font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Font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Font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1" fillId="0" borderId="0"/>
    <xf numFmtId="0" fontId="1" fillId="0" borderId="0" applyAlignment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0" fontId="10" fillId="21" borderId="30" applyNumberFormat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24" borderId="35" applyNumberForma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0" borderId="35" applyNumberFormat="0" applyFont="0" applyBorder="0" applyAlignment="0" applyProtection="0"/>
    <xf numFmtId="10" fontId="4" fillId="24" borderId="35" applyNumberFormat="0" applyBorder="0" applyAlignment="0" applyProtection="0"/>
    <xf numFmtId="0" fontId="16" fillId="0" borderId="31">
      <alignment horizontal="left" vertical="center"/>
    </xf>
    <xf numFmtId="0" fontId="16" fillId="0" borderId="31">
      <alignment horizontal="left" vertical="center"/>
    </xf>
    <xf numFmtId="0" fontId="16" fillId="0" borderId="31">
      <alignment horizontal="left" vertical="center"/>
    </xf>
    <xf numFmtId="0" fontId="16" fillId="0" borderId="31">
      <alignment horizontal="left" vertical="center"/>
    </xf>
    <xf numFmtId="0" fontId="16" fillId="0" borderId="31">
      <alignment horizontal="left" vertical="center"/>
    </xf>
    <xf numFmtId="0" fontId="16" fillId="0" borderId="31">
      <alignment horizontal="left" vertical="center"/>
    </xf>
    <xf numFmtId="0" fontId="16" fillId="0" borderId="31">
      <alignment horizontal="left" vertical="center"/>
    </xf>
    <xf numFmtId="0" fontId="16" fillId="0" borderId="31">
      <alignment horizontal="left" vertical="center"/>
    </xf>
    <xf numFmtId="10" fontId="4" fillId="24" borderId="27" applyNumberForma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0" borderId="27" applyNumberFormat="0" applyFon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10" fontId="4" fillId="24" borderId="27" applyNumberFormat="0" applyBorder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2" fillId="8" borderId="30" applyNumberForma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5" fillId="26" borderId="32" applyNumberFormat="0" applyFont="0" applyAlignment="0" applyProtection="0"/>
    <xf numFmtId="0" fontId="5" fillId="26" borderId="32" applyNumberFormat="0" applyFont="0" applyAlignment="0" applyProtection="0"/>
    <xf numFmtId="0" fontId="5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" fillId="26" borderId="32" applyNumberFormat="0" applyFon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29" fillId="21" borderId="33" applyNumberFormat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33" fillId="0" borderId="34" applyNumberFormat="0" applyFill="0" applyAlignment="0" applyProtection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340">
    <xf numFmtId="0" fontId="0" fillId="0" borderId="0" xfId="0"/>
    <xf numFmtId="0" fontId="37" fillId="0" borderId="0" xfId="2146" applyFont="1" applyAlignment="1">
      <alignment wrapText="1"/>
    </xf>
    <xf numFmtId="0" fontId="36" fillId="0" borderId="6" xfId="2146" applyFont="1" applyBorder="1" applyAlignment="1">
      <alignment horizontal="center" vertical="center" wrapText="1"/>
    </xf>
    <xf numFmtId="0" fontId="36" fillId="0" borderId="0" xfId="2146" applyFont="1" applyAlignment="1">
      <alignment horizontal="center" vertical="center" wrapText="1"/>
    </xf>
    <xf numFmtId="0" fontId="37" fillId="0" borderId="0" xfId="2146" applyFont="1" applyBorder="1" applyAlignment="1">
      <alignment wrapText="1"/>
    </xf>
    <xf numFmtId="0" fontId="37" fillId="0" borderId="0" xfId="2146" applyFont="1" applyAlignment="1">
      <alignment horizontal="center" wrapText="1"/>
    </xf>
    <xf numFmtId="0" fontId="37" fillId="0" borderId="0" xfId="2146" applyFont="1" applyAlignment="1">
      <alignment horizontal="left" wrapText="1"/>
    </xf>
    <xf numFmtId="0" fontId="36" fillId="0" borderId="6" xfId="2146" applyFont="1" applyBorder="1" applyAlignment="1">
      <alignment horizontal="left" vertical="center" wrapText="1"/>
    </xf>
    <xf numFmtId="0" fontId="37" fillId="0" borderId="0" xfId="2146" applyFont="1" applyAlignment="1">
      <alignment horizontal="center" vertical="center" wrapText="1"/>
    </xf>
    <xf numFmtId="0" fontId="3" fillId="0" borderId="0" xfId="2090" applyFont="1" applyBorder="1" applyAlignment="1">
      <alignment horizontal="center"/>
    </xf>
    <xf numFmtId="0" fontId="3" fillId="0" borderId="27" xfId="2090" applyFont="1" applyBorder="1" applyAlignment="1">
      <alignment horizontal="center"/>
    </xf>
    <xf numFmtId="0" fontId="38" fillId="0" borderId="27" xfId="2090" applyFont="1" applyBorder="1" applyAlignment="1">
      <alignment horizontal="center"/>
    </xf>
    <xf numFmtId="0" fontId="38" fillId="0" borderId="0" xfId="2090" applyFont="1" applyAlignment="1">
      <alignment wrapText="1"/>
    </xf>
    <xf numFmtId="0" fontId="38" fillId="0" borderId="0" xfId="2090" applyFont="1" applyAlignment="1">
      <alignment horizontal="center" wrapText="1"/>
    </xf>
    <xf numFmtId="0" fontId="3" fillId="0" borderId="0" xfId="2090" applyFont="1" applyAlignment="1">
      <alignment wrapText="1"/>
    </xf>
    <xf numFmtId="0" fontId="38" fillId="0" borderId="0" xfId="2090" applyFont="1"/>
    <xf numFmtId="0" fontId="38" fillId="0" borderId="6" xfId="2090" applyFont="1" applyBorder="1" applyAlignment="1">
      <alignment horizontal="center"/>
    </xf>
    <xf numFmtId="0" fontId="3" fillId="0" borderId="6" xfId="2090" applyFont="1" applyBorder="1" applyAlignment="1">
      <alignment horizontal="center"/>
    </xf>
    <xf numFmtId="0" fontId="38" fillId="0" borderId="0" xfId="2090" applyFont="1" applyAlignment="1">
      <alignment horizontal="center"/>
    </xf>
    <xf numFmtId="0" fontId="3" fillId="0" borderId="0" xfId="2090" applyFont="1" applyAlignment="1">
      <alignment horizontal="center"/>
    </xf>
    <xf numFmtId="0" fontId="3" fillId="0" borderId="0" xfId="2090" applyFont="1" applyBorder="1"/>
    <xf numFmtId="0" fontId="3" fillId="0" borderId="0" xfId="2090" applyFont="1"/>
    <xf numFmtId="0" fontId="46" fillId="0" borderId="36" xfId="0" applyFont="1" applyFill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left" vertical="center" wrapText="1"/>
    </xf>
    <xf numFmtId="0" fontId="46" fillId="0" borderId="36" xfId="0" applyFont="1" applyFill="1" applyBorder="1" applyAlignment="1">
      <alignment horizontal="left" vertical="center"/>
    </xf>
    <xf numFmtId="0" fontId="2" fillId="0" borderId="36" xfId="0" applyFont="1" applyBorder="1" applyAlignment="1">
      <alignment horizontal="left"/>
    </xf>
    <xf numFmtId="0" fontId="0" fillId="0" borderId="36" xfId="0" applyBorder="1" applyAlignment="1">
      <alignment horizontal="center" vertical="center" wrapText="1"/>
    </xf>
    <xf numFmtId="0" fontId="46" fillId="0" borderId="36" xfId="2090" applyFont="1" applyBorder="1" applyAlignment="1">
      <alignment horizontal="center" vertical="center" wrapText="1"/>
    </xf>
    <xf numFmtId="0" fontId="2" fillId="0" borderId="36" xfId="2090" applyBorder="1" applyAlignment="1">
      <alignment horizontal="left" vertical="center" wrapText="1"/>
    </xf>
    <xf numFmtId="0" fontId="39" fillId="0" borderId="36" xfId="2146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left" vertical="top" wrapText="1"/>
    </xf>
    <xf numFmtId="0" fontId="37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top"/>
    </xf>
    <xf numFmtId="0" fontId="2" fillId="0" borderId="36" xfId="0" applyFont="1" applyBorder="1" applyAlignment="1">
      <alignment horizontal="left" vertical="top" wrapText="1"/>
    </xf>
    <xf numFmtId="0" fontId="0" fillId="0" borderId="36" xfId="0" applyBorder="1" applyAlignment="1">
      <alignment horizontal="center" wrapText="1"/>
    </xf>
    <xf numFmtId="0" fontId="0" fillId="0" borderId="36" xfId="0" applyBorder="1" applyAlignment="1">
      <alignment horizontal="left" wrapText="1"/>
    </xf>
    <xf numFmtId="0" fontId="48" fillId="0" borderId="36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6" xfId="2090" applyBorder="1" applyAlignment="1">
      <alignment wrapText="1"/>
    </xf>
    <xf numFmtId="0" fontId="47" fillId="0" borderId="36" xfId="2090" applyFont="1" applyBorder="1" applyAlignment="1">
      <alignment wrapText="1"/>
    </xf>
    <xf numFmtId="0" fontId="47" fillId="0" borderId="36" xfId="2090" applyFont="1" applyBorder="1" applyAlignment="1">
      <alignment horizontal="center" vertical="center" wrapText="1"/>
    </xf>
    <xf numFmtId="0" fontId="1" fillId="0" borderId="36" xfId="0" applyFont="1" applyBorder="1" applyAlignment="1">
      <alignment vertical="center" wrapText="1"/>
    </xf>
    <xf numFmtId="0" fontId="37" fillId="0" borderId="36" xfId="0" applyFont="1" applyBorder="1" applyAlignment="1">
      <alignment vertical="center" wrapText="1"/>
    </xf>
    <xf numFmtId="0" fontId="47" fillId="0" borderId="0" xfId="2090" applyFont="1" applyAlignment="1">
      <alignment wrapText="1"/>
    </xf>
    <xf numFmtId="0" fontId="2" fillId="0" borderId="36" xfId="2090" applyFont="1" applyBorder="1" applyAlignment="1" applyProtection="1">
      <alignment wrapText="1"/>
    </xf>
    <xf numFmtId="0" fontId="37" fillId="0" borderId="36" xfId="0" applyFont="1" applyBorder="1" applyAlignment="1">
      <alignment vertical="center"/>
    </xf>
    <xf numFmtId="0" fontId="2" fillId="0" borderId="36" xfId="2090" applyBorder="1"/>
    <xf numFmtId="0" fontId="2" fillId="27" borderId="36" xfId="2090" applyFill="1" applyBorder="1" applyAlignment="1">
      <alignment horizontal="center"/>
    </xf>
    <xf numFmtId="0" fontId="2" fillId="0" borderId="36" xfId="2090" applyBorder="1" applyAlignment="1">
      <alignment horizontal="center"/>
    </xf>
    <xf numFmtId="0" fontId="51" fillId="32" borderId="36" xfId="0" applyFont="1" applyFill="1" applyBorder="1" applyAlignment="1">
      <alignment horizontal="center" vertical="top" wrapText="1"/>
    </xf>
    <xf numFmtId="0" fontId="40" fillId="32" borderId="36" xfId="0" applyFont="1" applyFill="1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2" fillId="0" borderId="36" xfId="2090" applyFont="1" applyBorder="1" applyAlignment="1">
      <alignment vertical="center"/>
    </xf>
    <xf numFmtId="0" fontId="47" fillId="0" borderId="36" xfId="2090" applyFont="1" applyBorder="1" applyAlignment="1">
      <alignment vertical="center"/>
    </xf>
    <xf numFmtId="0" fontId="2" fillId="0" borderId="36" xfId="2090" applyFont="1" applyBorder="1" applyAlignment="1">
      <alignment horizontal="center" vertical="center"/>
    </xf>
    <xf numFmtId="0" fontId="2" fillId="0" borderId="0" xfId="2090" applyBorder="1"/>
    <xf numFmtId="0" fontId="39" fillId="0" borderId="36" xfId="2146" applyFont="1" applyBorder="1" applyAlignment="1">
      <alignment horizontal="left" wrapText="1"/>
    </xf>
    <xf numFmtId="17" fontId="39" fillId="0" borderId="36" xfId="2146" applyNumberFormat="1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27" borderId="36" xfId="2090" applyFill="1" applyBorder="1" applyAlignment="1">
      <alignment horizontal="center" vertical="center" wrapText="1"/>
    </xf>
    <xf numFmtId="17" fontId="2" fillId="0" borderId="36" xfId="2090" applyNumberFormat="1" applyFont="1" applyBorder="1" applyAlignment="1">
      <alignment horizontal="center" vertical="center" wrapText="1"/>
    </xf>
    <xf numFmtId="0" fontId="2" fillId="0" borderId="36" xfId="2090" applyFont="1" applyBorder="1" applyAlignment="1">
      <alignment horizontal="center" vertical="center" wrapText="1"/>
    </xf>
    <xf numFmtId="0" fontId="2" fillId="27" borderId="36" xfId="2090" applyFont="1" applyFill="1" applyBorder="1" applyAlignment="1">
      <alignment horizontal="left" vertical="top" wrapText="1"/>
    </xf>
    <xf numFmtId="14" fontId="2" fillId="27" borderId="36" xfId="0" applyNumberFormat="1" applyFont="1" applyFill="1" applyBorder="1" applyAlignment="1">
      <alignment horizontal="center" vertical="center"/>
    </xf>
    <xf numFmtId="0" fontId="2" fillId="0" borderId="36" xfId="2090" applyBorder="1" applyAlignment="1">
      <alignment horizontal="center" vertical="center" wrapText="1"/>
    </xf>
    <xf numFmtId="0" fontId="2" fillId="27" borderId="36" xfId="0" applyFont="1" applyFill="1" applyBorder="1" applyAlignment="1">
      <alignment horizontal="left" vertical="center"/>
    </xf>
    <xf numFmtId="0" fontId="2" fillId="0" borderId="36" xfId="2090" applyBorder="1" applyAlignment="1">
      <alignment vertical="top" wrapText="1"/>
    </xf>
    <xf numFmtId="0" fontId="37" fillId="0" borderId="36" xfId="2146" applyFont="1" applyBorder="1" applyAlignment="1">
      <alignment horizontal="left" wrapText="1"/>
    </xf>
    <xf numFmtId="0" fontId="47" fillId="0" borderId="36" xfId="2090" applyFont="1" applyBorder="1"/>
    <xf numFmtId="0" fontId="47" fillId="0" borderId="36" xfId="2090" applyFont="1" applyBorder="1" applyAlignment="1">
      <alignment horizontal="center" vertical="center"/>
    </xf>
    <xf numFmtId="0" fontId="47" fillId="0" borderId="36" xfId="2090" quotePrefix="1" applyFont="1" applyBorder="1" applyAlignment="1">
      <alignment horizontal="center" vertical="center"/>
    </xf>
    <xf numFmtId="0" fontId="2" fillId="27" borderId="36" xfId="2090" applyFont="1" applyFill="1" applyBorder="1" applyAlignment="1">
      <alignment horizontal="center" vertical="top" wrapText="1"/>
    </xf>
    <xf numFmtId="0" fontId="36" fillId="0" borderId="36" xfId="2146" applyFont="1" applyBorder="1" applyAlignment="1">
      <alignment horizontal="center" vertical="center" wrapText="1"/>
    </xf>
    <xf numFmtId="0" fontId="2" fillId="27" borderId="36" xfId="0" applyFont="1" applyFill="1" applyBorder="1" applyAlignment="1">
      <alignment horizontal="center" vertical="center"/>
    </xf>
    <xf numFmtId="0" fontId="37" fillId="0" borderId="36" xfId="2146" applyFont="1" applyBorder="1" applyAlignment="1">
      <alignment horizontal="center" vertical="top" wrapText="1"/>
    </xf>
    <xf numFmtId="0" fontId="37" fillId="0" borderId="36" xfId="2146" applyFont="1" applyBorder="1" applyAlignment="1">
      <alignment horizontal="center" wrapText="1"/>
    </xf>
    <xf numFmtId="0" fontId="37" fillId="0" borderId="36" xfId="2146" applyFont="1" applyBorder="1" applyAlignment="1">
      <alignment horizontal="center" vertical="center" wrapText="1"/>
    </xf>
    <xf numFmtId="0" fontId="52" fillId="0" borderId="36" xfId="2146" applyFont="1" applyBorder="1" applyAlignment="1">
      <alignment horizontal="center" vertical="center" wrapText="1"/>
    </xf>
    <xf numFmtId="0" fontId="0" fillId="27" borderId="36" xfId="0" applyFont="1" applyFill="1" applyBorder="1" applyAlignment="1">
      <alignment horizontal="center" vertical="center"/>
    </xf>
    <xf numFmtId="17" fontId="47" fillId="0" borderId="36" xfId="2090" applyNumberFormat="1" applyFont="1" applyBorder="1" applyAlignment="1">
      <alignment horizontal="center" vertical="center" wrapText="1"/>
    </xf>
    <xf numFmtId="0" fontId="35" fillId="28" borderId="36" xfId="0" applyFont="1" applyFill="1" applyBorder="1" applyAlignment="1">
      <alignment horizontal="center" vertical="center" wrapText="1"/>
    </xf>
    <xf numFmtId="0" fontId="0" fillId="0" borderId="36" xfId="0" applyBorder="1" applyAlignment="1">
      <alignment wrapText="1"/>
    </xf>
    <xf numFmtId="0" fontId="0" fillId="0" borderId="36" xfId="0" applyBorder="1"/>
    <xf numFmtId="0" fontId="0" fillId="0" borderId="36" xfId="0" applyBorder="1" applyAlignment="1">
      <alignment vertical="top" wrapText="1"/>
    </xf>
    <xf numFmtId="0" fontId="37" fillId="27" borderId="36" xfId="0" applyFont="1" applyFill="1" applyBorder="1" applyAlignment="1">
      <alignment horizontal="center" vertical="center" wrapText="1"/>
    </xf>
    <xf numFmtId="14" fontId="37" fillId="0" borderId="36" xfId="2146" applyNumberFormat="1" applyFont="1" applyBorder="1" applyAlignment="1">
      <alignment horizontal="center" vertical="center" wrapText="1"/>
    </xf>
    <xf numFmtId="0" fontId="37" fillId="0" borderId="36" xfId="2146" applyFont="1" applyBorder="1" applyAlignment="1">
      <alignment vertical="center" wrapText="1"/>
    </xf>
    <xf numFmtId="14" fontId="37" fillId="0" borderId="36" xfId="2146" applyNumberFormat="1" applyFont="1" applyBorder="1" applyAlignment="1">
      <alignment horizontal="center" wrapText="1"/>
    </xf>
    <xf numFmtId="0" fontId="37" fillId="0" borderId="36" xfId="2146" applyFont="1" applyBorder="1" applyAlignment="1">
      <alignment wrapText="1"/>
    </xf>
    <xf numFmtId="14" fontId="27" fillId="0" borderId="36" xfId="2146" applyNumberFormat="1" applyFont="1" applyBorder="1" applyAlignment="1">
      <alignment horizontal="center" vertical="center" wrapText="1"/>
    </xf>
    <xf numFmtId="0" fontId="27" fillId="0" borderId="36" xfId="2146" applyFont="1" applyBorder="1" applyAlignment="1">
      <alignment horizontal="center" vertical="center" wrapText="1"/>
    </xf>
    <xf numFmtId="0" fontId="49" fillId="0" borderId="36" xfId="2146" applyFont="1" applyBorder="1" applyAlignment="1">
      <alignment vertical="center" wrapText="1"/>
    </xf>
    <xf numFmtId="0" fontId="49" fillId="0" borderId="36" xfId="2146" applyFont="1" applyBorder="1" applyAlignment="1">
      <alignment horizontal="center" vertical="center" wrapText="1"/>
    </xf>
    <xf numFmtId="0" fontId="49" fillId="0" borderId="36" xfId="2146" applyFont="1" applyBorder="1" applyAlignment="1">
      <alignment wrapText="1"/>
    </xf>
    <xf numFmtId="14" fontId="27" fillId="0" borderId="36" xfId="2146" applyNumberFormat="1" applyFont="1" applyBorder="1" applyAlignment="1">
      <alignment horizontal="center" wrapText="1"/>
    </xf>
    <xf numFmtId="0" fontId="27" fillId="0" borderId="36" xfId="2146" applyFont="1" applyBorder="1" applyAlignment="1">
      <alignment horizontal="center" wrapText="1"/>
    </xf>
    <xf numFmtId="0" fontId="27" fillId="0" borderId="36" xfId="2146" applyFont="1" applyBorder="1" applyAlignment="1">
      <alignment wrapText="1"/>
    </xf>
    <xf numFmtId="14" fontId="0" fillId="0" borderId="36" xfId="0" applyNumberFormat="1" applyBorder="1" applyAlignment="1">
      <alignment horizontal="center" vertical="center"/>
    </xf>
    <xf numFmtId="0" fontId="27" fillId="0" borderId="36" xfId="2146" applyFont="1" applyBorder="1" applyAlignment="1">
      <alignment vertical="center" wrapText="1"/>
    </xf>
    <xf numFmtId="14" fontId="49" fillId="0" borderId="36" xfId="2146" applyNumberFormat="1" applyFont="1" applyBorder="1" applyAlignment="1">
      <alignment horizontal="center" vertical="center" wrapText="1"/>
    </xf>
    <xf numFmtId="14" fontId="49" fillId="0" borderId="36" xfId="2146" applyNumberFormat="1" applyFont="1" applyBorder="1" applyAlignment="1">
      <alignment horizontal="center" wrapText="1"/>
    </xf>
    <xf numFmtId="0" fontId="49" fillId="0" borderId="36" xfId="2146" applyFont="1" applyBorder="1" applyAlignment="1">
      <alignment horizontal="center" wrapText="1"/>
    </xf>
    <xf numFmtId="14" fontId="41" fillId="32" borderId="36" xfId="0" quotePrefix="1" applyNumberFormat="1" applyFont="1" applyFill="1" applyBorder="1" applyAlignment="1">
      <alignment horizontal="center" vertical="center" wrapText="1"/>
    </xf>
    <xf numFmtId="0" fontId="41" fillId="32" borderId="36" xfId="0" applyFont="1" applyFill="1" applyBorder="1" applyAlignment="1">
      <alignment horizontal="center" vertical="center" wrapText="1"/>
    </xf>
    <xf numFmtId="14" fontId="41" fillId="32" borderId="36" xfId="0" applyNumberFormat="1" applyFont="1" applyFill="1" applyBorder="1" applyAlignment="1">
      <alignment horizontal="center" vertical="center" wrapText="1"/>
    </xf>
    <xf numFmtId="0" fontId="41" fillId="0" borderId="36" xfId="0" applyFont="1" applyFill="1" applyBorder="1" applyAlignment="1">
      <alignment horizontal="center" vertical="center" wrapText="1"/>
    </xf>
    <xf numFmtId="0" fontId="0" fillId="27" borderId="36" xfId="0" applyFill="1" applyBorder="1" applyAlignment="1">
      <alignment horizontal="center" vertical="center"/>
    </xf>
    <xf numFmtId="14" fontId="2" fillId="0" borderId="36" xfId="2090" applyNumberFormat="1" applyBorder="1" applyAlignment="1">
      <alignment vertical="top" wrapText="1"/>
    </xf>
    <xf numFmtId="0" fontId="2" fillId="0" borderId="36" xfId="2090" applyFont="1" applyBorder="1" applyAlignment="1" applyProtection="1">
      <alignment horizontal="center" vertical="center" wrapText="1"/>
    </xf>
    <xf numFmtId="0" fontId="47" fillId="0" borderId="36" xfId="2090" applyFont="1" applyBorder="1" applyAlignment="1" applyProtection="1">
      <alignment horizontal="center" vertical="center" wrapText="1"/>
    </xf>
    <xf numFmtId="0" fontId="2" fillId="27" borderId="36" xfId="2090" applyFont="1" applyFill="1" applyBorder="1" applyAlignment="1" applyProtection="1">
      <alignment horizontal="center" vertical="top"/>
    </xf>
    <xf numFmtId="0" fontId="37" fillId="0" borderId="36" xfId="2146" applyFont="1" applyBorder="1" applyAlignment="1" applyProtection="1">
      <alignment horizontal="left" vertical="center" wrapText="1"/>
    </xf>
    <xf numFmtId="0" fontId="36" fillId="0" borderId="36" xfId="2146" applyFont="1" applyBorder="1" applyAlignment="1" applyProtection="1">
      <alignment horizontal="left" vertical="center" wrapText="1"/>
    </xf>
    <xf numFmtId="0" fontId="37" fillId="0" borderId="36" xfId="2146" applyFont="1" applyBorder="1" applyAlignment="1" applyProtection="1">
      <alignment horizontal="center" vertical="center" wrapText="1"/>
    </xf>
    <xf numFmtId="0" fontId="36" fillId="0" borderId="36" xfId="2146" applyFont="1" applyBorder="1" applyAlignment="1" applyProtection="1">
      <alignment horizontal="center" vertical="center" wrapText="1"/>
    </xf>
    <xf numFmtId="0" fontId="37" fillId="0" borderId="36" xfId="2146" applyFont="1" applyBorder="1" applyAlignment="1" applyProtection="1">
      <alignment vertical="center" wrapText="1"/>
    </xf>
    <xf numFmtId="2" fontId="37" fillId="0" borderId="36" xfId="2146" applyNumberFormat="1" applyFont="1" applyBorder="1" applyAlignment="1" applyProtection="1">
      <alignment horizontal="center" vertical="center" wrapText="1"/>
    </xf>
    <xf numFmtId="0" fontId="37" fillId="0" borderId="36" xfId="2146" applyFont="1" applyBorder="1" applyAlignment="1" applyProtection="1">
      <alignment wrapText="1"/>
    </xf>
    <xf numFmtId="0" fontId="54" fillId="0" borderId="36" xfId="0" applyFont="1" applyBorder="1" applyAlignment="1">
      <alignment horizontal="left" vertical="center"/>
    </xf>
    <xf numFmtId="0" fontId="54" fillId="0" borderId="36" xfId="0" applyFont="1" applyBorder="1" applyAlignment="1">
      <alignment horizontal="left" vertical="center" wrapText="1"/>
    </xf>
    <xf numFmtId="14" fontId="3" fillId="0" borderId="36" xfId="0" applyNumberFormat="1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7" fillId="0" borderId="36" xfId="2146" applyFont="1" applyBorder="1" applyAlignment="1" applyProtection="1">
      <alignment horizontal="center" wrapText="1"/>
    </xf>
    <xf numFmtId="0" fontId="37" fillId="0" borderId="36" xfId="2146" applyFont="1" applyBorder="1" applyAlignment="1" applyProtection="1">
      <alignment horizontal="left" wrapText="1"/>
    </xf>
    <xf numFmtId="0" fontId="0" fillId="32" borderId="36" xfId="2090" applyFont="1" applyFill="1" applyBorder="1" applyAlignment="1" applyProtection="1">
      <alignment horizontal="left" vertical="center" wrapText="1"/>
    </xf>
    <xf numFmtId="0" fontId="2" fillId="32" borderId="36" xfId="2090" applyFont="1" applyFill="1" applyBorder="1" applyAlignment="1" applyProtection="1">
      <alignment horizontal="left" vertical="center" wrapText="1"/>
    </xf>
    <xf numFmtId="0" fontId="37" fillId="0" borderId="0" xfId="2146" applyFont="1" applyBorder="1" applyAlignment="1" applyProtection="1">
      <alignment wrapText="1"/>
    </xf>
    <xf numFmtId="0" fontId="55" fillId="0" borderId="36" xfId="2146" applyFont="1" applyBorder="1" applyAlignment="1" applyProtection="1">
      <alignment horizontal="left" vertical="center" wrapText="1"/>
    </xf>
    <xf numFmtId="0" fontId="55" fillId="0" borderId="36" xfId="2146" applyFont="1" applyBorder="1" applyAlignment="1" applyProtection="1">
      <alignment vertical="center" wrapText="1"/>
    </xf>
    <xf numFmtId="0" fontId="50" fillId="0" borderId="36" xfId="0" applyFont="1" applyBorder="1" applyAlignment="1">
      <alignment horizontal="left" vertical="center" wrapText="1"/>
    </xf>
    <xf numFmtId="0" fontId="48" fillId="0" borderId="0" xfId="0" applyFont="1" applyBorder="1" applyAlignment="1">
      <alignment horizontal="left" vertical="center" wrapText="1"/>
    </xf>
    <xf numFmtId="0" fontId="2" fillId="0" borderId="36" xfId="2090" applyFont="1" applyBorder="1" applyAlignment="1" applyProtection="1">
      <alignment horizontal="left" vertical="center" wrapText="1"/>
    </xf>
    <xf numFmtId="0" fontId="2" fillId="0" borderId="36" xfId="2090" applyFont="1" applyBorder="1" applyAlignment="1" applyProtection="1">
      <alignment vertical="center" wrapText="1"/>
    </xf>
    <xf numFmtId="0" fontId="3" fillId="27" borderId="36" xfId="0" applyFont="1" applyFill="1" applyBorder="1" applyAlignment="1">
      <alignment horizontal="center" vertical="center"/>
    </xf>
    <xf numFmtId="0" fontId="37" fillId="27" borderId="36" xfId="0" applyFont="1" applyFill="1" applyBorder="1" applyAlignment="1">
      <alignment horizontal="center" vertical="center"/>
    </xf>
    <xf numFmtId="14" fontId="3" fillId="27" borderId="28" xfId="0" applyNumberFormat="1" applyFont="1" applyFill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 wrapText="1"/>
    </xf>
    <xf numFmtId="0" fontId="41" fillId="27" borderId="36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14" fontId="3" fillId="0" borderId="36" xfId="0" applyNumberFormat="1" applyFont="1" applyBorder="1" applyAlignment="1">
      <alignment horizontal="center" vertical="center"/>
    </xf>
    <xf numFmtId="0" fontId="37" fillId="0" borderId="36" xfId="4074" applyFont="1" applyBorder="1" applyAlignment="1">
      <alignment horizontal="center" vertical="center" wrapText="1"/>
    </xf>
    <xf numFmtId="0" fontId="37" fillId="0" borderId="36" xfId="4074" applyFont="1" applyBorder="1" applyAlignment="1">
      <alignment horizontal="center" wrapText="1"/>
    </xf>
    <xf numFmtId="0" fontId="56" fillId="0" borderId="36" xfId="2146" applyFont="1" applyBorder="1" applyAlignment="1">
      <alignment horizontal="center" vertical="center" wrapText="1"/>
    </xf>
    <xf numFmtId="17" fontId="56" fillId="0" borderId="36" xfId="2146" applyNumberFormat="1" applyFont="1" applyBorder="1" applyAlignment="1">
      <alignment horizontal="center" vertical="center" wrapText="1"/>
    </xf>
    <xf numFmtId="0" fontId="57" fillId="0" borderId="36" xfId="0" applyFont="1" applyBorder="1" applyAlignment="1">
      <alignment horizontal="center" vertical="center"/>
    </xf>
    <xf numFmtId="0" fontId="56" fillId="0" borderId="36" xfId="2146" applyFont="1" applyBorder="1" applyAlignment="1">
      <alignment horizontal="left" vertical="center" wrapText="1"/>
    </xf>
    <xf numFmtId="0" fontId="57" fillId="0" borderId="36" xfId="2090" applyFont="1" applyBorder="1" applyAlignment="1">
      <alignment horizontal="left" vertical="center" wrapText="1"/>
    </xf>
    <xf numFmtId="0" fontId="57" fillId="0" borderId="36" xfId="2090" applyFont="1" applyBorder="1" applyAlignment="1">
      <alignment horizontal="center" vertical="center" wrapText="1"/>
    </xf>
    <xf numFmtId="1" fontId="56" fillId="0" borderId="36" xfId="2146" applyNumberFormat="1" applyFont="1" applyBorder="1" applyAlignment="1">
      <alignment horizontal="center" vertical="center" wrapText="1"/>
    </xf>
    <xf numFmtId="0" fontId="57" fillId="0" borderId="36" xfId="0" applyFont="1" applyBorder="1" applyAlignment="1">
      <alignment horizontal="left" vertical="center"/>
    </xf>
    <xf numFmtId="1" fontId="57" fillId="0" borderId="36" xfId="0" applyNumberFormat="1" applyFont="1" applyBorder="1" applyAlignment="1">
      <alignment horizontal="center" vertical="center"/>
    </xf>
    <xf numFmtId="0" fontId="57" fillId="0" borderId="36" xfId="2090" applyFont="1" applyFill="1" applyBorder="1" applyAlignment="1">
      <alignment horizontal="center" vertical="center" wrapText="1"/>
    </xf>
    <xf numFmtId="0" fontId="56" fillId="0" borderId="0" xfId="2146" applyFont="1" applyAlignment="1">
      <alignment horizontal="left" vertical="center" wrapText="1"/>
    </xf>
    <xf numFmtId="0" fontId="56" fillId="27" borderId="36" xfId="0" applyFont="1" applyFill="1" applyBorder="1" applyAlignment="1">
      <alignment horizontal="center" vertical="center" wrapText="1"/>
    </xf>
    <xf numFmtId="0" fontId="56" fillId="27" borderId="36" xfId="0" applyFont="1" applyFill="1" applyBorder="1" applyAlignment="1">
      <alignment horizontal="left" vertical="center" wrapText="1"/>
    </xf>
    <xf numFmtId="0" fontId="56" fillId="27" borderId="36" xfId="0" applyFont="1" applyFill="1" applyBorder="1" applyAlignment="1">
      <alignment horizontal="left" vertical="center"/>
    </xf>
    <xf numFmtId="0" fontId="56" fillId="0" borderId="36" xfId="0" applyFont="1" applyBorder="1" applyAlignment="1">
      <alignment horizontal="center" vertical="center" wrapText="1"/>
    </xf>
    <xf numFmtId="0" fontId="57" fillId="0" borderId="36" xfId="2090" applyFont="1" applyFill="1" applyBorder="1" applyAlignment="1">
      <alignment horizontal="left" vertical="center" wrapText="1"/>
    </xf>
    <xf numFmtId="0" fontId="37" fillId="27" borderId="36" xfId="0" applyFont="1" applyFill="1" applyBorder="1" applyAlignment="1">
      <alignment horizontal="center" wrapText="1"/>
    </xf>
    <xf numFmtId="0" fontId="58" fillId="0" borderId="36" xfId="2146" applyFont="1" applyBorder="1" applyAlignment="1">
      <alignment horizontal="center" vertical="center" wrapText="1"/>
    </xf>
    <xf numFmtId="0" fontId="37" fillId="27" borderId="36" xfId="0" applyFont="1" applyFill="1" applyBorder="1" applyAlignment="1">
      <alignment horizontal="left" vertical="center" wrapText="1"/>
    </xf>
    <xf numFmtId="0" fontId="3" fillId="0" borderId="36" xfId="2090" applyFont="1" applyFill="1" applyBorder="1" applyAlignment="1">
      <alignment horizontal="left" vertical="top" wrapText="1"/>
    </xf>
    <xf numFmtId="0" fontId="56" fillId="0" borderId="36" xfId="2146" applyFont="1" applyBorder="1" applyAlignment="1">
      <alignment horizontal="left" wrapText="1"/>
    </xf>
    <xf numFmtId="0" fontId="57" fillId="0" borderId="36" xfId="2090" applyFont="1" applyFill="1" applyBorder="1" applyAlignment="1">
      <alignment horizontal="left" vertical="top" wrapText="1"/>
    </xf>
    <xf numFmtId="0" fontId="56" fillId="27" borderId="36" xfId="0" applyFont="1" applyFill="1" applyBorder="1" applyAlignment="1">
      <alignment horizontal="left" wrapText="1"/>
    </xf>
    <xf numFmtId="0" fontId="57" fillId="0" borderId="36" xfId="2090" applyFont="1" applyFill="1" applyBorder="1" applyAlignment="1">
      <alignment vertical="top" wrapText="1"/>
    </xf>
    <xf numFmtId="0" fontId="57" fillId="0" borderId="36" xfId="0" applyFont="1" applyFill="1" applyBorder="1" applyAlignment="1">
      <alignment horizontal="center" vertical="center"/>
    </xf>
    <xf numFmtId="0" fontId="44" fillId="0" borderId="36" xfId="2090" applyFont="1" applyBorder="1" applyAlignment="1">
      <alignment horizontal="left" vertical="top" wrapText="1"/>
    </xf>
    <xf numFmtId="0" fontId="44" fillId="0" borderId="36" xfId="0" applyFont="1" applyBorder="1" applyAlignment="1">
      <alignment horizontal="left" vertical="center"/>
    </xf>
    <xf numFmtId="17" fontId="45" fillId="0" borderId="36" xfId="2146" applyNumberFormat="1" applyFont="1" applyBorder="1" applyAlignment="1">
      <alignment horizontal="left" vertical="center" wrapText="1"/>
    </xf>
    <xf numFmtId="0" fontId="45" fillId="0" borderId="36" xfId="2146" applyFont="1" applyBorder="1" applyAlignment="1">
      <alignment horizontal="left" vertical="center" wrapText="1"/>
    </xf>
    <xf numFmtId="0" fontId="45" fillId="0" borderId="36" xfId="2146" applyFont="1" applyBorder="1" applyAlignment="1">
      <alignment horizontal="center" vertical="center" wrapText="1"/>
    </xf>
    <xf numFmtId="0" fontId="57" fillId="0" borderId="36" xfId="2090" applyFont="1" applyBorder="1" applyAlignment="1">
      <alignment vertical="top" wrapText="1"/>
    </xf>
    <xf numFmtId="0" fontId="57" fillId="0" borderId="36" xfId="0" applyFont="1" applyBorder="1" applyAlignment="1">
      <alignment vertical="center"/>
    </xf>
    <xf numFmtId="17" fontId="56" fillId="0" borderId="36" xfId="2146" applyNumberFormat="1" applyFont="1" applyBorder="1" applyAlignment="1">
      <alignment vertical="center" wrapText="1"/>
    </xf>
    <xf numFmtId="0" fontId="56" fillId="0" borderId="36" xfId="2146" applyFont="1" applyBorder="1" applyAlignment="1">
      <alignment vertical="center" wrapText="1"/>
    </xf>
    <xf numFmtId="0" fontId="56" fillId="0" borderId="36" xfId="0" applyFont="1" applyFill="1" applyBorder="1" applyAlignment="1">
      <alignment vertical="center" wrapText="1"/>
    </xf>
    <xf numFmtId="17" fontId="57" fillId="0" borderId="36" xfId="2146" applyNumberFormat="1" applyFont="1" applyBorder="1" applyAlignment="1">
      <alignment vertical="center"/>
    </xf>
    <xf numFmtId="0" fontId="57" fillId="0" borderId="36" xfId="2090" applyFont="1" applyFill="1" applyBorder="1" applyAlignment="1">
      <alignment vertical="center" wrapText="1"/>
    </xf>
    <xf numFmtId="0" fontId="56" fillId="27" borderId="36" xfId="0" applyFont="1" applyFill="1" applyBorder="1" applyAlignment="1">
      <alignment vertical="center" wrapText="1"/>
    </xf>
    <xf numFmtId="0" fontId="56" fillId="33" borderId="36" xfId="0" applyFont="1" applyFill="1" applyBorder="1" applyAlignment="1">
      <alignment vertical="center" wrapText="1"/>
    </xf>
    <xf numFmtId="0" fontId="57" fillId="0" borderId="0" xfId="2090" applyFont="1" applyAlignment="1">
      <alignment vertical="center" wrapText="1"/>
    </xf>
    <xf numFmtId="0" fontId="59" fillId="0" borderId="36" xfId="0" applyFont="1" applyFill="1" applyBorder="1" applyAlignment="1">
      <alignment vertical="center" wrapText="1"/>
    </xf>
    <xf numFmtId="0" fontId="49" fillId="0" borderId="36" xfId="2146" applyFont="1" applyFill="1" applyBorder="1" applyAlignment="1">
      <alignment horizontal="center" vertical="center" wrapText="1"/>
    </xf>
    <xf numFmtId="0" fontId="2" fillId="34" borderId="36" xfId="2090" applyFill="1" applyBorder="1" applyAlignment="1">
      <alignment vertical="top"/>
    </xf>
    <xf numFmtId="0" fontId="2" fillId="34" borderId="36" xfId="2090" applyFill="1" applyBorder="1" applyAlignment="1">
      <alignment horizontal="center" vertical="top"/>
    </xf>
    <xf numFmtId="0" fontId="2" fillId="2" borderId="36" xfId="2090" applyFill="1" applyBorder="1" applyAlignment="1">
      <alignment vertical="top"/>
    </xf>
    <xf numFmtId="0" fontId="2" fillId="2" borderId="36" xfId="2090" applyFill="1" applyBorder="1" applyAlignment="1">
      <alignment horizontal="center" vertical="top"/>
    </xf>
    <xf numFmtId="0" fontId="2" fillId="27" borderId="2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0" borderId="36" xfId="2090" applyFont="1" applyFill="1" applyBorder="1" applyAlignment="1">
      <alignment vertical="top" wrapText="1"/>
    </xf>
    <xf numFmtId="0" fontId="2" fillId="31" borderId="3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9" fillId="0" borderId="36" xfId="2146" applyFont="1" applyFill="1" applyBorder="1" applyAlignment="1">
      <alignment wrapText="1"/>
    </xf>
    <xf numFmtId="0" fontId="0" fillId="0" borderId="36" xfId="0" applyFill="1" applyBorder="1"/>
    <xf numFmtId="0" fontId="2" fillId="31" borderId="28" xfId="0" applyFont="1" applyFill="1" applyBorder="1" applyAlignment="1">
      <alignment horizontal="center" vertical="center"/>
    </xf>
    <xf numFmtId="0" fontId="2" fillId="0" borderId="36" xfId="2090" applyBorder="1" applyAlignment="1">
      <alignment horizontal="center" vertical="center"/>
    </xf>
    <xf numFmtId="14" fontId="46" fillId="0" borderId="36" xfId="0" applyNumberFormat="1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/>
    </xf>
    <xf numFmtId="17" fontId="46" fillId="0" borderId="36" xfId="0" applyNumberFormat="1" applyFont="1" applyBorder="1" applyAlignment="1">
      <alignment horizontal="center" vertical="center"/>
    </xf>
    <xf numFmtId="14" fontId="46" fillId="0" borderId="36" xfId="0" applyNumberFormat="1" applyFont="1" applyBorder="1" applyAlignment="1">
      <alignment horizontal="center" vertical="center"/>
    </xf>
    <xf numFmtId="17" fontId="46" fillId="0" borderId="36" xfId="0" applyNumberFormat="1" applyFont="1" applyBorder="1" applyAlignment="1">
      <alignment horizontal="center" vertical="center" wrapText="1"/>
    </xf>
    <xf numFmtId="0" fontId="46" fillId="0" borderId="36" xfId="2090" applyFont="1" applyFill="1" applyBorder="1" applyAlignment="1">
      <alignment horizontal="center" vertical="center" wrapText="1"/>
    </xf>
    <xf numFmtId="172" fontId="53" fillId="0" borderId="36" xfId="0" applyNumberFormat="1" applyFont="1" applyFill="1" applyBorder="1" applyAlignment="1">
      <alignment horizontal="center" vertical="center"/>
    </xf>
    <xf numFmtId="0" fontId="2" fillId="0" borderId="0" xfId="2090"/>
    <xf numFmtId="0" fontId="3" fillId="0" borderId="36" xfId="0" applyFont="1" applyBorder="1" applyAlignment="1">
      <alignment horizontal="left" vertical="top" wrapText="1"/>
    </xf>
    <xf numFmtId="0" fontId="1" fillId="0" borderId="36" xfId="2146" applyFont="1" applyBorder="1" applyAlignment="1">
      <alignment horizontal="center" vertical="center" wrapText="1"/>
    </xf>
    <xf numFmtId="17" fontId="1" fillId="0" borderId="36" xfId="2146" applyNumberFormat="1" applyFont="1" applyBorder="1" applyAlignment="1">
      <alignment horizontal="center" vertical="center" wrapText="1"/>
    </xf>
    <xf numFmtId="0" fontId="35" fillId="0" borderId="36" xfId="2146" applyFont="1" applyBorder="1" applyAlignment="1">
      <alignment horizontal="center" vertical="center" wrapText="1"/>
    </xf>
    <xf numFmtId="0" fontId="61" fillId="0" borderId="36" xfId="0" applyFont="1" applyBorder="1" applyAlignment="1">
      <alignment horizontal="center" vertical="center" wrapText="1"/>
    </xf>
    <xf numFmtId="17" fontId="46" fillId="0" borderId="36" xfId="0" applyNumberFormat="1" applyFont="1" applyFill="1" applyBorder="1" applyAlignment="1">
      <alignment horizontal="center" vertical="center" wrapText="1"/>
    </xf>
    <xf numFmtId="14" fontId="46" fillId="0" borderId="36" xfId="2090" applyNumberFormat="1" applyFont="1" applyBorder="1" applyAlignment="1">
      <alignment horizontal="center" vertical="center" wrapText="1"/>
    </xf>
    <xf numFmtId="170" fontId="46" fillId="0" borderId="36" xfId="2090" applyNumberFormat="1" applyFont="1" applyBorder="1" applyAlignment="1">
      <alignment horizontal="center" vertical="center" wrapText="1"/>
    </xf>
    <xf numFmtId="0" fontId="1" fillId="0" borderId="36" xfId="2146" applyFont="1" applyFill="1" applyBorder="1" applyAlignment="1">
      <alignment horizontal="center" vertical="center" wrapText="1"/>
    </xf>
    <xf numFmtId="0" fontId="1" fillId="0" borderId="36" xfId="2146" applyFont="1" applyBorder="1" applyAlignment="1">
      <alignment horizontal="center" wrapText="1"/>
    </xf>
    <xf numFmtId="0" fontId="1" fillId="0" borderId="36" xfId="2146" applyFont="1" applyFill="1" applyBorder="1" applyAlignment="1">
      <alignment horizontal="center" wrapText="1"/>
    </xf>
    <xf numFmtId="0" fontId="46" fillId="0" borderId="36" xfId="0" applyFont="1" applyBorder="1" applyAlignment="1">
      <alignment horizontal="center"/>
    </xf>
    <xf numFmtId="0" fontId="1" fillId="0" borderId="36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0" borderId="36" xfId="2146" applyFont="1" applyFill="1" applyBorder="1" applyAlignment="1">
      <alignment horizontal="left" vertical="center" wrapText="1"/>
    </xf>
    <xf numFmtId="17" fontId="46" fillId="0" borderId="36" xfId="0" applyNumberFormat="1" applyFont="1" applyBorder="1" applyAlignment="1">
      <alignment horizontal="left" vertical="center" wrapText="1"/>
    </xf>
    <xf numFmtId="0" fontId="46" fillId="0" borderId="36" xfId="0" applyFont="1" applyFill="1" applyBorder="1" applyAlignment="1">
      <alignment horizontal="left" vertical="center" wrapText="1"/>
    </xf>
    <xf numFmtId="0" fontId="1" fillId="0" borderId="0" xfId="2146" applyFont="1" applyBorder="1" applyAlignment="1">
      <alignment horizontal="center" vertical="center" wrapText="1"/>
    </xf>
    <xf numFmtId="0" fontId="1" fillId="0" borderId="0" xfId="2146" applyFont="1" applyAlignment="1">
      <alignment horizontal="center" vertical="center" wrapText="1"/>
    </xf>
    <xf numFmtId="0" fontId="1" fillId="0" borderId="36" xfId="2146" applyFont="1" applyBorder="1" applyAlignment="1">
      <alignment wrapText="1"/>
    </xf>
    <xf numFmtId="0" fontId="46" fillId="27" borderId="36" xfId="0" applyFont="1" applyFill="1" applyBorder="1"/>
    <xf numFmtId="0" fontId="1" fillId="27" borderId="36" xfId="2146" applyFont="1" applyFill="1" applyBorder="1" applyAlignment="1">
      <alignment horizontal="center" vertical="center" wrapText="1"/>
    </xf>
    <xf numFmtId="17" fontId="46" fillId="27" borderId="36" xfId="2090" applyNumberFormat="1" applyFont="1" applyFill="1" applyBorder="1" applyAlignment="1">
      <alignment horizontal="left" vertical="center" wrapText="1"/>
    </xf>
    <xf numFmtId="0" fontId="1" fillId="27" borderId="36" xfId="2146" applyFont="1" applyFill="1" applyBorder="1" applyAlignment="1">
      <alignment horizontal="left" vertical="center" wrapText="1"/>
    </xf>
    <xf numFmtId="0" fontId="1" fillId="27" borderId="36" xfId="2146" applyFont="1" applyFill="1" applyBorder="1" applyAlignment="1">
      <alignment vertical="center" wrapText="1"/>
    </xf>
    <xf numFmtId="0" fontId="62" fillId="27" borderId="36" xfId="2146" applyFont="1" applyFill="1" applyBorder="1" applyAlignment="1">
      <alignment wrapText="1"/>
    </xf>
    <xf numFmtId="0" fontId="1" fillId="27" borderId="36" xfId="2146" applyFont="1" applyFill="1" applyBorder="1" applyAlignment="1">
      <alignment horizontal="left" wrapText="1"/>
    </xf>
    <xf numFmtId="0" fontId="1" fillId="27" borderId="36" xfId="2146" applyFont="1" applyFill="1" applyBorder="1" applyAlignment="1">
      <alignment wrapText="1"/>
    </xf>
    <xf numFmtId="0" fontId="62" fillId="27" borderId="36" xfId="0" applyFont="1" applyFill="1" applyBorder="1" applyAlignment="1">
      <alignment horizontal="left" vertical="center" wrapText="1"/>
    </xf>
    <xf numFmtId="0" fontId="46" fillId="27" borderId="36" xfId="2090" applyFont="1" applyFill="1" applyBorder="1" applyAlignment="1">
      <alignment horizontal="left" vertical="center" wrapText="1"/>
    </xf>
    <xf numFmtId="0" fontId="46" fillId="27" borderId="36" xfId="2090" applyFont="1" applyFill="1" applyBorder="1" applyAlignment="1">
      <alignment horizontal="left" wrapText="1"/>
    </xf>
    <xf numFmtId="0" fontId="46" fillId="27" borderId="36" xfId="2090" applyFont="1" applyFill="1" applyBorder="1" applyAlignment="1">
      <alignment horizontal="left"/>
    </xf>
    <xf numFmtId="0" fontId="1" fillId="0" borderId="36" xfId="4075" applyFont="1" applyBorder="1" applyAlignment="1">
      <alignment horizontal="left" wrapText="1"/>
    </xf>
    <xf numFmtId="0" fontId="1" fillId="27" borderId="36" xfId="4075" applyFont="1" applyFill="1" applyBorder="1" applyAlignment="1">
      <alignment horizontal="left" vertical="center" wrapText="1"/>
    </xf>
    <xf numFmtId="17" fontId="1" fillId="0" borderId="36" xfId="4075" applyNumberFormat="1" applyFont="1" applyBorder="1" applyAlignment="1">
      <alignment horizontal="left" wrapText="1"/>
    </xf>
    <xf numFmtId="1" fontId="1" fillId="27" borderId="36" xfId="4076" applyNumberFormat="1" applyFont="1" applyFill="1" applyBorder="1" applyAlignment="1">
      <alignment horizontal="left" vertical="center"/>
    </xf>
    <xf numFmtId="173" fontId="1" fillId="27" borderId="36" xfId="1564" applyNumberFormat="1" applyFont="1" applyFill="1" applyBorder="1" applyAlignment="1">
      <alignment horizontal="left" vertical="top"/>
    </xf>
    <xf numFmtId="0" fontId="46" fillId="27" borderId="36" xfId="4077" applyFont="1" applyFill="1" applyBorder="1" applyAlignment="1">
      <alignment horizontal="left" vertical="center"/>
    </xf>
    <xf numFmtId="0" fontId="53" fillId="27" borderId="36" xfId="3627" applyFont="1" applyFill="1" applyBorder="1" applyAlignment="1">
      <alignment horizontal="left" vertical="center"/>
    </xf>
    <xf numFmtId="1" fontId="1" fillId="27" borderId="36" xfId="1564" applyNumberFormat="1" applyFont="1" applyFill="1" applyBorder="1" applyAlignment="1">
      <alignment horizontal="left" vertical="center"/>
    </xf>
    <xf numFmtId="0" fontId="46" fillId="27" borderId="36" xfId="4076" applyFont="1" applyFill="1" applyBorder="1" applyAlignment="1">
      <alignment horizontal="left"/>
    </xf>
    <xf numFmtId="0" fontId="3" fillId="27" borderId="36" xfId="0" applyFont="1" applyFill="1" applyBorder="1" applyAlignment="1">
      <alignment horizontal="left" wrapText="1"/>
    </xf>
    <xf numFmtId="0" fontId="3" fillId="27" borderId="36" xfId="0" applyFont="1" applyFill="1" applyBorder="1" applyAlignment="1">
      <alignment horizontal="left"/>
    </xf>
    <xf numFmtId="0" fontId="37" fillId="27" borderId="36" xfId="2146" applyFont="1" applyFill="1" applyBorder="1" applyAlignment="1">
      <alignment wrapText="1"/>
    </xf>
    <xf numFmtId="0" fontId="37" fillId="27" borderId="36" xfId="2146" applyFont="1" applyFill="1" applyBorder="1" applyAlignment="1">
      <alignment vertical="center" wrapText="1"/>
    </xf>
    <xf numFmtId="0" fontId="43" fillId="0" borderId="36" xfId="4075" applyFont="1" applyBorder="1" applyAlignment="1">
      <alignment vertical="center" wrapText="1"/>
    </xf>
    <xf numFmtId="17" fontId="43" fillId="0" borderId="36" xfId="4075" applyNumberFormat="1" applyFont="1" applyBorder="1" applyAlignment="1">
      <alignment vertical="center" wrapText="1"/>
    </xf>
    <xf numFmtId="0" fontId="3" fillId="0" borderId="36" xfId="4078" applyFont="1" applyBorder="1" applyAlignment="1"/>
    <xf numFmtId="0" fontId="49" fillId="0" borderId="36" xfId="4075" applyFont="1" applyBorder="1" applyAlignment="1">
      <alignment horizontal="center" vertical="center" wrapText="1"/>
    </xf>
    <xf numFmtId="0" fontId="43" fillId="0" borderId="36" xfId="4075" applyFont="1" applyBorder="1" applyAlignment="1">
      <alignment wrapText="1"/>
    </xf>
    <xf numFmtId="0" fontId="49" fillId="0" borderId="36" xfId="4075" applyFont="1" applyBorder="1" applyAlignment="1">
      <alignment wrapText="1"/>
    </xf>
    <xf numFmtId="14" fontId="63" fillId="0" borderId="36" xfId="2090" applyNumberFormat="1" applyFont="1" applyBorder="1" applyAlignment="1">
      <alignment horizontal="left" vertical="top" wrapText="1"/>
    </xf>
    <xf numFmtId="0" fontId="0" fillId="0" borderId="0" xfId="0" applyFill="1" applyBorder="1"/>
    <xf numFmtId="0" fontId="2" fillId="0" borderId="36" xfId="0" applyFont="1" applyBorder="1" applyAlignment="1">
      <alignment horizontal="center" wrapText="1"/>
    </xf>
    <xf numFmtId="0" fontId="46" fillId="0" borderId="36" xfId="2090" applyFont="1" applyBorder="1" applyAlignment="1">
      <alignment horizontal="center" wrapText="1"/>
    </xf>
    <xf numFmtId="0" fontId="46" fillId="0" borderId="36" xfId="0" applyFont="1" applyBorder="1" applyAlignment="1">
      <alignment horizontal="center" wrapText="1"/>
    </xf>
    <xf numFmtId="0" fontId="2" fillId="27" borderId="36" xfId="2090" applyFill="1" applyBorder="1" applyAlignment="1">
      <alignment vertical="center"/>
    </xf>
    <xf numFmtId="0" fontId="2" fillId="27" borderId="36" xfId="2090" applyFill="1" applyBorder="1" applyAlignment="1">
      <alignment vertical="center" wrapText="1"/>
    </xf>
    <xf numFmtId="0" fontId="2" fillId="27" borderId="36" xfId="2090" applyFill="1" applyBorder="1" applyAlignment="1">
      <alignment horizontal="center" vertical="center"/>
    </xf>
    <xf numFmtId="0" fontId="2" fillId="27" borderId="36" xfId="2090" applyFill="1" applyBorder="1" applyAlignment="1">
      <alignment horizontal="left"/>
    </xf>
    <xf numFmtId="0" fontId="2" fillId="0" borderId="0" xfId="2090" applyBorder="1" applyAlignment="1">
      <alignment horizontal="center"/>
    </xf>
    <xf numFmtId="0" fontId="2" fillId="27" borderId="0" xfId="2090" applyFill="1" applyBorder="1" applyAlignment="1">
      <alignment horizontal="center"/>
    </xf>
    <xf numFmtId="0" fontId="2" fillId="27" borderId="0" xfId="2090" applyFill="1" applyBorder="1" applyAlignment="1">
      <alignment vertical="center" wrapText="1"/>
    </xf>
    <xf numFmtId="0" fontId="3" fillId="0" borderId="5" xfId="2090" applyFont="1" applyBorder="1" applyAlignment="1">
      <alignment horizontal="center"/>
    </xf>
    <xf numFmtId="0" fontId="2" fillId="0" borderId="7" xfId="2090" applyBorder="1"/>
    <xf numFmtId="0" fontId="38" fillId="0" borderId="5" xfId="2090" applyFont="1" applyBorder="1" applyAlignment="1">
      <alignment horizontal="center"/>
    </xf>
    <xf numFmtId="0" fontId="51" fillId="32" borderId="7" xfId="0" applyFont="1" applyFill="1" applyBorder="1" applyAlignment="1">
      <alignment horizontal="justify" vertical="top" wrapText="1"/>
    </xf>
    <xf numFmtId="0" fontId="3" fillId="0" borderId="5" xfId="2090" applyFont="1" applyBorder="1" applyAlignment="1">
      <alignment horizontal="center" vertical="center"/>
    </xf>
    <xf numFmtId="0" fontId="2" fillId="0" borderId="7" xfId="2090" applyFont="1" applyBorder="1" applyAlignment="1">
      <alignment vertical="center"/>
    </xf>
    <xf numFmtId="0" fontId="3" fillId="0" borderId="1" xfId="2090" applyFont="1" applyBorder="1" applyAlignment="1">
      <alignment horizontal="center" vertical="center"/>
    </xf>
    <xf numFmtId="0" fontId="2" fillId="0" borderId="2" xfId="2090" applyBorder="1"/>
    <xf numFmtId="0" fontId="2" fillId="0" borderId="2" xfId="2090" applyBorder="1" applyAlignment="1">
      <alignment horizontal="center"/>
    </xf>
    <xf numFmtId="0" fontId="2" fillId="0" borderId="3" xfId="2090" applyBorder="1"/>
    <xf numFmtId="0" fontId="3" fillId="0" borderId="26" xfId="2090" applyFont="1" applyBorder="1" applyAlignment="1">
      <alignment horizontal="center"/>
    </xf>
    <xf numFmtId="0" fontId="2" fillId="0" borderId="4" xfId="2090" applyBorder="1"/>
    <xf numFmtId="0" fontId="51" fillId="32" borderId="4" xfId="0" applyFont="1" applyFill="1" applyBorder="1" applyAlignment="1">
      <alignment horizontal="center" vertical="top" wrapText="1"/>
    </xf>
    <xf numFmtId="0" fontId="2" fillId="0" borderId="29" xfId="2090" applyBorder="1"/>
    <xf numFmtId="0" fontId="38" fillId="35" borderId="21" xfId="2090" applyFont="1" applyFill="1" applyBorder="1" applyAlignment="1">
      <alignment horizontal="center"/>
    </xf>
    <xf numFmtId="0" fontId="47" fillId="35" borderId="23" xfId="2090" applyFont="1" applyFill="1" applyBorder="1"/>
    <xf numFmtId="0" fontId="47" fillId="35" borderId="23" xfId="2090" applyFont="1" applyFill="1" applyBorder="1" applyAlignment="1">
      <alignment horizontal="center" vertical="center"/>
    </xf>
    <xf numFmtId="0" fontId="47" fillId="35" borderId="23" xfId="2090" quotePrefix="1" applyFont="1" applyFill="1" applyBorder="1" applyAlignment="1">
      <alignment horizontal="center" vertical="center"/>
    </xf>
    <xf numFmtId="0" fontId="47" fillId="35" borderId="24" xfId="209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46" fillId="0" borderId="1" xfId="2090" applyFont="1" applyBorder="1" applyAlignment="1">
      <alignment horizontal="center" wrapText="1"/>
    </xf>
    <xf numFmtId="0" fontId="46" fillId="0" borderId="2" xfId="2090" applyFont="1" applyBorder="1" applyAlignment="1">
      <alignment wrapText="1"/>
    </xf>
    <xf numFmtId="0" fontId="46" fillId="0" borderId="2" xfId="2090" applyFont="1" applyBorder="1" applyAlignment="1">
      <alignment horizontal="center" wrapText="1"/>
    </xf>
    <xf numFmtId="0" fontId="3" fillId="0" borderId="7" xfId="0" applyFont="1" applyBorder="1" applyAlignment="1">
      <alignment horizontal="left" vertical="top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6" fillId="0" borderId="4" xfId="2090" applyFont="1" applyBorder="1" applyAlignment="1">
      <alignment horizontal="center" wrapText="1"/>
    </xf>
    <xf numFmtId="0" fontId="46" fillId="0" borderId="4" xfId="0" applyFont="1" applyBorder="1" applyAlignment="1">
      <alignment horizontal="center" wrapText="1"/>
    </xf>
    <xf numFmtId="0" fontId="46" fillId="0" borderId="4" xfId="2090" applyFont="1" applyBorder="1" applyAlignment="1">
      <alignment horizontal="center"/>
    </xf>
    <xf numFmtId="0" fontId="46" fillId="35" borderId="21" xfId="2090" applyFont="1" applyFill="1" applyBorder="1" applyAlignment="1">
      <alignment wrapText="1"/>
    </xf>
    <xf numFmtId="0" fontId="60" fillId="35" borderId="23" xfId="2090" applyFont="1" applyFill="1" applyBorder="1" applyAlignment="1">
      <alignment wrapText="1"/>
    </xf>
    <xf numFmtId="0" fontId="60" fillId="35" borderId="23" xfId="2090" applyFont="1" applyFill="1" applyBorder="1" applyAlignment="1">
      <alignment horizontal="center" vertical="center" wrapText="1"/>
    </xf>
    <xf numFmtId="0" fontId="60" fillId="35" borderId="23" xfId="2090" quotePrefix="1" applyFont="1" applyFill="1" applyBorder="1" applyAlignment="1">
      <alignment horizontal="center" vertical="center" wrapText="1"/>
    </xf>
    <xf numFmtId="0" fontId="2" fillId="35" borderId="24" xfId="2090" applyFill="1" applyBorder="1" applyAlignment="1">
      <alignment horizontal="center" vertical="center"/>
    </xf>
    <xf numFmtId="0" fontId="46" fillId="0" borderId="0" xfId="2090" applyFont="1" applyBorder="1" applyAlignment="1">
      <alignment horizontal="center" wrapText="1"/>
    </xf>
    <xf numFmtId="0" fontId="46" fillId="0" borderId="0" xfId="2090" applyFont="1" applyBorder="1" applyAlignment="1">
      <alignment wrapText="1"/>
    </xf>
    <xf numFmtId="0" fontId="38" fillId="29" borderId="0" xfId="2090" applyFont="1" applyFill="1" applyAlignment="1">
      <alignment horizontal="center" wrapText="1"/>
    </xf>
    <xf numFmtId="0" fontId="38" fillId="0" borderId="0" xfId="2090" applyFont="1" applyAlignment="1">
      <alignment horizontal="center"/>
    </xf>
    <xf numFmtId="0" fontId="38" fillId="0" borderId="0" xfId="2090" applyFont="1" applyAlignment="1">
      <alignment horizontal="left" vertical="center"/>
    </xf>
    <xf numFmtId="0" fontId="38" fillId="27" borderId="0" xfId="2090" applyFont="1" applyFill="1" applyAlignment="1">
      <alignment horizontal="center"/>
    </xf>
    <xf numFmtId="0" fontId="38" fillId="0" borderId="0" xfId="2090" applyFont="1" applyAlignment="1">
      <alignment horizontal="left" vertical="center" wrapText="1"/>
    </xf>
    <xf numFmtId="0" fontId="38" fillId="27" borderId="0" xfId="2090" applyFont="1" applyFill="1" applyAlignment="1">
      <alignment horizontal="center" wrapText="1"/>
    </xf>
    <xf numFmtId="0" fontId="64" fillId="30" borderId="0" xfId="2090" applyFont="1" applyFill="1" applyAlignment="1">
      <alignment horizontal="center"/>
    </xf>
    <xf numFmtId="0" fontId="47" fillId="0" borderId="0" xfId="2090" applyFont="1" applyAlignment="1">
      <alignment horizontal="left" vertical="center" wrapText="1"/>
    </xf>
    <xf numFmtId="0" fontId="2" fillId="27" borderId="37" xfId="2090" applyFill="1" applyBorder="1" applyAlignment="1">
      <alignment horizontal="center" vertical="center" wrapText="1"/>
    </xf>
    <xf numFmtId="0" fontId="2" fillId="27" borderId="25" xfId="2090" applyFill="1" applyBorder="1" applyAlignment="1">
      <alignment horizontal="center" vertical="center" wrapText="1"/>
    </xf>
    <xf numFmtId="0" fontId="2" fillId="27" borderId="4" xfId="2090" applyFill="1" applyBorder="1" applyAlignment="1">
      <alignment horizontal="center" vertical="center" wrapText="1"/>
    </xf>
    <xf numFmtId="0" fontId="2" fillId="27" borderId="37" xfId="2090" applyFill="1" applyBorder="1" applyAlignment="1">
      <alignment horizontal="center" vertical="center"/>
    </xf>
    <xf numFmtId="0" fontId="2" fillId="27" borderId="25" xfId="2090" applyFill="1" applyBorder="1" applyAlignment="1">
      <alignment horizontal="center" vertical="center"/>
    </xf>
    <xf numFmtId="0" fontId="2" fillId="34" borderId="37" xfId="2090" applyFill="1" applyBorder="1" applyAlignment="1">
      <alignment horizontal="center" vertical="center" wrapText="1"/>
    </xf>
    <xf numFmtId="0" fontId="2" fillId="34" borderId="25" xfId="2090" applyFill="1" applyBorder="1" applyAlignment="1">
      <alignment horizontal="center" vertical="center"/>
    </xf>
    <xf numFmtId="0" fontId="2" fillId="34" borderId="4" xfId="2090" applyFill="1" applyBorder="1" applyAlignment="1">
      <alignment horizontal="center" vertical="center"/>
    </xf>
    <xf numFmtId="0" fontId="2" fillId="34" borderId="37" xfId="0" applyFont="1" applyFill="1" applyBorder="1" applyAlignment="1">
      <alignment horizontal="left" vertical="center" wrapText="1"/>
    </xf>
    <xf numFmtId="0" fontId="0" fillId="34" borderId="25" xfId="0" applyFill="1" applyBorder="1" applyAlignment="1">
      <alignment horizontal="left" vertical="center" wrapText="1"/>
    </xf>
    <xf numFmtId="0" fontId="0" fillId="34" borderId="4" xfId="0" applyFill="1" applyBorder="1" applyAlignment="1">
      <alignment horizontal="left" vertical="center" wrapText="1"/>
    </xf>
    <xf numFmtId="0" fontId="2" fillId="2" borderId="37" xfId="2090" applyFill="1" applyBorder="1" applyAlignment="1">
      <alignment horizontal="center" vertical="center" wrapText="1"/>
    </xf>
    <xf numFmtId="0" fontId="2" fillId="2" borderId="25" xfId="2090" applyFill="1" applyBorder="1" applyAlignment="1">
      <alignment horizontal="center" vertical="center" wrapText="1"/>
    </xf>
    <xf numFmtId="0" fontId="2" fillId="2" borderId="4" xfId="2090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36" fillId="0" borderId="22" xfId="2146" applyFont="1" applyBorder="1" applyAlignment="1">
      <alignment horizontal="center" wrapText="1"/>
    </xf>
    <xf numFmtId="0" fontId="36" fillId="0" borderId="9" xfId="2146" applyFont="1" applyBorder="1" applyAlignment="1">
      <alignment horizontal="center" wrapText="1"/>
    </xf>
    <xf numFmtId="0" fontId="36" fillId="0" borderId="8" xfId="2146" applyFont="1" applyBorder="1" applyAlignment="1">
      <alignment horizontal="center" wrapText="1"/>
    </xf>
  </cellXfs>
  <cellStyles count="4082">
    <cellStyle name="20% - Accent1 10" xfId="3"/>
    <cellStyle name="20% - Accent1 10 2" xfId="4"/>
    <cellStyle name="20% - Accent1 10 2 2" xfId="5"/>
    <cellStyle name="20% - Accent1 10 3" xfId="6"/>
    <cellStyle name="20% - Accent1 10 3 2" xfId="7"/>
    <cellStyle name="20% - Accent1 10 4" xfId="8"/>
    <cellStyle name="20% - Accent1 11" xfId="9"/>
    <cellStyle name="20% - Accent1 11 2" xfId="10"/>
    <cellStyle name="20% - Accent1 11 2 2" xfId="11"/>
    <cellStyle name="20% - Accent1 11 3" xfId="12"/>
    <cellStyle name="20% - Accent1 11 3 2" xfId="13"/>
    <cellStyle name="20% - Accent1 11 4" xfId="14"/>
    <cellStyle name="20% - Accent1 12" xfId="15"/>
    <cellStyle name="20% - Accent1 12 2" xfId="16"/>
    <cellStyle name="20% - Accent1 12 2 2" xfId="17"/>
    <cellStyle name="20% - Accent1 12 3" xfId="18"/>
    <cellStyle name="20% - Accent1 12 3 2" xfId="19"/>
    <cellStyle name="20% - Accent1 12 4" xfId="20"/>
    <cellStyle name="20% - Accent1 13" xfId="21"/>
    <cellStyle name="20% - Accent1 13 2" xfId="22"/>
    <cellStyle name="20% - Accent1 13 2 2" xfId="23"/>
    <cellStyle name="20% - Accent1 13 3" xfId="24"/>
    <cellStyle name="20% - Accent1 13 3 2" xfId="25"/>
    <cellStyle name="20% - Accent1 13 4" xfId="26"/>
    <cellStyle name="20% - Accent1 14" xfId="27"/>
    <cellStyle name="20% - Accent1 14 2" xfId="28"/>
    <cellStyle name="20% - Accent1 14 2 2" xfId="29"/>
    <cellStyle name="20% - Accent1 14 3" xfId="30"/>
    <cellStyle name="20% - Accent1 14 3 2" xfId="31"/>
    <cellStyle name="20% - Accent1 14 4" xfId="32"/>
    <cellStyle name="20% - Accent1 15" xfId="33"/>
    <cellStyle name="20% - Accent1 15 2" xfId="34"/>
    <cellStyle name="20% - Accent1 15 2 2" xfId="35"/>
    <cellStyle name="20% - Accent1 15 3" xfId="36"/>
    <cellStyle name="20% - Accent1 16" xfId="37"/>
    <cellStyle name="20% - Accent1 16 2" xfId="38"/>
    <cellStyle name="20% - Accent1 2" xfId="39"/>
    <cellStyle name="20% - Accent1 2 2" xfId="40"/>
    <cellStyle name="20% - Accent1 2 2 2" xfId="41"/>
    <cellStyle name="20% - Accent1 2 3" xfId="42"/>
    <cellStyle name="20% - Accent1 2 3 2" xfId="43"/>
    <cellStyle name="20% - Accent1 2 4" xfId="44"/>
    <cellStyle name="20% - Accent1 3" xfId="45"/>
    <cellStyle name="20% - Accent1 3 2" xfId="46"/>
    <cellStyle name="20% - Accent1 3 2 2" xfId="47"/>
    <cellStyle name="20% - Accent1 3 3" xfId="48"/>
    <cellStyle name="20% - Accent1 3 3 2" xfId="49"/>
    <cellStyle name="20% - Accent1 3 4" xfId="50"/>
    <cellStyle name="20% - Accent1 4" xfId="51"/>
    <cellStyle name="20% - Accent1 4 2" xfId="52"/>
    <cellStyle name="20% - Accent1 4 2 2" xfId="53"/>
    <cellStyle name="20% - Accent1 4 3" xfId="54"/>
    <cellStyle name="20% - Accent1 4 3 2" xfId="55"/>
    <cellStyle name="20% - Accent1 4 4" xfId="56"/>
    <cellStyle name="20% - Accent1 5" xfId="57"/>
    <cellStyle name="20% - Accent1 5 2" xfId="58"/>
    <cellStyle name="20% - Accent1 5 2 2" xfId="59"/>
    <cellStyle name="20% - Accent1 5 3" xfId="60"/>
    <cellStyle name="20% - Accent1 5 3 2" xfId="61"/>
    <cellStyle name="20% - Accent1 5 4" xfId="62"/>
    <cellStyle name="20% - Accent1 6" xfId="63"/>
    <cellStyle name="20% - Accent1 6 2" xfId="64"/>
    <cellStyle name="20% - Accent1 6 2 2" xfId="65"/>
    <cellStyle name="20% - Accent1 6 3" xfId="66"/>
    <cellStyle name="20% - Accent1 6 3 2" xfId="67"/>
    <cellStyle name="20% - Accent1 6 4" xfId="68"/>
    <cellStyle name="20% - Accent1 7" xfId="69"/>
    <cellStyle name="20% - Accent1 7 2" xfId="70"/>
    <cellStyle name="20% - Accent1 7 2 2" xfId="71"/>
    <cellStyle name="20% - Accent1 7 3" xfId="72"/>
    <cellStyle name="20% - Accent1 7 3 2" xfId="73"/>
    <cellStyle name="20% - Accent1 7 4" xfId="74"/>
    <cellStyle name="20% - Accent1 8" xfId="75"/>
    <cellStyle name="20% - Accent1 8 2" xfId="76"/>
    <cellStyle name="20% - Accent1 8 2 2" xfId="77"/>
    <cellStyle name="20% - Accent1 8 3" xfId="78"/>
    <cellStyle name="20% - Accent1 8 3 2" xfId="79"/>
    <cellStyle name="20% - Accent1 8 4" xfId="80"/>
    <cellStyle name="20% - Accent1 9" xfId="81"/>
    <cellStyle name="20% - Accent1 9 2" xfId="82"/>
    <cellStyle name="20% - Accent1 9 2 2" xfId="83"/>
    <cellStyle name="20% - Accent1 9 3" xfId="84"/>
    <cellStyle name="20% - Accent1 9 3 2" xfId="85"/>
    <cellStyle name="20% - Accent1 9 4" xfId="86"/>
    <cellStyle name="20% - Accent2 10" xfId="87"/>
    <cellStyle name="20% - Accent2 10 2" xfId="88"/>
    <cellStyle name="20% - Accent2 10 2 2" xfId="89"/>
    <cellStyle name="20% - Accent2 10 3" xfId="90"/>
    <cellStyle name="20% - Accent2 10 3 2" xfId="91"/>
    <cellStyle name="20% - Accent2 10 4" xfId="92"/>
    <cellStyle name="20% - Accent2 11" xfId="93"/>
    <cellStyle name="20% - Accent2 11 2" xfId="94"/>
    <cellStyle name="20% - Accent2 11 2 2" xfId="95"/>
    <cellStyle name="20% - Accent2 11 3" xfId="96"/>
    <cellStyle name="20% - Accent2 11 3 2" xfId="97"/>
    <cellStyle name="20% - Accent2 11 4" xfId="98"/>
    <cellStyle name="20% - Accent2 12" xfId="99"/>
    <cellStyle name="20% - Accent2 12 2" xfId="100"/>
    <cellStyle name="20% - Accent2 12 2 2" xfId="101"/>
    <cellStyle name="20% - Accent2 12 3" xfId="102"/>
    <cellStyle name="20% - Accent2 12 3 2" xfId="103"/>
    <cellStyle name="20% - Accent2 12 4" xfId="104"/>
    <cellStyle name="20% - Accent2 13" xfId="105"/>
    <cellStyle name="20% - Accent2 13 2" xfId="106"/>
    <cellStyle name="20% - Accent2 13 2 2" xfId="107"/>
    <cellStyle name="20% - Accent2 13 3" xfId="108"/>
    <cellStyle name="20% - Accent2 13 3 2" xfId="109"/>
    <cellStyle name="20% - Accent2 13 4" xfId="110"/>
    <cellStyle name="20% - Accent2 14" xfId="111"/>
    <cellStyle name="20% - Accent2 14 2" xfId="112"/>
    <cellStyle name="20% - Accent2 14 2 2" xfId="113"/>
    <cellStyle name="20% - Accent2 14 3" xfId="114"/>
    <cellStyle name="20% - Accent2 14 3 2" xfId="115"/>
    <cellStyle name="20% - Accent2 14 4" xfId="116"/>
    <cellStyle name="20% - Accent2 15" xfId="117"/>
    <cellStyle name="20% - Accent2 15 2" xfId="118"/>
    <cellStyle name="20% - Accent2 15 2 2" xfId="119"/>
    <cellStyle name="20% - Accent2 15 3" xfId="120"/>
    <cellStyle name="20% - Accent2 16" xfId="121"/>
    <cellStyle name="20% - Accent2 16 2" xfId="122"/>
    <cellStyle name="20% - Accent2 2" xfId="123"/>
    <cellStyle name="20% - Accent2 2 2" xfId="124"/>
    <cellStyle name="20% - Accent2 2 2 2" xfId="125"/>
    <cellStyle name="20% - Accent2 2 3" xfId="126"/>
    <cellStyle name="20% - Accent2 2 3 2" xfId="127"/>
    <cellStyle name="20% - Accent2 2 4" xfId="128"/>
    <cellStyle name="20% - Accent2 3" xfId="129"/>
    <cellStyle name="20% - Accent2 3 2" xfId="130"/>
    <cellStyle name="20% - Accent2 3 2 2" xfId="131"/>
    <cellStyle name="20% - Accent2 3 3" xfId="132"/>
    <cellStyle name="20% - Accent2 3 3 2" xfId="133"/>
    <cellStyle name="20% - Accent2 3 4" xfId="134"/>
    <cellStyle name="20% - Accent2 4" xfId="135"/>
    <cellStyle name="20% - Accent2 4 2" xfId="136"/>
    <cellStyle name="20% - Accent2 4 2 2" xfId="137"/>
    <cellStyle name="20% - Accent2 4 3" xfId="138"/>
    <cellStyle name="20% - Accent2 4 3 2" xfId="139"/>
    <cellStyle name="20% - Accent2 4 4" xfId="140"/>
    <cellStyle name="20% - Accent2 5" xfId="141"/>
    <cellStyle name="20% - Accent2 5 2" xfId="142"/>
    <cellStyle name="20% - Accent2 5 2 2" xfId="143"/>
    <cellStyle name="20% - Accent2 5 3" xfId="144"/>
    <cellStyle name="20% - Accent2 5 3 2" xfId="145"/>
    <cellStyle name="20% - Accent2 5 4" xfId="146"/>
    <cellStyle name="20% - Accent2 6" xfId="147"/>
    <cellStyle name="20% - Accent2 6 2" xfId="148"/>
    <cellStyle name="20% - Accent2 6 2 2" xfId="149"/>
    <cellStyle name="20% - Accent2 6 3" xfId="150"/>
    <cellStyle name="20% - Accent2 6 3 2" xfId="151"/>
    <cellStyle name="20% - Accent2 6 4" xfId="152"/>
    <cellStyle name="20% - Accent2 7" xfId="153"/>
    <cellStyle name="20% - Accent2 7 2" xfId="154"/>
    <cellStyle name="20% - Accent2 7 2 2" xfId="155"/>
    <cellStyle name="20% - Accent2 7 3" xfId="156"/>
    <cellStyle name="20% - Accent2 7 3 2" xfId="157"/>
    <cellStyle name="20% - Accent2 7 4" xfId="158"/>
    <cellStyle name="20% - Accent2 8" xfId="159"/>
    <cellStyle name="20% - Accent2 8 2" xfId="160"/>
    <cellStyle name="20% - Accent2 8 2 2" xfId="161"/>
    <cellStyle name="20% - Accent2 8 3" xfId="162"/>
    <cellStyle name="20% - Accent2 8 3 2" xfId="163"/>
    <cellStyle name="20% - Accent2 8 4" xfId="164"/>
    <cellStyle name="20% - Accent2 9" xfId="165"/>
    <cellStyle name="20% - Accent2 9 2" xfId="166"/>
    <cellStyle name="20% - Accent2 9 2 2" xfId="167"/>
    <cellStyle name="20% - Accent2 9 3" xfId="168"/>
    <cellStyle name="20% - Accent2 9 3 2" xfId="169"/>
    <cellStyle name="20% - Accent2 9 4" xfId="170"/>
    <cellStyle name="20% - Accent3 10" xfId="171"/>
    <cellStyle name="20% - Accent3 10 2" xfId="172"/>
    <cellStyle name="20% - Accent3 10 2 2" xfId="173"/>
    <cellStyle name="20% - Accent3 10 3" xfId="174"/>
    <cellStyle name="20% - Accent3 10 3 2" xfId="175"/>
    <cellStyle name="20% - Accent3 10 4" xfId="176"/>
    <cellStyle name="20% - Accent3 11" xfId="177"/>
    <cellStyle name="20% - Accent3 11 2" xfId="178"/>
    <cellStyle name="20% - Accent3 11 2 2" xfId="179"/>
    <cellStyle name="20% - Accent3 11 3" xfId="180"/>
    <cellStyle name="20% - Accent3 11 3 2" xfId="181"/>
    <cellStyle name="20% - Accent3 11 4" xfId="182"/>
    <cellStyle name="20% - Accent3 12" xfId="183"/>
    <cellStyle name="20% - Accent3 12 2" xfId="184"/>
    <cellStyle name="20% - Accent3 12 2 2" xfId="185"/>
    <cellStyle name="20% - Accent3 12 3" xfId="186"/>
    <cellStyle name="20% - Accent3 12 3 2" xfId="187"/>
    <cellStyle name="20% - Accent3 12 4" xfId="188"/>
    <cellStyle name="20% - Accent3 13" xfId="189"/>
    <cellStyle name="20% - Accent3 13 2" xfId="190"/>
    <cellStyle name="20% - Accent3 13 2 2" xfId="191"/>
    <cellStyle name="20% - Accent3 13 3" xfId="192"/>
    <cellStyle name="20% - Accent3 13 3 2" xfId="193"/>
    <cellStyle name="20% - Accent3 13 4" xfId="194"/>
    <cellStyle name="20% - Accent3 14" xfId="195"/>
    <cellStyle name="20% - Accent3 14 2" xfId="196"/>
    <cellStyle name="20% - Accent3 14 2 2" xfId="197"/>
    <cellStyle name="20% - Accent3 14 3" xfId="198"/>
    <cellStyle name="20% - Accent3 14 3 2" xfId="199"/>
    <cellStyle name="20% - Accent3 14 4" xfId="200"/>
    <cellStyle name="20% - Accent3 15" xfId="201"/>
    <cellStyle name="20% - Accent3 15 2" xfId="202"/>
    <cellStyle name="20% - Accent3 15 2 2" xfId="203"/>
    <cellStyle name="20% - Accent3 15 3" xfId="204"/>
    <cellStyle name="20% - Accent3 16" xfId="205"/>
    <cellStyle name="20% - Accent3 16 2" xfId="206"/>
    <cellStyle name="20% - Accent3 2" xfId="207"/>
    <cellStyle name="20% - Accent3 2 2" xfId="208"/>
    <cellStyle name="20% - Accent3 2 2 2" xfId="209"/>
    <cellStyle name="20% - Accent3 2 3" xfId="210"/>
    <cellStyle name="20% - Accent3 2 3 2" xfId="211"/>
    <cellStyle name="20% - Accent3 2 4" xfId="212"/>
    <cellStyle name="20% - Accent3 3" xfId="213"/>
    <cellStyle name="20% - Accent3 3 2" xfId="214"/>
    <cellStyle name="20% - Accent3 3 2 2" xfId="215"/>
    <cellStyle name="20% - Accent3 3 3" xfId="216"/>
    <cellStyle name="20% - Accent3 3 3 2" xfId="217"/>
    <cellStyle name="20% - Accent3 3 4" xfId="218"/>
    <cellStyle name="20% - Accent3 4" xfId="219"/>
    <cellStyle name="20% - Accent3 4 2" xfId="220"/>
    <cellStyle name="20% - Accent3 4 2 2" xfId="221"/>
    <cellStyle name="20% - Accent3 4 3" xfId="222"/>
    <cellStyle name="20% - Accent3 4 3 2" xfId="223"/>
    <cellStyle name="20% - Accent3 4 4" xfId="224"/>
    <cellStyle name="20% - Accent3 5" xfId="225"/>
    <cellStyle name="20% - Accent3 5 2" xfId="226"/>
    <cellStyle name="20% - Accent3 5 2 2" xfId="227"/>
    <cellStyle name="20% - Accent3 5 3" xfId="228"/>
    <cellStyle name="20% - Accent3 5 3 2" xfId="229"/>
    <cellStyle name="20% - Accent3 5 4" xfId="230"/>
    <cellStyle name="20% - Accent3 6" xfId="231"/>
    <cellStyle name="20% - Accent3 6 2" xfId="232"/>
    <cellStyle name="20% - Accent3 6 2 2" xfId="233"/>
    <cellStyle name="20% - Accent3 6 3" xfId="234"/>
    <cellStyle name="20% - Accent3 6 3 2" xfId="235"/>
    <cellStyle name="20% - Accent3 6 4" xfId="236"/>
    <cellStyle name="20% - Accent3 7" xfId="237"/>
    <cellStyle name="20% - Accent3 7 2" xfId="238"/>
    <cellStyle name="20% - Accent3 7 2 2" xfId="239"/>
    <cellStyle name="20% - Accent3 7 3" xfId="240"/>
    <cellStyle name="20% - Accent3 7 3 2" xfId="241"/>
    <cellStyle name="20% - Accent3 7 4" xfId="242"/>
    <cellStyle name="20% - Accent3 8" xfId="243"/>
    <cellStyle name="20% - Accent3 8 2" xfId="244"/>
    <cellStyle name="20% - Accent3 8 2 2" xfId="245"/>
    <cellStyle name="20% - Accent3 8 3" xfId="246"/>
    <cellStyle name="20% - Accent3 8 3 2" xfId="247"/>
    <cellStyle name="20% - Accent3 8 4" xfId="248"/>
    <cellStyle name="20% - Accent3 9" xfId="249"/>
    <cellStyle name="20% - Accent3 9 2" xfId="250"/>
    <cellStyle name="20% - Accent3 9 2 2" xfId="251"/>
    <cellStyle name="20% - Accent3 9 3" xfId="252"/>
    <cellStyle name="20% - Accent3 9 3 2" xfId="253"/>
    <cellStyle name="20% - Accent3 9 4" xfId="254"/>
    <cellStyle name="20% - Accent4 10" xfId="255"/>
    <cellStyle name="20% - Accent4 10 2" xfId="256"/>
    <cellStyle name="20% - Accent4 10 2 2" xfId="257"/>
    <cellStyle name="20% - Accent4 10 3" xfId="258"/>
    <cellStyle name="20% - Accent4 10 3 2" xfId="259"/>
    <cellStyle name="20% - Accent4 10 4" xfId="260"/>
    <cellStyle name="20% - Accent4 11" xfId="261"/>
    <cellStyle name="20% - Accent4 11 2" xfId="262"/>
    <cellStyle name="20% - Accent4 11 2 2" xfId="263"/>
    <cellStyle name="20% - Accent4 11 3" xfId="264"/>
    <cellStyle name="20% - Accent4 11 3 2" xfId="265"/>
    <cellStyle name="20% - Accent4 11 4" xfId="266"/>
    <cellStyle name="20% - Accent4 12" xfId="267"/>
    <cellStyle name="20% - Accent4 12 2" xfId="268"/>
    <cellStyle name="20% - Accent4 12 2 2" xfId="269"/>
    <cellStyle name="20% - Accent4 12 3" xfId="270"/>
    <cellStyle name="20% - Accent4 12 3 2" xfId="271"/>
    <cellStyle name="20% - Accent4 12 4" xfId="272"/>
    <cellStyle name="20% - Accent4 13" xfId="273"/>
    <cellStyle name="20% - Accent4 13 2" xfId="274"/>
    <cellStyle name="20% - Accent4 13 2 2" xfId="275"/>
    <cellStyle name="20% - Accent4 13 3" xfId="276"/>
    <cellStyle name="20% - Accent4 13 3 2" xfId="277"/>
    <cellStyle name="20% - Accent4 13 4" xfId="278"/>
    <cellStyle name="20% - Accent4 14" xfId="279"/>
    <cellStyle name="20% - Accent4 14 2" xfId="280"/>
    <cellStyle name="20% - Accent4 14 2 2" xfId="281"/>
    <cellStyle name="20% - Accent4 14 3" xfId="282"/>
    <cellStyle name="20% - Accent4 14 3 2" xfId="283"/>
    <cellStyle name="20% - Accent4 14 4" xfId="284"/>
    <cellStyle name="20% - Accent4 15" xfId="285"/>
    <cellStyle name="20% - Accent4 15 2" xfId="286"/>
    <cellStyle name="20% - Accent4 15 2 2" xfId="287"/>
    <cellStyle name="20% - Accent4 15 3" xfId="288"/>
    <cellStyle name="20% - Accent4 16" xfId="289"/>
    <cellStyle name="20% - Accent4 16 2" xfId="290"/>
    <cellStyle name="20% - Accent4 2" xfId="291"/>
    <cellStyle name="20% - Accent4 2 2" xfId="292"/>
    <cellStyle name="20% - Accent4 2 2 2" xfId="293"/>
    <cellStyle name="20% - Accent4 2 3" xfId="294"/>
    <cellStyle name="20% - Accent4 2 3 2" xfId="295"/>
    <cellStyle name="20% - Accent4 2 4" xfId="296"/>
    <cellStyle name="20% - Accent4 3" xfId="297"/>
    <cellStyle name="20% - Accent4 3 2" xfId="298"/>
    <cellStyle name="20% - Accent4 3 2 2" xfId="299"/>
    <cellStyle name="20% - Accent4 3 3" xfId="300"/>
    <cellStyle name="20% - Accent4 3 3 2" xfId="301"/>
    <cellStyle name="20% - Accent4 3 4" xfId="302"/>
    <cellStyle name="20% - Accent4 4" xfId="303"/>
    <cellStyle name="20% - Accent4 4 2" xfId="304"/>
    <cellStyle name="20% - Accent4 4 2 2" xfId="305"/>
    <cellStyle name="20% - Accent4 4 3" xfId="306"/>
    <cellStyle name="20% - Accent4 4 3 2" xfId="307"/>
    <cellStyle name="20% - Accent4 4 4" xfId="308"/>
    <cellStyle name="20% - Accent4 5" xfId="309"/>
    <cellStyle name="20% - Accent4 5 2" xfId="310"/>
    <cellStyle name="20% - Accent4 5 2 2" xfId="311"/>
    <cellStyle name="20% - Accent4 5 3" xfId="312"/>
    <cellStyle name="20% - Accent4 5 3 2" xfId="313"/>
    <cellStyle name="20% - Accent4 5 4" xfId="314"/>
    <cellStyle name="20% - Accent4 6" xfId="315"/>
    <cellStyle name="20% - Accent4 6 2" xfId="316"/>
    <cellStyle name="20% - Accent4 6 2 2" xfId="317"/>
    <cellStyle name="20% - Accent4 6 3" xfId="318"/>
    <cellStyle name="20% - Accent4 6 3 2" xfId="319"/>
    <cellStyle name="20% - Accent4 6 4" xfId="320"/>
    <cellStyle name="20% - Accent4 7" xfId="321"/>
    <cellStyle name="20% - Accent4 7 2" xfId="322"/>
    <cellStyle name="20% - Accent4 7 2 2" xfId="323"/>
    <cellStyle name="20% - Accent4 7 3" xfId="324"/>
    <cellStyle name="20% - Accent4 7 3 2" xfId="325"/>
    <cellStyle name="20% - Accent4 7 4" xfId="326"/>
    <cellStyle name="20% - Accent4 8" xfId="327"/>
    <cellStyle name="20% - Accent4 8 2" xfId="328"/>
    <cellStyle name="20% - Accent4 8 2 2" xfId="329"/>
    <cellStyle name="20% - Accent4 8 3" xfId="330"/>
    <cellStyle name="20% - Accent4 8 3 2" xfId="331"/>
    <cellStyle name="20% - Accent4 8 4" xfId="332"/>
    <cellStyle name="20% - Accent4 9" xfId="333"/>
    <cellStyle name="20% - Accent4 9 2" xfId="334"/>
    <cellStyle name="20% - Accent4 9 2 2" xfId="335"/>
    <cellStyle name="20% - Accent4 9 3" xfId="336"/>
    <cellStyle name="20% - Accent4 9 3 2" xfId="337"/>
    <cellStyle name="20% - Accent4 9 4" xfId="338"/>
    <cellStyle name="20% - Accent5 10" xfId="339"/>
    <cellStyle name="20% - Accent5 10 2" xfId="340"/>
    <cellStyle name="20% - Accent5 10 2 2" xfId="341"/>
    <cellStyle name="20% - Accent5 10 3" xfId="342"/>
    <cellStyle name="20% - Accent5 10 3 2" xfId="343"/>
    <cellStyle name="20% - Accent5 10 4" xfId="344"/>
    <cellStyle name="20% - Accent5 11" xfId="345"/>
    <cellStyle name="20% - Accent5 11 2" xfId="346"/>
    <cellStyle name="20% - Accent5 11 2 2" xfId="347"/>
    <cellStyle name="20% - Accent5 11 3" xfId="348"/>
    <cellStyle name="20% - Accent5 11 3 2" xfId="349"/>
    <cellStyle name="20% - Accent5 11 4" xfId="350"/>
    <cellStyle name="20% - Accent5 12" xfId="351"/>
    <cellStyle name="20% - Accent5 12 2" xfId="352"/>
    <cellStyle name="20% - Accent5 12 2 2" xfId="353"/>
    <cellStyle name="20% - Accent5 12 3" xfId="354"/>
    <cellStyle name="20% - Accent5 12 3 2" xfId="355"/>
    <cellStyle name="20% - Accent5 12 4" xfId="356"/>
    <cellStyle name="20% - Accent5 13" xfId="357"/>
    <cellStyle name="20% - Accent5 13 2" xfId="358"/>
    <cellStyle name="20% - Accent5 13 2 2" xfId="359"/>
    <cellStyle name="20% - Accent5 13 3" xfId="360"/>
    <cellStyle name="20% - Accent5 13 3 2" xfId="361"/>
    <cellStyle name="20% - Accent5 13 4" xfId="362"/>
    <cellStyle name="20% - Accent5 14" xfId="363"/>
    <cellStyle name="20% - Accent5 14 2" xfId="364"/>
    <cellStyle name="20% - Accent5 14 2 2" xfId="365"/>
    <cellStyle name="20% - Accent5 14 3" xfId="366"/>
    <cellStyle name="20% - Accent5 14 3 2" xfId="367"/>
    <cellStyle name="20% - Accent5 14 4" xfId="368"/>
    <cellStyle name="20% - Accent5 15" xfId="369"/>
    <cellStyle name="20% - Accent5 15 2" xfId="370"/>
    <cellStyle name="20% - Accent5 15 2 2" xfId="371"/>
    <cellStyle name="20% - Accent5 15 3" xfId="372"/>
    <cellStyle name="20% - Accent5 16" xfId="373"/>
    <cellStyle name="20% - Accent5 16 2" xfId="374"/>
    <cellStyle name="20% - Accent5 2" xfId="375"/>
    <cellStyle name="20% - Accent5 2 2" xfId="376"/>
    <cellStyle name="20% - Accent5 2 2 2" xfId="377"/>
    <cellStyle name="20% - Accent5 2 3" xfId="378"/>
    <cellStyle name="20% - Accent5 2 3 2" xfId="379"/>
    <cellStyle name="20% - Accent5 2 4" xfId="380"/>
    <cellStyle name="20% - Accent5 3" xfId="381"/>
    <cellStyle name="20% - Accent5 3 2" xfId="382"/>
    <cellStyle name="20% - Accent5 3 2 2" xfId="383"/>
    <cellStyle name="20% - Accent5 3 3" xfId="384"/>
    <cellStyle name="20% - Accent5 3 3 2" xfId="385"/>
    <cellStyle name="20% - Accent5 3 4" xfId="386"/>
    <cellStyle name="20% - Accent5 4" xfId="387"/>
    <cellStyle name="20% - Accent5 4 2" xfId="388"/>
    <cellStyle name="20% - Accent5 4 2 2" xfId="389"/>
    <cellStyle name="20% - Accent5 4 3" xfId="390"/>
    <cellStyle name="20% - Accent5 4 3 2" xfId="391"/>
    <cellStyle name="20% - Accent5 4 4" xfId="392"/>
    <cellStyle name="20% - Accent5 5" xfId="393"/>
    <cellStyle name="20% - Accent5 5 2" xfId="394"/>
    <cellStyle name="20% - Accent5 5 2 2" xfId="395"/>
    <cellStyle name="20% - Accent5 5 3" xfId="396"/>
    <cellStyle name="20% - Accent5 5 3 2" xfId="397"/>
    <cellStyle name="20% - Accent5 5 4" xfId="398"/>
    <cellStyle name="20% - Accent5 6" xfId="399"/>
    <cellStyle name="20% - Accent5 6 2" xfId="400"/>
    <cellStyle name="20% - Accent5 6 2 2" xfId="401"/>
    <cellStyle name="20% - Accent5 6 3" xfId="402"/>
    <cellStyle name="20% - Accent5 6 3 2" xfId="403"/>
    <cellStyle name="20% - Accent5 6 4" xfId="404"/>
    <cellStyle name="20% - Accent5 7" xfId="405"/>
    <cellStyle name="20% - Accent5 7 2" xfId="406"/>
    <cellStyle name="20% - Accent5 7 2 2" xfId="407"/>
    <cellStyle name="20% - Accent5 7 3" xfId="408"/>
    <cellStyle name="20% - Accent5 7 3 2" xfId="409"/>
    <cellStyle name="20% - Accent5 7 4" xfId="410"/>
    <cellStyle name="20% - Accent5 8" xfId="411"/>
    <cellStyle name="20% - Accent5 8 2" xfId="412"/>
    <cellStyle name="20% - Accent5 8 2 2" xfId="413"/>
    <cellStyle name="20% - Accent5 8 3" xfId="414"/>
    <cellStyle name="20% - Accent5 8 3 2" xfId="415"/>
    <cellStyle name="20% - Accent5 8 4" xfId="416"/>
    <cellStyle name="20% - Accent5 9" xfId="417"/>
    <cellStyle name="20% - Accent5 9 2" xfId="418"/>
    <cellStyle name="20% - Accent5 9 2 2" xfId="419"/>
    <cellStyle name="20% - Accent5 9 3" xfId="420"/>
    <cellStyle name="20% - Accent5 9 3 2" xfId="421"/>
    <cellStyle name="20% - Accent5 9 4" xfId="422"/>
    <cellStyle name="20% - Accent6 10" xfId="423"/>
    <cellStyle name="20% - Accent6 10 2" xfId="424"/>
    <cellStyle name="20% - Accent6 10 2 2" xfId="425"/>
    <cellStyle name="20% - Accent6 10 3" xfId="426"/>
    <cellStyle name="20% - Accent6 10 3 2" xfId="427"/>
    <cellStyle name="20% - Accent6 10 4" xfId="428"/>
    <cellStyle name="20% - Accent6 11" xfId="429"/>
    <cellStyle name="20% - Accent6 11 2" xfId="430"/>
    <cellStyle name="20% - Accent6 11 2 2" xfId="431"/>
    <cellStyle name="20% - Accent6 11 3" xfId="432"/>
    <cellStyle name="20% - Accent6 11 3 2" xfId="433"/>
    <cellStyle name="20% - Accent6 11 4" xfId="434"/>
    <cellStyle name="20% - Accent6 12" xfId="435"/>
    <cellStyle name="20% - Accent6 12 2" xfId="436"/>
    <cellStyle name="20% - Accent6 12 2 2" xfId="437"/>
    <cellStyle name="20% - Accent6 12 3" xfId="438"/>
    <cellStyle name="20% - Accent6 12 3 2" xfId="439"/>
    <cellStyle name="20% - Accent6 12 4" xfId="440"/>
    <cellStyle name="20% - Accent6 13" xfId="441"/>
    <cellStyle name="20% - Accent6 13 2" xfId="442"/>
    <cellStyle name="20% - Accent6 13 2 2" xfId="443"/>
    <cellStyle name="20% - Accent6 13 3" xfId="444"/>
    <cellStyle name="20% - Accent6 13 3 2" xfId="445"/>
    <cellStyle name="20% - Accent6 13 4" xfId="446"/>
    <cellStyle name="20% - Accent6 14" xfId="447"/>
    <cellStyle name="20% - Accent6 14 2" xfId="448"/>
    <cellStyle name="20% - Accent6 14 2 2" xfId="449"/>
    <cellStyle name="20% - Accent6 14 3" xfId="450"/>
    <cellStyle name="20% - Accent6 14 3 2" xfId="451"/>
    <cellStyle name="20% - Accent6 14 4" xfId="452"/>
    <cellStyle name="20% - Accent6 15" xfId="453"/>
    <cellStyle name="20% - Accent6 15 2" xfId="454"/>
    <cellStyle name="20% - Accent6 15 2 2" xfId="455"/>
    <cellStyle name="20% - Accent6 15 3" xfId="456"/>
    <cellStyle name="20% - Accent6 16" xfId="457"/>
    <cellStyle name="20% - Accent6 16 2" xfId="458"/>
    <cellStyle name="20% - Accent6 2" xfId="459"/>
    <cellStyle name="20% - Accent6 2 2" xfId="460"/>
    <cellStyle name="20% - Accent6 2 2 2" xfId="461"/>
    <cellStyle name="20% - Accent6 2 3" xfId="462"/>
    <cellStyle name="20% - Accent6 2 3 2" xfId="463"/>
    <cellStyle name="20% - Accent6 2 4" xfId="464"/>
    <cellStyle name="20% - Accent6 3" xfId="465"/>
    <cellStyle name="20% - Accent6 3 2" xfId="466"/>
    <cellStyle name="20% - Accent6 3 2 2" xfId="467"/>
    <cellStyle name="20% - Accent6 3 3" xfId="468"/>
    <cellStyle name="20% - Accent6 3 3 2" xfId="469"/>
    <cellStyle name="20% - Accent6 3 4" xfId="470"/>
    <cellStyle name="20% - Accent6 4" xfId="471"/>
    <cellStyle name="20% - Accent6 4 2" xfId="472"/>
    <cellStyle name="20% - Accent6 4 2 2" xfId="473"/>
    <cellStyle name="20% - Accent6 4 3" xfId="474"/>
    <cellStyle name="20% - Accent6 4 3 2" xfId="475"/>
    <cellStyle name="20% - Accent6 4 4" xfId="476"/>
    <cellStyle name="20% - Accent6 5" xfId="477"/>
    <cellStyle name="20% - Accent6 5 2" xfId="478"/>
    <cellStyle name="20% - Accent6 5 2 2" xfId="479"/>
    <cellStyle name="20% - Accent6 5 3" xfId="480"/>
    <cellStyle name="20% - Accent6 5 3 2" xfId="481"/>
    <cellStyle name="20% - Accent6 5 4" xfId="482"/>
    <cellStyle name="20% - Accent6 6" xfId="483"/>
    <cellStyle name="20% - Accent6 6 2" xfId="484"/>
    <cellStyle name="20% - Accent6 6 2 2" xfId="485"/>
    <cellStyle name="20% - Accent6 6 3" xfId="486"/>
    <cellStyle name="20% - Accent6 6 3 2" xfId="487"/>
    <cellStyle name="20% - Accent6 6 4" xfId="488"/>
    <cellStyle name="20% - Accent6 7" xfId="489"/>
    <cellStyle name="20% - Accent6 7 2" xfId="490"/>
    <cellStyle name="20% - Accent6 7 2 2" xfId="491"/>
    <cellStyle name="20% - Accent6 7 3" xfId="492"/>
    <cellStyle name="20% - Accent6 7 3 2" xfId="493"/>
    <cellStyle name="20% - Accent6 7 4" xfId="494"/>
    <cellStyle name="20% - Accent6 8" xfId="495"/>
    <cellStyle name="20% - Accent6 8 2" xfId="496"/>
    <cellStyle name="20% - Accent6 8 2 2" xfId="497"/>
    <cellStyle name="20% - Accent6 8 3" xfId="498"/>
    <cellStyle name="20% - Accent6 8 3 2" xfId="499"/>
    <cellStyle name="20% - Accent6 8 4" xfId="500"/>
    <cellStyle name="20% - Accent6 9" xfId="501"/>
    <cellStyle name="20% - Accent6 9 2" xfId="502"/>
    <cellStyle name="20% - Accent6 9 2 2" xfId="503"/>
    <cellStyle name="20% - Accent6 9 3" xfId="504"/>
    <cellStyle name="20% - Accent6 9 3 2" xfId="505"/>
    <cellStyle name="20% - Accent6 9 4" xfId="506"/>
    <cellStyle name="40% - Accent1 10" xfId="507"/>
    <cellStyle name="40% - Accent1 10 2" xfId="508"/>
    <cellStyle name="40% - Accent1 10 2 2" xfId="509"/>
    <cellStyle name="40% - Accent1 10 3" xfId="510"/>
    <cellStyle name="40% - Accent1 10 3 2" xfId="511"/>
    <cellStyle name="40% - Accent1 10 4" xfId="512"/>
    <cellStyle name="40% - Accent1 11" xfId="513"/>
    <cellStyle name="40% - Accent1 11 2" xfId="514"/>
    <cellStyle name="40% - Accent1 11 2 2" xfId="515"/>
    <cellStyle name="40% - Accent1 11 3" xfId="516"/>
    <cellStyle name="40% - Accent1 11 3 2" xfId="517"/>
    <cellStyle name="40% - Accent1 11 4" xfId="518"/>
    <cellStyle name="40% - Accent1 12" xfId="519"/>
    <cellStyle name="40% - Accent1 12 2" xfId="520"/>
    <cellStyle name="40% - Accent1 12 2 2" xfId="521"/>
    <cellStyle name="40% - Accent1 12 3" xfId="522"/>
    <cellStyle name="40% - Accent1 12 3 2" xfId="523"/>
    <cellStyle name="40% - Accent1 12 4" xfId="524"/>
    <cellStyle name="40% - Accent1 13" xfId="525"/>
    <cellStyle name="40% - Accent1 13 2" xfId="526"/>
    <cellStyle name="40% - Accent1 13 2 2" xfId="527"/>
    <cellStyle name="40% - Accent1 13 3" xfId="528"/>
    <cellStyle name="40% - Accent1 13 3 2" xfId="529"/>
    <cellStyle name="40% - Accent1 13 4" xfId="530"/>
    <cellStyle name="40% - Accent1 14" xfId="531"/>
    <cellStyle name="40% - Accent1 14 2" xfId="532"/>
    <cellStyle name="40% - Accent1 14 2 2" xfId="533"/>
    <cellStyle name="40% - Accent1 14 3" xfId="534"/>
    <cellStyle name="40% - Accent1 14 3 2" xfId="535"/>
    <cellStyle name="40% - Accent1 14 4" xfId="536"/>
    <cellStyle name="40% - Accent1 15" xfId="537"/>
    <cellStyle name="40% - Accent1 15 2" xfId="538"/>
    <cellStyle name="40% - Accent1 15 2 2" xfId="539"/>
    <cellStyle name="40% - Accent1 15 3" xfId="540"/>
    <cellStyle name="40% - Accent1 16" xfId="541"/>
    <cellStyle name="40% - Accent1 16 2" xfId="542"/>
    <cellStyle name="40% - Accent1 2" xfId="543"/>
    <cellStyle name="40% - Accent1 2 2" xfId="544"/>
    <cellStyle name="40% - Accent1 2 2 2" xfId="545"/>
    <cellStyle name="40% - Accent1 2 3" xfId="546"/>
    <cellStyle name="40% - Accent1 2 3 2" xfId="547"/>
    <cellStyle name="40% - Accent1 2 4" xfId="548"/>
    <cellStyle name="40% - Accent1 3" xfId="549"/>
    <cellStyle name="40% - Accent1 3 2" xfId="550"/>
    <cellStyle name="40% - Accent1 3 2 2" xfId="551"/>
    <cellStyle name="40% - Accent1 3 3" xfId="552"/>
    <cellStyle name="40% - Accent1 3 3 2" xfId="553"/>
    <cellStyle name="40% - Accent1 3 4" xfId="554"/>
    <cellStyle name="40% - Accent1 4" xfId="555"/>
    <cellStyle name="40% - Accent1 4 2" xfId="556"/>
    <cellStyle name="40% - Accent1 4 2 2" xfId="557"/>
    <cellStyle name="40% - Accent1 4 3" xfId="558"/>
    <cellStyle name="40% - Accent1 4 3 2" xfId="559"/>
    <cellStyle name="40% - Accent1 4 4" xfId="560"/>
    <cellStyle name="40% - Accent1 5" xfId="561"/>
    <cellStyle name="40% - Accent1 5 2" xfId="562"/>
    <cellStyle name="40% - Accent1 5 2 2" xfId="563"/>
    <cellStyle name="40% - Accent1 5 3" xfId="564"/>
    <cellStyle name="40% - Accent1 5 3 2" xfId="565"/>
    <cellStyle name="40% - Accent1 5 4" xfId="566"/>
    <cellStyle name="40% - Accent1 6" xfId="567"/>
    <cellStyle name="40% - Accent1 6 2" xfId="568"/>
    <cellStyle name="40% - Accent1 6 2 2" xfId="569"/>
    <cellStyle name="40% - Accent1 6 3" xfId="570"/>
    <cellStyle name="40% - Accent1 6 3 2" xfId="571"/>
    <cellStyle name="40% - Accent1 6 4" xfId="572"/>
    <cellStyle name="40% - Accent1 7" xfId="573"/>
    <cellStyle name="40% - Accent1 7 2" xfId="574"/>
    <cellStyle name="40% - Accent1 7 2 2" xfId="575"/>
    <cellStyle name="40% - Accent1 7 3" xfId="576"/>
    <cellStyle name="40% - Accent1 7 3 2" xfId="577"/>
    <cellStyle name="40% - Accent1 7 4" xfId="578"/>
    <cellStyle name="40% - Accent1 8" xfId="579"/>
    <cellStyle name="40% - Accent1 8 2" xfId="580"/>
    <cellStyle name="40% - Accent1 8 2 2" xfId="581"/>
    <cellStyle name="40% - Accent1 8 3" xfId="582"/>
    <cellStyle name="40% - Accent1 8 3 2" xfId="583"/>
    <cellStyle name="40% - Accent1 8 4" xfId="584"/>
    <cellStyle name="40% - Accent1 9" xfId="585"/>
    <cellStyle name="40% - Accent1 9 2" xfId="586"/>
    <cellStyle name="40% - Accent1 9 2 2" xfId="587"/>
    <cellStyle name="40% - Accent1 9 3" xfId="588"/>
    <cellStyle name="40% - Accent1 9 3 2" xfId="589"/>
    <cellStyle name="40% - Accent1 9 4" xfId="590"/>
    <cellStyle name="40% - Accent2 10" xfId="591"/>
    <cellStyle name="40% - Accent2 10 2" xfId="592"/>
    <cellStyle name="40% - Accent2 10 2 2" xfId="593"/>
    <cellStyle name="40% - Accent2 10 3" xfId="594"/>
    <cellStyle name="40% - Accent2 10 3 2" xfId="595"/>
    <cellStyle name="40% - Accent2 10 4" xfId="596"/>
    <cellStyle name="40% - Accent2 11" xfId="597"/>
    <cellStyle name="40% - Accent2 11 2" xfId="598"/>
    <cellStyle name="40% - Accent2 11 2 2" xfId="599"/>
    <cellStyle name="40% - Accent2 11 3" xfId="600"/>
    <cellStyle name="40% - Accent2 11 3 2" xfId="601"/>
    <cellStyle name="40% - Accent2 11 4" xfId="602"/>
    <cellStyle name="40% - Accent2 12" xfId="603"/>
    <cellStyle name="40% - Accent2 12 2" xfId="604"/>
    <cellStyle name="40% - Accent2 12 2 2" xfId="605"/>
    <cellStyle name="40% - Accent2 12 3" xfId="606"/>
    <cellStyle name="40% - Accent2 12 3 2" xfId="607"/>
    <cellStyle name="40% - Accent2 12 4" xfId="608"/>
    <cellStyle name="40% - Accent2 13" xfId="609"/>
    <cellStyle name="40% - Accent2 13 2" xfId="610"/>
    <cellStyle name="40% - Accent2 13 2 2" xfId="611"/>
    <cellStyle name="40% - Accent2 13 3" xfId="612"/>
    <cellStyle name="40% - Accent2 13 3 2" xfId="613"/>
    <cellStyle name="40% - Accent2 13 4" xfId="614"/>
    <cellStyle name="40% - Accent2 14" xfId="615"/>
    <cellStyle name="40% - Accent2 14 2" xfId="616"/>
    <cellStyle name="40% - Accent2 14 2 2" xfId="617"/>
    <cellStyle name="40% - Accent2 14 3" xfId="618"/>
    <cellStyle name="40% - Accent2 14 3 2" xfId="619"/>
    <cellStyle name="40% - Accent2 14 4" xfId="620"/>
    <cellStyle name="40% - Accent2 15" xfId="621"/>
    <cellStyle name="40% - Accent2 15 2" xfId="622"/>
    <cellStyle name="40% - Accent2 15 2 2" xfId="623"/>
    <cellStyle name="40% - Accent2 15 3" xfId="624"/>
    <cellStyle name="40% - Accent2 16" xfId="625"/>
    <cellStyle name="40% - Accent2 16 2" xfId="626"/>
    <cellStyle name="40% - Accent2 2" xfId="627"/>
    <cellStyle name="40% - Accent2 2 2" xfId="628"/>
    <cellStyle name="40% - Accent2 2 2 2" xfId="629"/>
    <cellStyle name="40% - Accent2 2 3" xfId="630"/>
    <cellStyle name="40% - Accent2 2 3 2" xfId="631"/>
    <cellStyle name="40% - Accent2 2 4" xfId="632"/>
    <cellStyle name="40% - Accent2 3" xfId="633"/>
    <cellStyle name="40% - Accent2 3 2" xfId="634"/>
    <cellStyle name="40% - Accent2 3 2 2" xfId="635"/>
    <cellStyle name="40% - Accent2 3 3" xfId="636"/>
    <cellStyle name="40% - Accent2 3 3 2" xfId="637"/>
    <cellStyle name="40% - Accent2 3 4" xfId="638"/>
    <cellStyle name="40% - Accent2 4" xfId="639"/>
    <cellStyle name="40% - Accent2 4 2" xfId="640"/>
    <cellStyle name="40% - Accent2 4 2 2" xfId="641"/>
    <cellStyle name="40% - Accent2 4 3" xfId="642"/>
    <cellStyle name="40% - Accent2 4 3 2" xfId="643"/>
    <cellStyle name="40% - Accent2 4 4" xfId="644"/>
    <cellStyle name="40% - Accent2 5" xfId="645"/>
    <cellStyle name="40% - Accent2 5 2" xfId="646"/>
    <cellStyle name="40% - Accent2 5 2 2" xfId="647"/>
    <cellStyle name="40% - Accent2 5 3" xfId="648"/>
    <cellStyle name="40% - Accent2 5 3 2" xfId="649"/>
    <cellStyle name="40% - Accent2 5 4" xfId="650"/>
    <cellStyle name="40% - Accent2 6" xfId="651"/>
    <cellStyle name="40% - Accent2 6 2" xfId="652"/>
    <cellStyle name="40% - Accent2 6 2 2" xfId="653"/>
    <cellStyle name="40% - Accent2 6 3" xfId="654"/>
    <cellStyle name="40% - Accent2 6 3 2" xfId="655"/>
    <cellStyle name="40% - Accent2 6 4" xfId="656"/>
    <cellStyle name="40% - Accent2 7" xfId="657"/>
    <cellStyle name="40% - Accent2 7 2" xfId="658"/>
    <cellStyle name="40% - Accent2 7 2 2" xfId="659"/>
    <cellStyle name="40% - Accent2 7 3" xfId="660"/>
    <cellStyle name="40% - Accent2 7 3 2" xfId="661"/>
    <cellStyle name="40% - Accent2 7 4" xfId="662"/>
    <cellStyle name="40% - Accent2 8" xfId="663"/>
    <cellStyle name="40% - Accent2 8 2" xfId="664"/>
    <cellStyle name="40% - Accent2 8 2 2" xfId="665"/>
    <cellStyle name="40% - Accent2 8 3" xfId="666"/>
    <cellStyle name="40% - Accent2 8 3 2" xfId="667"/>
    <cellStyle name="40% - Accent2 8 4" xfId="668"/>
    <cellStyle name="40% - Accent2 9" xfId="669"/>
    <cellStyle name="40% - Accent2 9 2" xfId="670"/>
    <cellStyle name="40% - Accent2 9 2 2" xfId="671"/>
    <cellStyle name="40% - Accent2 9 3" xfId="672"/>
    <cellStyle name="40% - Accent2 9 3 2" xfId="673"/>
    <cellStyle name="40% - Accent2 9 4" xfId="674"/>
    <cellStyle name="40% - Accent3 10" xfId="675"/>
    <cellStyle name="40% - Accent3 10 2" xfId="676"/>
    <cellStyle name="40% - Accent3 10 2 2" xfId="677"/>
    <cellStyle name="40% - Accent3 10 3" xfId="678"/>
    <cellStyle name="40% - Accent3 10 3 2" xfId="679"/>
    <cellStyle name="40% - Accent3 10 4" xfId="680"/>
    <cellStyle name="40% - Accent3 11" xfId="681"/>
    <cellStyle name="40% - Accent3 11 2" xfId="682"/>
    <cellStyle name="40% - Accent3 11 2 2" xfId="683"/>
    <cellStyle name="40% - Accent3 11 3" xfId="684"/>
    <cellStyle name="40% - Accent3 11 3 2" xfId="685"/>
    <cellStyle name="40% - Accent3 11 4" xfId="686"/>
    <cellStyle name="40% - Accent3 12" xfId="687"/>
    <cellStyle name="40% - Accent3 12 2" xfId="688"/>
    <cellStyle name="40% - Accent3 12 2 2" xfId="689"/>
    <cellStyle name="40% - Accent3 12 3" xfId="690"/>
    <cellStyle name="40% - Accent3 12 3 2" xfId="691"/>
    <cellStyle name="40% - Accent3 12 4" xfId="692"/>
    <cellStyle name="40% - Accent3 13" xfId="693"/>
    <cellStyle name="40% - Accent3 13 2" xfId="694"/>
    <cellStyle name="40% - Accent3 13 2 2" xfId="695"/>
    <cellStyle name="40% - Accent3 13 3" xfId="696"/>
    <cellStyle name="40% - Accent3 13 3 2" xfId="697"/>
    <cellStyle name="40% - Accent3 13 4" xfId="698"/>
    <cellStyle name="40% - Accent3 14" xfId="699"/>
    <cellStyle name="40% - Accent3 14 2" xfId="700"/>
    <cellStyle name="40% - Accent3 14 2 2" xfId="701"/>
    <cellStyle name="40% - Accent3 14 3" xfId="702"/>
    <cellStyle name="40% - Accent3 14 3 2" xfId="703"/>
    <cellStyle name="40% - Accent3 14 4" xfId="704"/>
    <cellStyle name="40% - Accent3 15" xfId="705"/>
    <cellStyle name="40% - Accent3 15 2" xfId="706"/>
    <cellStyle name="40% - Accent3 15 2 2" xfId="707"/>
    <cellStyle name="40% - Accent3 15 3" xfId="708"/>
    <cellStyle name="40% - Accent3 16" xfId="709"/>
    <cellStyle name="40% - Accent3 16 2" xfId="710"/>
    <cellStyle name="40% - Accent3 2" xfId="711"/>
    <cellStyle name="40% - Accent3 2 2" xfId="712"/>
    <cellStyle name="40% - Accent3 2 2 2" xfId="713"/>
    <cellStyle name="40% - Accent3 2 3" xfId="714"/>
    <cellStyle name="40% - Accent3 2 3 2" xfId="715"/>
    <cellStyle name="40% - Accent3 2 4" xfId="716"/>
    <cellStyle name="40% - Accent3 3" xfId="717"/>
    <cellStyle name="40% - Accent3 3 2" xfId="718"/>
    <cellStyle name="40% - Accent3 3 2 2" xfId="719"/>
    <cellStyle name="40% - Accent3 3 3" xfId="720"/>
    <cellStyle name="40% - Accent3 3 3 2" xfId="721"/>
    <cellStyle name="40% - Accent3 3 4" xfId="722"/>
    <cellStyle name="40% - Accent3 4" xfId="723"/>
    <cellStyle name="40% - Accent3 4 2" xfId="724"/>
    <cellStyle name="40% - Accent3 4 2 2" xfId="725"/>
    <cellStyle name="40% - Accent3 4 3" xfId="726"/>
    <cellStyle name="40% - Accent3 4 3 2" xfId="727"/>
    <cellStyle name="40% - Accent3 4 4" xfId="728"/>
    <cellStyle name="40% - Accent3 5" xfId="729"/>
    <cellStyle name="40% - Accent3 5 2" xfId="730"/>
    <cellStyle name="40% - Accent3 5 2 2" xfId="731"/>
    <cellStyle name="40% - Accent3 5 3" xfId="732"/>
    <cellStyle name="40% - Accent3 5 3 2" xfId="733"/>
    <cellStyle name="40% - Accent3 5 4" xfId="734"/>
    <cellStyle name="40% - Accent3 6" xfId="735"/>
    <cellStyle name="40% - Accent3 6 2" xfId="736"/>
    <cellStyle name="40% - Accent3 6 2 2" xfId="737"/>
    <cellStyle name="40% - Accent3 6 3" xfId="738"/>
    <cellStyle name="40% - Accent3 6 3 2" xfId="739"/>
    <cellStyle name="40% - Accent3 6 4" xfId="740"/>
    <cellStyle name="40% - Accent3 7" xfId="741"/>
    <cellStyle name="40% - Accent3 7 2" xfId="742"/>
    <cellStyle name="40% - Accent3 7 2 2" xfId="743"/>
    <cellStyle name="40% - Accent3 7 3" xfId="744"/>
    <cellStyle name="40% - Accent3 7 3 2" xfId="745"/>
    <cellStyle name="40% - Accent3 7 4" xfId="746"/>
    <cellStyle name="40% - Accent3 8" xfId="747"/>
    <cellStyle name="40% - Accent3 8 2" xfId="748"/>
    <cellStyle name="40% - Accent3 8 2 2" xfId="749"/>
    <cellStyle name="40% - Accent3 8 3" xfId="750"/>
    <cellStyle name="40% - Accent3 8 3 2" xfId="751"/>
    <cellStyle name="40% - Accent3 8 4" xfId="752"/>
    <cellStyle name="40% - Accent3 9" xfId="753"/>
    <cellStyle name="40% - Accent3 9 2" xfId="754"/>
    <cellStyle name="40% - Accent3 9 2 2" xfId="755"/>
    <cellStyle name="40% - Accent3 9 3" xfId="756"/>
    <cellStyle name="40% - Accent3 9 3 2" xfId="757"/>
    <cellStyle name="40% - Accent3 9 4" xfId="758"/>
    <cellStyle name="40% - Accent4 10" xfId="759"/>
    <cellStyle name="40% - Accent4 10 2" xfId="760"/>
    <cellStyle name="40% - Accent4 10 2 2" xfId="761"/>
    <cellStyle name="40% - Accent4 10 3" xfId="762"/>
    <cellStyle name="40% - Accent4 10 3 2" xfId="763"/>
    <cellStyle name="40% - Accent4 10 4" xfId="764"/>
    <cellStyle name="40% - Accent4 11" xfId="765"/>
    <cellStyle name="40% - Accent4 11 2" xfId="766"/>
    <cellStyle name="40% - Accent4 11 2 2" xfId="767"/>
    <cellStyle name="40% - Accent4 11 3" xfId="768"/>
    <cellStyle name="40% - Accent4 11 3 2" xfId="769"/>
    <cellStyle name="40% - Accent4 11 4" xfId="770"/>
    <cellStyle name="40% - Accent4 12" xfId="771"/>
    <cellStyle name="40% - Accent4 12 2" xfId="772"/>
    <cellStyle name="40% - Accent4 12 2 2" xfId="773"/>
    <cellStyle name="40% - Accent4 12 3" xfId="774"/>
    <cellStyle name="40% - Accent4 12 3 2" xfId="775"/>
    <cellStyle name="40% - Accent4 12 4" xfId="776"/>
    <cellStyle name="40% - Accent4 13" xfId="777"/>
    <cellStyle name="40% - Accent4 13 2" xfId="778"/>
    <cellStyle name="40% - Accent4 13 2 2" xfId="779"/>
    <cellStyle name="40% - Accent4 13 3" xfId="780"/>
    <cellStyle name="40% - Accent4 13 3 2" xfId="781"/>
    <cellStyle name="40% - Accent4 13 4" xfId="782"/>
    <cellStyle name="40% - Accent4 14" xfId="783"/>
    <cellStyle name="40% - Accent4 14 2" xfId="784"/>
    <cellStyle name="40% - Accent4 14 2 2" xfId="785"/>
    <cellStyle name="40% - Accent4 14 3" xfId="786"/>
    <cellStyle name="40% - Accent4 14 3 2" xfId="787"/>
    <cellStyle name="40% - Accent4 14 4" xfId="788"/>
    <cellStyle name="40% - Accent4 15" xfId="789"/>
    <cellStyle name="40% - Accent4 15 2" xfId="790"/>
    <cellStyle name="40% - Accent4 15 2 2" xfId="791"/>
    <cellStyle name="40% - Accent4 15 3" xfId="792"/>
    <cellStyle name="40% - Accent4 16" xfId="793"/>
    <cellStyle name="40% - Accent4 16 2" xfId="794"/>
    <cellStyle name="40% - Accent4 2" xfId="795"/>
    <cellStyle name="40% - Accent4 2 2" xfId="796"/>
    <cellStyle name="40% - Accent4 2 2 2" xfId="797"/>
    <cellStyle name="40% - Accent4 2 3" xfId="798"/>
    <cellStyle name="40% - Accent4 2 3 2" xfId="799"/>
    <cellStyle name="40% - Accent4 2 4" xfId="800"/>
    <cellStyle name="40% - Accent4 3" xfId="801"/>
    <cellStyle name="40% - Accent4 3 2" xfId="802"/>
    <cellStyle name="40% - Accent4 3 2 2" xfId="803"/>
    <cellStyle name="40% - Accent4 3 3" xfId="804"/>
    <cellStyle name="40% - Accent4 3 3 2" xfId="805"/>
    <cellStyle name="40% - Accent4 3 4" xfId="806"/>
    <cellStyle name="40% - Accent4 4" xfId="807"/>
    <cellStyle name="40% - Accent4 4 2" xfId="808"/>
    <cellStyle name="40% - Accent4 4 2 2" xfId="809"/>
    <cellStyle name="40% - Accent4 4 3" xfId="810"/>
    <cellStyle name="40% - Accent4 4 3 2" xfId="811"/>
    <cellStyle name="40% - Accent4 4 4" xfId="812"/>
    <cellStyle name="40% - Accent4 5" xfId="813"/>
    <cellStyle name="40% - Accent4 5 2" xfId="814"/>
    <cellStyle name="40% - Accent4 5 2 2" xfId="815"/>
    <cellStyle name="40% - Accent4 5 3" xfId="816"/>
    <cellStyle name="40% - Accent4 5 3 2" xfId="817"/>
    <cellStyle name="40% - Accent4 5 4" xfId="818"/>
    <cellStyle name="40% - Accent4 6" xfId="819"/>
    <cellStyle name="40% - Accent4 6 2" xfId="820"/>
    <cellStyle name="40% - Accent4 6 2 2" xfId="821"/>
    <cellStyle name="40% - Accent4 6 3" xfId="822"/>
    <cellStyle name="40% - Accent4 6 3 2" xfId="823"/>
    <cellStyle name="40% - Accent4 6 4" xfId="824"/>
    <cellStyle name="40% - Accent4 7" xfId="825"/>
    <cellStyle name="40% - Accent4 7 2" xfId="826"/>
    <cellStyle name="40% - Accent4 7 2 2" xfId="827"/>
    <cellStyle name="40% - Accent4 7 3" xfId="828"/>
    <cellStyle name="40% - Accent4 7 3 2" xfId="829"/>
    <cellStyle name="40% - Accent4 7 4" xfId="830"/>
    <cellStyle name="40% - Accent4 8" xfId="831"/>
    <cellStyle name="40% - Accent4 8 2" xfId="832"/>
    <cellStyle name="40% - Accent4 8 2 2" xfId="833"/>
    <cellStyle name="40% - Accent4 8 3" xfId="834"/>
    <cellStyle name="40% - Accent4 8 3 2" xfId="835"/>
    <cellStyle name="40% - Accent4 8 4" xfId="836"/>
    <cellStyle name="40% - Accent4 9" xfId="837"/>
    <cellStyle name="40% - Accent4 9 2" xfId="838"/>
    <cellStyle name="40% - Accent4 9 2 2" xfId="839"/>
    <cellStyle name="40% - Accent4 9 3" xfId="840"/>
    <cellStyle name="40% - Accent4 9 3 2" xfId="841"/>
    <cellStyle name="40% - Accent4 9 4" xfId="842"/>
    <cellStyle name="40% - Accent5 10" xfId="843"/>
    <cellStyle name="40% - Accent5 10 2" xfId="844"/>
    <cellStyle name="40% - Accent5 10 2 2" xfId="845"/>
    <cellStyle name="40% - Accent5 10 3" xfId="846"/>
    <cellStyle name="40% - Accent5 10 3 2" xfId="847"/>
    <cellStyle name="40% - Accent5 10 4" xfId="848"/>
    <cellStyle name="40% - Accent5 11" xfId="849"/>
    <cellStyle name="40% - Accent5 11 2" xfId="850"/>
    <cellStyle name="40% - Accent5 11 2 2" xfId="851"/>
    <cellStyle name="40% - Accent5 11 3" xfId="852"/>
    <cellStyle name="40% - Accent5 11 3 2" xfId="853"/>
    <cellStyle name="40% - Accent5 11 4" xfId="854"/>
    <cellStyle name="40% - Accent5 12" xfId="855"/>
    <cellStyle name="40% - Accent5 12 2" xfId="856"/>
    <cellStyle name="40% - Accent5 12 2 2" xfId="857"/>
    <cellStyle name="40% - Accent5 12 3" xfId="858"/>
    <cellStyle name="40% - Accent5 12 3 2" xfId="859"/>
    <cellStyle name="40% - Accent5 12 4" xfId="860"/>
    <cellStyle name="40% - Accent5 13" xfId="861"/>
    <cellStyle name="40% - Accent5 13 2" xfId="862"/>
    <cellStyle name="40% - Accent5 13 2 2" xfId="863"/>
    <cellStyle name="40% - Accent5 13 3" xfId="864"/>
    <cellStyle name="40% - Accent5 13 3 2" xfId="865"/>
    <cellStyle name="40% - Accent5 13 4" xfId="866"/>
    <cellStyle name="40% - Accent5 14" xfId="867"/>
    <cellStyle name="40% - Accent5 14 2" xfId="868"/>
    <cellStyle name="40% - Accent5 14 2 2" xfId="869"/>
    <cellStyle name="40% - Accent5 14 3" xfId="870"/>
    <cellStyle name="40% - Accent5 14 3 2" xfId="871"/>
    <cellStyle name="40% - Accent5 14 4" xfId="872"/>
    <cellStyle name="40% - Accent5 15" xfId="873"/>
    <cellStyle name="40% - Accent5 15 2" xfId="874"/>
    <cellStyle name="40% - Accent5 15 2 2" xfId="875"/>
    <cellStyle name="40% - Accent5 15 3" xfId="876"/>
    <cellStyle name="40% - Accent5 16" xfId="877"/>
    <cellStyle name="40% - Accent5 16 2" xfId="878"/>
    <cellStyle name="40% - Accent5 2" xfId="879"/>
    <cellStyle name="40% - Accent5 2 2" xfId="880"/>
    <cellStyle name="40% - Accent5 2 2 2" xfId="881"/>
    <cellStyle name="40% - Accent5 2 3" xfId="882"/>
    <cellStyle name="40% - Accent5 2 3 2" xfId="883"/>
    <cellStyle name="40% - Accent5 2 4" xfId="884"/>
    <cellStyle name="40% - Accent5 3" xfId="885"/>
    <cellStyle name="40% - Accent5 3 2" xfId="886"/>
    <cellStyle name="40% - Accent5 3 2 2" xfId="887"/>
    <cellStyle name="40% - Accent5 3 3" xfId="888"/>
    <cellStyle name="40% - Accent5 3 3 2" xfId="889"/>
    <cellStyle name="40% - Accent5 3 4" xfId="890"/>
    <cellStyle name="40% - Accent5 4" xfId="891"/>
    <cellStyle name="40% - Accent5 4 2" xfId="892"/>
    <cellStyle name="40% - Accent5 4 2 2" xfId="893"/>
    <cellStyle name="40% - Accent5 4 3" xfId="894"/>
    <cellStyle name="40% - Accent5 4 3 2" xfId="895"/>
    <cellStyle name="40% - Accent5 4 4" xfId="896"/>
    <cellStyle name="40% - Accent5 5" xfId="897"/>
    <cellStyle name="40% - Accent5 5 2" xfId="898"/>
    <cellStyle name="40% - Accent5 5 2 2" xfId="899"/>
    <cellStyle name="40% - Accent5 5 3" xfId="900"/>
    <cellStyle name="40% - Accent5 5 3 2" xfId="901"/>
    <cellStyle name="40% - Accent5 5 4" xfId="902"/>
    <cellStyle name="40% - Accent5 6" xfId="903"/>
    <cellStyle name="40% - Accent5 6 2" xfId="904"/>
    <cellStyle name="40% - Accent5 6 2 2" xfId="905"/>
    <cellStyle name="40% - Accent5 6 3" xfId="906"/>
    <cellStyle name="40% - Accent5 6 3 2" xfId="907"/>
    <cellStyle name="40% - Accent5 6 4" xfId="908"/>
    <cellStyle name="40% - Accent5 7" xfId="909"/>
    <cellStyle name="40% - Accent5 7 2" xfId="910"/>
    <cellStyle name="40% - Accent5 7 2 2" xfId="911"/>
    <cellStyle name="40% - Accent5 7 3" xfId="912"/>
    <cellStyle name="40% - Accent5 7 3 2" xfId="913"/>
    <cellStyle name="40% - Accent5 7 4" xfId="914"/>
    <cellStyle name="40% - Accent5 8" xfId="915"/>
    <cellStyle name="40% - Accent5 8 2" xfId="916"/>
    <cellStyle name="40% - Accent5 8 2 2" xfId="917"/>
    <cellStyle name="40% - Accent5 8 3" xfId="918"/>
    <cellStyle name="40% - Accent5 8 3 2" xfId="919"/>
    <cellStyle name="40% - Accent5 8 4" xfId="920"/>
    <cellStyle name="40% - Accent5 9" xfId="921"/>
    <cellStyle name="40% - Accent5 9 2" xfId="922"/>
    <cellStyle name="40% - Accent5 9 2 2" xfId="923"/>
    <cellStyle name="40% - Accent5 9 3" xfId="924"/>
    <cellStyle name="40% - Accent5 9 3 2" xfId="925"/>
    <cellStyle name="40% - Accent5 9 4" xfId="926"/>
    <cellStyle name="40% - Accent6 10" xfId="927"/>
    <cellStyle name="40% - Accent6 10 2" xfId="928"/>
    <cellStyle name="40% - Accent6 10 2 2" xfId="929"/>
    <cellStyle name="40% - Accent6 10 3" xfId="930"/>
    <cellStyle name="40% - Accent6 10 3 2" xfId="931"/>
    <cellStyle name="40% - Accent6 10 4" xfId="932"/>
    <cellStyle name="40% - Accent6 11" xfId="933"/>
    <cellStyle name="40% - Accent6 11 2" xfId="934"/>
    <cellStyle name="40% - Accent6 11 2 2" xfId="935"/>
    <cellStyle name="40% - Accent6 11 3" xfId="936"/>
    <cellStyle name="40% - Accent6 11 3 2" xfId="937"/>
    <cellStyle name="40% - Accent6 11 4" xfId="938"/>
    <cellStyle name="40% - Accent6 12" xfId="939"/>
    <cellStyle name="40% - Accent6 12 2" xfId="940"/>
    <cellStyle name="40% - Accent6 12 2 2" xfId="941"/>
    <cellStyle name="40% - Accent6 12 3" xfId="942"/>
    <cellStyle name="40% - Accent6 12 3 2" xfId="943"/>
    <cellStyle name="40% - Accent6 12 4" xfId="944"/>
    <cellStyle name="40% - Accent6 13" xfId="945"/>
    <cellStyle name="40% - Accent6 13 2" xfId="946"/>
    <cellStyle name="40% - Accent6 13 2 2" xfId="947"/>
    <cellStyle name="40% - Accent6 13 3" xfId="948"/>
    <cellStyle name="40% - Accent6 13 3 2" xfId="949"/>
    <cellStyle name="40% - Accent6 13 4" xfId="950"/>
    <cellStyle name="40% - Accent6 14" xfId="951"/>
    <cellStyle name="40% - Accent6 14 2" xfId="952"/>
    <cellStyle name="40% - Accent6 14 2 2" xfId="953"/>
    <cellStyle name="40% - Accent6 14 3" xfId="954"/>
    <cellStyle name="40% - Accent6 14 3 2" xfId="955"/>
    <cellStyle name="40% - Accent6 14 4" xfId="956"/>
    <cellStyle name="40% - Accent6 15" xfId="957"/>
    <cellStyle name="40% - Accent6 15 2" xfId="958"/>
    <cellStyle name="40% - Accent6 15 2 2" xfId="959"/>
    <cellStyle name="40% - Accent6 15 3" xfId="960"/>
    <cellStyle name="40% - Accent6 16" xfId="961"/>
    <cellStyle name="40% - Accent6 16 2" xfId="962"/>
    <cellStyle name="40% - Accent6 2" xfId="963"/>
    <cellStyle name="40% - Accent6 2 2" xfId="964"/>
    <cellStyle name="40% - Accent6 2 2 2" xfId="965"/>
    <cellStyle name="40% - Accent6 2 3" xfId="966"/>
    <cellStyle name="40% - Accent6 2 3 2" xfId="967"/>
    <cellStyle name="40% - Accent6 2 4" xfId="968"/>
    <cellStyle name="40% - Accent6 3" xfId="969"/>
    <cellStyle name="40% - Accent6 3 2" xfId="970"/>
    <cellStyle name="40% - Accent6 3 2 2" xfId="971"/>
    <cellStyle name="40% - Accent6 3 3" xfId="972"/>
    <cellStyle name="40% - Accent6 3 3 2" xfId="973"/>
    <cellStyle name="40% - Accent6 3 4" xfId="974"/>
    <cellStyle name="40% - Accent6 4" xfId="975"/>
    <cellStyle name="40% - Accent6 4 2" xfId="976"/>
    <cellStyle name="40% - Accent6 4 2 2" xfId="977"/>
    <cellStyle name="40% - Accent6 4 3" xfId="978"/>
    <cellStyle name="40% - Accent6 4 3 2" xfId="979"/>
    <cellStyle name="40% - Accent6 4 4" xfId="980"/>
    <cellStyle name="40% - Accent6 5" xfId="981"/>
    <cellStyle name="40% - Accent6 5 2" xfId="982"/>
    <cellStyle name="40% - Accent6 5 2 2" xfId="983"/>
    <cellStyle name="40% - Accent6 5 3" xfId="984"/>
    <cellStyle name="40% - Accent6 5 3 2" xfId="985"/>
    <cellStyle name="40% - Accent6 5 4" xfId="986"/>
    <cellStyle name="40% - Accent6 6" xfId="987"/>
    <cellStyle name="40% - Accent6 6 2" xfId="988"/>
    <cellStyle name="40% - Accent6 6 2 2" xfId="989"/>
    <cellStyle name="40% - Accent6 6 3" xfId="990"/>
    <cellStyle name="40% - Accent6 6 3 2" xfId="991"/>
    <cellStyle name="40% - Accent6 6 4" xfId="992"/>
    <cellStyle name="40% - Accent6 7" xfId="993"/>
    <cellStyle name="40% - Accent6 7 2" xfId="994"/>
    <cellStyle name="40% - Accent6 7 2 2" xfId="995"/>
    <cellStyle name="40% - Accent6 7 3" xfId="996"/>
    <cellStyle name="40% - Accent6 7 3 2" xfId="997"/>
    <cellStyle name="40% - Accent6 7 4" xfId="998"/>
    <cellStyle name="40% - Accent6 8" xfId="999"/>
    <cellStyle name="40% - Accent6 8 2" xfId="1000"/>
    <cellStyle name="40% - Accent6 8 2 2" xfId="1001"/>
    <cellStyle name="40% - Accent6 8 3" xfId="1002"/>
    <cellStyle name="40% - Accent6 8 3 2" xfId="1003"/>
    <cellStyle name="40% - Accent6 8 4" xfId="1004"/>
    <cellStyle name="40% - Accent6 9" xfId="1005"/>
    <cellStyle name="40% - Accent6 9 2" xfId="1006"/>
    <cellStyle name="40% - Accent6 9 2 2" xfId="1007"/>
    <cellStyle name="40% - Accent6 9 3" xfId="1008"/>
    <cellStyle name="40% - Accent6 9 3 2" xfId="1009"/>
    <cellStyle name="40% - Accent6 9 4" xfId="1010"/>
    <cellStyle name="60% - Accent1 10" xfId="1011"/>
    <cellStyle name="60% - Accent1 10 2" xfId="1012"/>
    <cellStyle name="60% - Accent1 11" xfId="1013"/>
    <cellStyle name="60% - Accent1 11 2" xfId="1014"/>
    <cellStyle name="60% - Accent1 12" xfId="1015"/>
    <cellStyle name="60% - Accent1 12 2" xfId="1016"/>
    <cellStyle name="60% - Accent1 13" xfId="1017"/>
    <cellStyle name="60% - Accent1 13 2" xfId="1018"/>
    <cellStyle name="60% - Accent1 14" xfId="1019"/>
    <cellStyle name="60% - Accent1 14 2" xfId="1020"/>
    <cellStyle name="60% - Accent1 15" xfId="1021"/>
    <cellStyle name="60% - Accent1 16" xfId="1022"/>
    <cellStyle name="60% - Accent1 2" xfId="1023"/>
    <cellStyle name="60% - Accent1 2 2" xfId="1024"/>
    <cellStyle name="60% - Accent1 3" xfId="1025"/>
    <cellStyle name="60% - Accent1 3 2" xfId="1026"/>
    <cellStyle name="60% - Accent1 4" xfId="1027"/>
    <cellStyle name="60% - Accent1 4 2" xfId="1028"/>
    <cellStyle name="60% - Accent1 5" xfId="1029"/>
    <cellStyle name="60% - Accent1 5 2" xfId="1030"/>
    <cellStyle name="60% - Accent1 6" xfId="1031"/>
    <cellStyle name="60% - Accent1 6 2" xfId="1032"/>
    <cellStyle name="60% - Accent1 7" xfId="1033"/>
    <cellStyle name="60% - Accent1 7 2" xfId="1034"/>
    <cellStyle name="60% - Accent1 8" xfId="1035"/>
    <cellStyle name="60% - Accent1 8 2" xfId="1036"/>
    <cellStyle name="60% - Accent1 9" xfId="1037"/>
    <cellStyle name="60% - Accent1 9 2" xfId="1038"/>
    <cellStyle name="60% - Accent2 10" xfId="1039"/>
    <cellStyle name="60% - Accent2 10 2" xfId="1040"/>
    <cellStyle name="60% - Accent2 11" xfId="1041"/>
    <cellStyle name="60% - Accent2 11 2" xfId="1042"/>
    <cellStyle name="60% - Accent2 12" xfId="1043"/>
    <cellStyle name="60% - Accent2 12 2" xfId="1044"/>
    <cellStyle name="60% - Accent2 13" xfId="1045"/>
    <cellStyle name="60% - Accent2 13 2" xfId="1046"/>
    <cellStyle name="60% - Accent2 14" xfId="1047"/>
    <cellStyle name="60% - Accent2 14 2" xfId="1048"/>
    <cellStyle name="60% - Accent2 15" xfId="1049"/>
    <cellStyle name="60% - Accent2 16" xfId="1050"/>
    <cellStyle name="60% - Accent2 2" xfId="1051"/>
    <cellStyle name="60% - Accent2 2 2" xfId="1052"/>
    <cellStyle name="60% - Accent2 3" xfId="1053"/>
    <cellStyle name="60% - Accent2 3 2" xfId="1054"/>
    <cellStyle name="60% - Accent2 4" xfId="1055"/>
    <cellStyle name="60% - Accent2 4 2" xfId="1056"/>
    <cellStyle name="60% - Accent2 5" xfId="1057"/>
    <cellStyle name="60% - Accent2 5 2" xfId="1058"/>
    <cellStyle name="60% - Accent2 6" xfId="1059"/>
    <cellStyle name="60% - Accent2 6 2" xfId="1060"/>
    <cellStyle name="60% - Accent2 7" xfId="1061"/>
    <cellStyle name="60% - Accent2 7 2" xfId="1062"/>
    <cellStyle name="60% - Accent2 8" xfId="1063"/>
    <cellStyle name="60% - Accent2 8 2" xfId="1064"/>
    <cellStyle name="60% - Accent2 9" xfId="1065"/>
    <cellStyle name="60% - Accent2 9 2" xfId="1066"/>
    <cellStyle name="60% - Accent3 10" xfId="1067"/>
    <cellStyle name="60% - Accent3 10 2" xfId="1068"/>
    <cellStyle name="60% - Accent3 11" xfId="1069"/>
    <cellStyle name="60% - Accent3 11 2" xfId="1070"/>
    <cellStyle name="60% - Accent3 12" xfId="1071"/>
    <cellStyle name="60% - Accent3 12 2" xfId="1072"/>
    <cellStyle name="60% - Accent3 13" xfId="1073"/>
    <cellStyle name="60% - Accent3 13 2" xfId="1074"/>
    <cellStyle name="60% - Accent3 14" xfId="1075"/>
    <cellStyle name="60% - Accent3 14 2" xfId="1076"/>
    <cellStyle name="60% - Accent3 15" xfId="1077"/>
    <cellStyle name="60% - Accent3 16" xfId="1078"/>
    <cellStyle name="60% - Accent3 2" xfId="1079"/>
    <cellStyle name="60% - Accent3 2 2" xfId="1080"/>
    <cellStyle name="60% - Accent3 3" xfId="1081"/>
    <cellStyle name="60% - Accent3 3 2" xfId="1082"/>
    <cellStyle name="60% - Accent3 4" xfId="1083"/>
    <cellStyle name="60% - Accent3 4 2" xfId="1084"/>
    <cellStyle name="60% - Accent3 5" xfId="1085"/>
    <cellStyle name="60% - Accent3 5 2" xfId="1086"/>
    <cellStyle name="60% - Accent3 6" xfId="1087"/>
    <cellStyle name="60% - Accent3 6 2" xfId="1088"/>
    <cellStyle name="60% - Accent3 7" xfId="1089"/>
    <cellStyle name="60% - Accent3 7 2" xfId="1090"/>
    <cellStyle name="60% - Accent3 8" xfId="1091"/>
    <cellStyle name="60% - Accent3 8 2" xfId="1092"/>
    <cellStyle name="60% - Accent3 9" xfId="1093"/>
    <cellStyle name="60% - Accent3 9 2" xfId="1094"/>
    <cellStyle name="60% - Accent4 10" xfId="1095"/>
    <cellStyle name="60% - Accent4 10 2" xfId="1096"/>
    <cellStyle name="60% - Accent4 11" xfId="1097"/>
    <cellStyle name="60% - Accent4 11 2" xfId="1098"/>
    <cellStyle name="60% - Accent4 12" xfId="1099"/>
    <cellStyle name="60% - Accent4 12 2" xfId="1100"/>
    <cellStyle name="60% - Accent4 13" xfId="1101"/>
    <cellStyle name="60% - Accent4 13 2" xfId="1102"/>
    <cellStyle name="60% - Accent4 14" xfId="1103"/>
    <cellStyle name="60% - Accent4 14 2" xfId="1104"/>
    <cellStyle name="60% - Accent4 15" xfId="1105"/>
    <cellStyle name="60% - Accent4 16" xfId="1106"/>
    <cellStyle name="60% - Accent4 2" xfId="1107"/>
    <cellStyle name="60% - Accent4 2 2" xfId="1108"/>
    <cellStyle name="60% - Accent4 3" xfId="1109"/>
    <cellStyle name="60% - Accent4 3 2" xfId="1110"/>
    <cellStyle name="60% - Accent4 4" xfId="1111"/>
    <cellStyle name="60% - Accent4 4 2" xfId="1112"/>
    <cellStyle name="60% - Accent4 5" xfId="1113"/>
    <cellStyle name="60% - Accent4 5 2" xfId="1114"/>
    <cellStyle name="60% - Accent4 6" xfId="1115"/>
    <cellStyle name="60% - Accent4 6 2" xfId="1116"/>
    <cellStyle name="60% - Accent4 7" xfId="1117"/>
    <cellStyle name="60% - Accent4 7 2" xfId="1118"/>
    <cellStyle name="60% - Accent4 8" xfId="1119"/>
    <cellStyle name="60% - Accent4 8 2" xfId="1120"/>
    <cellStyle name="60% - Accent4 9" xfId="1121"/>
    <cellStyle name="60% - Accent4 9 2" xfId="1122"/>
    <cellStyle name="60% - Accent5 10" xfId="1123"/>
    <cellStyle name="60% - Accent5 10 2" xfId="1124"/>
    <cellStyle name="60% - Accent5 11" xfId="1125"/>
    <cellStyle name="60% - Accent5 11 2" xfId="1126"/>
    <cellStyle name="60% - Accent5 12" xfId="1127"/>
    <cellStyle name="60% - Accent5 12 2" xfId="1128"/>
    <cellStyle name="60% - Accent5 13" xfId="1129"/>
    <cellStyle name="60% - Accent5 13 2" xfId="1130"/>
    <cellStyle name="60% - Accent5 14" xfId="1131"/>
    <cellStyle name="60% - Accent5 14 2" xfId="1132"/>
    <cellStyle name="60% - Accent5 15" xfId="1133"/>
    <cellStyle name="60% - Accent5 16" xfId="1134"/>
    <cellStyle name="60% - Accent5 2" xfId="1135"/>
    <cellStyle name="60% - Accent5 2 2" xfId="1136"/>
    <cellStyle name="60% - Accent5 3" xfId="1137"/>
    <cellStyle name="60% - Accent5 3 2" xfId="1138"/>
    <cellStyle name="60% - Accent5 4" xfId="1139"/>
    <cellStyle name="60% - Accent5 4 2" xfId="1140"/>
    <cellStyle name="60% - Accent5 5" xfId="1141"/>
    <cellStyle name="60% - Accent5 5 2" xfId="1142"/>
    <cellStyle name="60% - Accent5 6" xfId="1143"/>
    <cellStyle name="60% - Accent5 6 2" xfId="1144"/>
    <cellStyle name="60% - Accent5 7" xfId="1145"/>
    <cellStyle name="60% - Accent5 7 2" xfId="1146"/>
    <cellStyle name="60% - Accent5 8" xfId="1147"/>
    <cellStyle name="60% - Accent5 8 2" xfId="1148"/>
    <cellStyle name="60% - Accent5 9" xfId="1149"/>
    <cellStyle name="60% - Accent5 9 2" xfId="1150"/>
    <cellStyle name="60% - Accent6 10" xfId="1151"/>
    <cellStyle name="60% - Accent6 10 2" xfId="1152"/>
    <cellStyle name="60% - Accent6 11" xfId="1153"/>
    <cellStyle name="60% - Accent6 11 2" xfId="1154"/>
    <cellStyle name="60% - Accent6 12" xfId="1155"/>
    <cellStyle name="60% - Accent6 12 2" xfId="1156"/>
    <cellStyle name="60% - Accent6 13" xfId="1157"/>
    <cellStyle name="60% - Accent6 13 2" xfId="1158"/>
    <cellStyle name="60% - Accent6 14" xfId="1159"/>
    <cellStyle name="60% - Accent6 14 2" xfId="1160"/>
    <cellStyle name="60% - Accent6 15" xfId="1161"/>
    <cellStyle name="60% - Accent6 16" xfId="1162"/>
    <cellStyle name="60% - Accent6 2" xfId="1163"/>
    <cellStyle name="60% - Accent6 2 2" xfId="1164"/>
    <cellStyle name="60% - Accent6 3" xfId="1165"/>
    <cellStyle name="60% - Accent6 3 2" xfId="1166"/>
    <cellStyle name="60% - Accent6 4" xfId="1167"/>
    <cellStyle name="60% - Accent6 4 2" xfId="1168"/>
    <cellStyle name="60% - Accent6 5" xfId="1169"/>
    <cellStyle name="60% - Accent6 5 2" xfId="1170"/>
    <cellStyle name="60% - Accent6 6" xfId="1171"/>
    <cellStyle name="60% - Accent6 6 2" xfId="1172"/>
    <cellStyle name="60% - Accent6 7" xfId="1173"/>
    <cellStyle name="60% - Accent6 7 2" xfId="1174"/>
    <cellStyle name="60% - Accent6 8" xfId="1175"/>
    <cellStyle name="60% - Accent6 8 2" xfId="1176"/>
    <cellStyle name="60% - Accent6 9" xfId="1177"/>
    <cellStyle name="60% - Accent6 9 2" xfId="1178"/>
    <cellStyle name="Accent1 10" xfId="1179"/>
    <cellStyle name="Accent1 10 2" xfId="1180"/>
    <cellStyle name="Accent1 11" xfId="1181"/>
    <cellStyle name="Accent1 11 2" xfId="1182"/>
    <cellStyle name="Accent1 12" xfId="1183"/>
    <cellStyle name="Accent1 12 2" xfId="1184"/>
    <cellStyle name="Accent1 13" xfId="1185"/>
    <cellStyle name="Accent1 13 2" xfId="1186"/>
    <cellStyle name="Accent1 14" xfId="1187"/>
    <cellStyle name="Accent1 14 2" xfId="1188"/>
    <cellStyle name="Accent1 15" xfId="1189"/>
    <cellStyle name="Accent1 16" xfId="1190"/>
    <cellStyle name="Accent1 2" xfId="1191"/>
    <cellStyle name="Accent1 2 2" xfId="1192"/>
    <cellStyle name="Accent1 3" xfId="1193"/>
    <cellStyle name="Accent1 3 2" xfId="1194"/>
    <cellStyle name="Accent1 4" xfId="1195"/>
    <cellStyle name="Accent1 4 2" xfId="1196"/>
    <cellStyle name="Accent1 5" xfId="1197"/>
    <cellStyle name="Accent1 5 2" xfId="1198"/>
    <cellStyle name="Accent1 6" xfId="1199"/>
    <cellStyle name="Accent1 6 2" xfId="1200"/>
    <cellStyle name="Accent1 7" xfId="1201"/>
    <cellStyle name="Accent1 7 2" xfId="1202"/>
    <cellStyle name="Accent1 8" xfId="1203"/>
    <cellStyle name="Accent1 8 2" xfId="1204"/>
    <cellStyle name="Accent1 9" xfId="1205"/>
    <cellStyle name="Accent1 9 2" xfId="1206"/>
    <cellStyle name="Accent2 10" xfId="1207"/>
    <cellStyle name="Accent2 10 2" xfId="1208"/>
    <cellStyle name="Accent2 11" xfId="1209"/>
    <cellStyle name="Accent2 11 2" xfId="1210"/>
    <cellStyle name="Accent2 12" xfId="1211"/>
    <cellStyle name="Accent2 12 2" xfId="1212"/>
    <cellStyle name="Accent2 13" xfId="1213"/>
    <cellStyle name="Accent2 13 2" xfId="1214"/>
    <cellStyle name="Accent2 14" xfId="1215"/>
    <cellStyle name="Accent2 14 2" xfId="1216"/>
    <cellStyle name="Accent2 15" xfId="1217"/>
    <cellStyle name="Accent2 16" xfId="1218"/>
    <cellStyle name="Accent2 2" xfId="1219"/>
    <cellStyle name="Accent2 2 2" xfId="1220"/>
    <cellStyle name="Accent2 3" xfId="1221"/>
    <cellStyle name="Accent2 3 2" xfId="1222"/>
    <cellStyle name="Accent2 4" xfId="1223"/>
    <cellStyle name="Accent2 4 2" xfId="1224"/>
    <cellStyle name="Accent2 5" xfId="1225"/>
    <cellStyle name="Accent2 5 2" xfId="1226"/>
    <cellStyle name="Accent2 6" xfId="1227"/>
    <cellStyle name="Accent2 6 2" xfId="1228"/>
    <cellStyle name="Accent2 7" xfId="1229"/>
    <cellStyle name="Accent2 7 2" xfId="1230"/>
    <cellStyle name="Accent2 8" xfId="1231"/>
    <cellStyle name="Accent2 8 2" xfId="1232"/>
    <cellStyle name="Accent2 9" xfId="1233"/>
    <cellStyle name="Accent2 9 2" xfId="1234"/>
    <cellStyle name="Accent3 10" xfId="1235"/>
    <cellStyle name="Accent3 10 2" xfId="1236"/>
    <cellStyle name="Accent3 11" xfId="1237"/>
    <cellStyle name="Accent3 11 2" xfId="1238"/>
    <cellStyle name="Accent3 12" xfId="1239"/>
    <cellStyle name="Accent3 12 2" xfId="1240"/>
    <cellStyle name="Accent3 13" xfId="1241"/>
    <cellStyle name="Accent3 13 2" xfId="1242"/>
    <cellStyle name="Accent3 14" xfId="1243"/>
    <cellStyle name="Accent3 14 2" xfId="1244"/>
    <cellStyle name="Accent3 15" xfId="1245"/>
    <cellStyle name="Accent3 16" xfId="1246"/>
    <cellStyle name="Accent3 2" xfId="1247"/>
    <cellStyle name="Accent3 2 2" xfId="1248"/>
    <cellStyle name="Accent3 3" xfId="1249"/>
    <cellStyle name="Accent3 3 2" xfId="1250"/>
    <cellStyle name="Accent3 4" xfId="1251"/>
    <cellStyle name="Accent3 4 2" xfId="1252"/>
    <cellStyle name="Accent3 5" xfId="1253"/>
    <cellStyle name="Accent3 5 2" xfId="1254"/>
    <cellStyle name="Accent3 6" xfId="1255"/>
    <cellStyle name="Accent3 6 2" xfId="1256"/>
    <cellStyle name="Accent3 7" xfId="1257"/>
    <cellStyle name="Accent3 7 2" xfId="1258"/>
    <cellStyle name="Accent3 8" xfId="1259"/>
    <cellStyle name="Accent3 8 2" xfId="1260"/>
    <cellStyle name="Accent3 9" xfId="1261"/>
    <cellStyle name="Accent3 9 2" xfId="1262"/>
    <cellStyle name="Accent4 10" xfId="1263"/>
    <cellStyle name="Accent4 10 2" xfId="1264"/>
    <cellStyle name="Accent4 11" xfId="1265"/>
    <cellStyle name="Accent4 11 2" xfId="1266"/>
    <cellStyle name="Accent4 12" xfId="1267"/>
    <cellStyle name="Accent4 12 2" xfId="1268"/>
    <cellStyle name="Accent4 13" xfId="1269"/>
    <cellStyle name="Accent4 13 2" xfId="1270"/>
    <cellStyle name="Accent4 14" xfId="1271"/>
    <cellStyle name="Accent4 14 2" xfId="1272"/>
    <cellStyle name="Accent4 15" xfId="1273"/>
    <cellStyle name="Accent4 16" xfId="1274"/>
    <cellStyle name="Accent4 2" xfId="1275"/>
    <cellStyle name="Accent4 2 2" xfId="1276"/>
    <cellStyle name="Accent4 3" xfId="1277"/>
    <cellStyle name="Accent4 3 2" xfId="1278"/>
    <cellStyle name="Accent4 4" xfId="1279"/>
    <cellStyle name="Accent4 4 2" xfId="1280"/>
    <cellStyle name="Accent4 5" xfId="1281"/>
    <cellStyle name="Accent4 5 2" xfId="1282"/>
    <cellStyle name="Accent4 6" xfId="1283"/>
    <cellStyle name="Accent4 6 2" xfId="1284"/>
    <cellStyle name="Accent4 7" xfId="1285"/>
    <cellStyle name="Accent4 7 2" xfId="1286"/>
    <cellStyle name="Accent4 8" xfId="1287"/>
    <cellStyle name="Accent4 8 2" xfId="1288"/>
    <cellStyle name="Accent4 9" xfId="1289"/>
    <cellStyle name="Accent4 9 2" xfId="1290"/>
    <cellStyle name="Accent5 10" xfId="1291"/>
    <cellStyle name="Accent5 10 2" xfId="1292"/>
    <cellStyle name="Accent5 11" xfId="1293"/>
    <cellStyle name="Accent5 11 2" xfId="1294"/>
    <cellStyle name="Accent5 12" xfId="1295"/>
    <cellStyle name="Accent5 12 2" xfId="1296"/>
    <cellStyle name="Accent5 13" xfId="1297"/>
    <cellStyle name="Accent5 13 2" xfId="1298"/>
    <cellStyle name="Accent5 14" xfId="1299"/>
    <cellStyle name="Accent5 14 2" xfId="1300"/>
    <cellStyle name="Accent5 15" xfId="1301"/>
    <cellStyle name="Accent5 16" xfId="1302"/>
    <cellStyle name="Accent5 2" xfId="1303"/>
    <cellStyle name="Accent5 2 2" xfId="1304"/>
    <cellStyle name="Accent5 3" xfId="1305"/>
    <cellStyle name="Accent5 3 2" xfId="1306"/>
    <cellStyle name="Accent5 4" xfId="1307"/>
    <cellStyle name="Accent5 4 2" xfId="1308"/>
    <cellStyle name="Accent5 5" xfId="1309"/>
    <cellStyle name="Accent5 5 2" xfId="1310"/>
    <cellStyle name="Accent5 6" xfId="1311"/>
    <cellStyle name="Accent5 6 2" xfId="1312"/>
    <cellStyle name="Accent5 7" xfId="1313"/>
    <cellStyle name="Accent5 7 2" xfId="1314"/>
    <cellStyle name="Accent5 8" xfId="1315"/>
    <cellStyle name="Accent5 8 2" xfId="1316"/>
    <cellStyle name="Accent5 9" xfId="1317"/>
    <cellStyle name="Accent5 9 2" xfId="1318"/>
    <cellStyle name="Accent6 10" xfId="1319"/>
    <cellStyle name="Accent6 10 2" xfId="1320"/>
    <cellStyle name="Accent6 11" xfId="1321"/>
    <cellStyle name="Accent6 11 2" xfId="1322"/>
    <cellStyle name="Accent6 12" xfId="1323"/>
    <cellStyle name="Accent6 12 2" xfId="1324"/>
    <cellStyle name="Accent6 13" xfId="1325"/>
    <cellStyle name="Accent6 13 2" xfId="1326"/>
    <cellStyle name="Accent6 14" xfId="1327"/>
    <cellStyle name="Accent6 14 2" xfId="1328"/>
    <cellStyle name="Accent6 15" xfId="1329"/>
    <cellStyle name="Accent6 16" xfId="1330"/>
    <cellStyle name="Accent6 2" xfId="1331"/>
    <cellStyle name="Accent6 2 2" xfId="1332"/>
    <cellStyle name="Accent6 3" xfId="1333"/>
    <cellStyle name="Accent6 3 2" xfId="1334"/>
    <cellStyle name="Accent6 4" xfId="1335"/>
    <cellStyle name="Accent6 4 2" xfId="1336"/>
    <cellStyle name="Accent6 5" xfId="1337"/>
    <cellStyle name="Accent6 5 2" xfId="1338"/>
    <cellStyle name="Accent6 6" xfId="1339"/>
    <cellStyle name="Accent6 6 2" xfId="1340"/>
    <cellStyle name="Accent6 7" xfId="1341"/>
    <cellStyle name="Accent6 7 2" xfId="1342"/>
    <cellStyle name="Accent6 8" xfId="1343"/>
    <cellStyle name="Accent6 8 2" xfId="1344"/>
    <cellStyle name="Accent6 9" xfId="1345"/>
    <cellStyle name="Accent6 9 2" xfId="1346"/>
    <cellStyle name="Bad 10" xfId="1347"/>
    <cellStyle name="Bad 10 2" xfId="1348"/>
    <cellStyle name="Bad 11" xfId="1349"/>
    <cellStyle name="Bad 11 2" xfId="1350"/>
    <cellStyle name="Bad 12" xfId="1351"/>
    <cellStyle name="Bad 12 2" xfId="1352"/>
    <cellStyle name="Bad 13" xfId="1353"/>
    <cellStyle name="Bad 13 2" xfId="1354"/>
    <cellStyle name="Bad 14" xfId="1355"/>
    <cellStyle name="Bad 14 2" xfId="1356"/>
    <cellStyle name="Bad 15" xfId="1357"/>
    <cellStyle name="Bad 16" xfId="1358"/>
    <cellStyle name="Bad 2" xfId="1359"/>
    <cellStyle name="Bad 2 2" xfId="1360"/>
    <cellStyle name="Bad 3" xfId="1361"/>
    <cellStyle name="Bad 3 2" xfId="1362"/>
    <cellStyle name="Bad 4" xfId="1363"/>
    <cellStyle name="Bad 4 2" xfId="1364"/>
    <cellStyle name="Bad 5" xfId="1365"/>
    <cellStyle name="Bad 5 2" xfId="1366"/>
    <cellStyle name="Bad 6" xfId="1367"/>
    <cellStyle name="Bad 6 2" xfId="1368"/>
    <cellStyle name="Bad 7" xfId="1369"/>
    <cellStyle name="Bad 7 2" xfId="1370"/>
    <cellStyle name="Bad 8" xfId="1371"/>
    <cellStyle name="Bad 8 2" xfId="1372"/>
    <cellStyle name="Bad 9" xfId="1373"/>
    <cellStyle name="Bad 9 2" xfId="1374"/>
    <cellStyle name="Body" xfId="1375"/>
    <cellStyle name="Body 2" xfId="1376"/>
    <cellStyle name="Calc Currency (0)" xfId="1377"/>
    <cellStyle name="Calc Currency (0) 2" xfId="1378"/>
    <cellStyle name="Calc Currency (0) 2 2" xfId="1379"/>
    <cellStyle name="Calc Currency (0) 2 2 2" xfId="1380"/>
    <cellStyle name="Calc Currency (0) 2 2 2 2" xfId="1381"/>
    <cellStyle name="Calc Currency (0) 2 2 2 2 2" xfId="1382"/>
    <cellStyle name="Calc Currency (0) 2 2 2 3" xfId="1383"/>
    <cellStyle name="Calc Currency (0) 2 2 3" xfId="1384"/>
    <cellStyle name="Calc Currency (0) 2 2 3 2" xfId="1385"/>
    <cellStyle name="Calc Currency (0) 2 2 4" xfId="1386"/>
    <cellStyle name="Calc Currency (0) 2 2_3006 Maharashtra CS report 2012 (2)" xfId="1387"/>
    <cellStyle name="Calc Currency (0) 2 3" xfId="1388"/>
    <cellStyle name="Calc Currency (0) 2 3 2" xfId="1389"/>
    <cellStyle name="Calc Currency (0) 2 4" xfId="1390"/>
    <cellStyle name="Calc Currency (0) 2_3006 Maharashtra CS report 2012 (2)" xfId="1391"/>
    <cellStyle name="Calc Currency (0) 3" xfId="1392"/>
    <cellStyle name="Calc Currency (0) 3 2" xfId="1393"/>
    <cellStyle name="Calc Currency (0) 3 2 2" xfId="1394"/>
    <cellStyle name="Calc Currency (0) 3 3" xfId="1395"/>
    <cellStyle name="Calc Currency (0) 4" xfId="1396"/>
    <cellStyle name="Calc Currency (0)_Activities summary- Feb " xfId="1397"/>
    <cellStyle name="Calculation 10" xfId="1398"/>
    <cellStyle name="Calculation 10 2" xfId="1399"/>
    <cellStyle name="Calculation 10 3" xfId="1400"/>
    <cellStyle name="Calculation 10 3 2" xfId="1401"/>
    <cellStyle name="Calculation 10 3 2 2" xfId="3637"/>
    <cellStyle name="Calculation 10 3 3" xfId="3636"/>
    <cellStyle name="Calculation 10 4" xfId="1402"/>
    <cellStyle name="Calculation 10 4 2" xfId="3638"/>
    <cellStyle name="Calculation 10 5" xfId="3635"/>
    <cellStyle name="Calculation 11" xfId="1403"/>
    <cellStyle name="Calculation 11 2" xfId="1404"/>
    <cellStyle name="Calculation 11 3" xfId="1405"/>
    <cellStyle name="Calculation 11 3 2" xfId="1406"/>
    <cellStyle name="Calculation 11 3 2 2" xfId="3641"/>
    <cellStyle name="Calculation 11 3 3" xfId="3640"/>
    <cellStyle name="Calculation 11 4" xfId="1407"/>
    <cellStyle name="Calculation 11 4 2" xfId="3642"/>
    <cellStyle name="Calculation 11 5" xfId="3639"/>
    <cellStyle name="Calculation 12" xfId="1408"/>
    <cellStyle name="Calculation 12 2" xfId="1409"/>
    <cellStyle name="Calculation 12 3" xfId="1410"/>
    <cellStyle name="Calculation 12 3 2" xfId="1411"/>
    <cellStyle name="Calculation 12 3 2 2" xfId="3645"/>
    <cellStyle name="Calculation 12 3 3" xfId="3644"/>
    <cellStyle name="Calculation 12 4" xfId="1412"/>
    <cellStyle name="Calculation 12 4 2" xfId="3646"/>
    <cellStyle name="Calculation 12 5" xfId="3643"/>
    <cellStyle name="Calculation 13" xfId="1413"/>
    <cellStyle name="Calculation 13 2" xfId="1414"/>
    <cellStyle name="Calculation 13 3" xfId="1415"/>
    <cellStyle name="Calculation 13 3 2" xfId="1416"/>
    <cellStyle name="Calculation 13 3 2 2" xfId="3649"/>
    <cellStyle name="Calculation 13 3 3" xfId="3648"/>
    <cellStyle name="Calculation 13 4" xfId="1417"/>
    <cellStyle name="Calculation 13 4 2" xfId="3650"/>
    <cellStyle name="Calculation 13 5" xfId="3647"/>
    <cellStyle name="Calculation 14" xfId="1418"/>
    <cellStyle name="Calculation 14 2" xfId="1419"/>
    <cellStyle name="Calculation 14 3" xfId="1420"/>
    <cellStyle name="Calculation 14 3 2" xfId="1421"/>
    <cellStyle name="Calculation 14 3 2 2" xfId="3653"/>
    <cellStyle name="Calculation 14 3 3" xfId="3652"/>
    <cellStyle name="Calculation 14 4" xfId="1422"/>
    <cellStyle name="Calculation 14 4 2" xfId="3654"/>
    <cellStyle name="Calculation 14 5" xfId="3651"/>
    <cellStyle name="Calculation 15" xfId="1423"/>
    <cellStyle name="Calculation 16" xfId="1424"/>
    <cellStyle name="Calculation 17" xfId="1425"/>
    <cellStyle name="Calculation 17 2" xfId="3655"/>
    <cellStyle name="Calculation 2" xfId="1426"/>
    <cellStyle name="Calculation 2 2" xfId="1427"/>
    <cellStyle name="Calculation 2 3" xfId="1428"/>
    <cellStyle name="Calculation 2 3 2" xfId="1429"/>
    <cellStyle name="Calculation 2 3 2 2" xfId="3658"/>
    <cellStyle name="Calculation 2 3 3" xfId="3657"/>
    <cellStyle name="Calculation 2 4" xfId="1430"/>
    <cellStyle name="Calculation 2 4 2" xfId="3659"/>
    <cellStyle name="Calculation 2 5" xfId="3656"/>
    <cellStyle name="Calculation 3" xfId="1431"/>
    <cellStyle name="Calculation 3 2" xfId="1432"/>
    <cellStyle name="Calculation 3 3" xfId="1433"/>
    <cellStyle name="Calculation 3 3 2" xfId="1434"/>
    <cellStyle name="Calculation 3 3 2 2" xfId="3662"/>
    <cellStyle name="Calculation 3 3 3" xfId="3661"/>
    <cellStyle name="Calculation 3 4" xfId="1435"/>
    <cellStyle name="Calculation 3 4 2" xfId="3663"/>
    <cellStyle name="Calculation 3 5" xfId="3660"/>
    <cellStyle name="Calculation 4" xfId="1436"/>
    <cellStyle name="Calculation 4 2" xfId="1437"/>
    <cellStyle name="Calculation 4 3" xfId="1438"/>
    <cellStyle name="Calculation 4 3 2" xfId="1439"/>
    <cellStyle name="Calculation 4 3 2 2" xfId="3666"/>
    <cellStyle name="Calculation 4 3 3" xfId="3665"/>
    <cellStyle name="Calculation 4 4" xfId="1440"/>
    <cellStyle name="Calculation 4 4 2" xfId="3667"/>
    <cellStyle name="Calculation 4 5" xfId="3664"/>
    <cellStyle name="Calculation 5" xfId="1441"/>
    <cellStyle name="Calculation 5 2" xfId="1442"/>
    <cellStyle name="Calculation 5 3" xfId="1443"/>
    <cellStyle name="Calculation 5 3 2" xfId="1444"/>
    <cellStyle name="Calculation 5 3 2 2" xfId="3670"/>
    <cellStyle name="Calculation 5 3 3" xfId="3669"/>
    <cellStyle name="Calculation 5 4" xfId="1445"/>
    <cellStyle name="Calculation 5 4 2" xfId="3671"/>
    <cellStyle name="Calculation 5 5" xfId="3668"/>
    <cellStyle name="Calculation 6" xfId="1446"/>
    <cellStyle name="Calculation 6 2" xfId="1447"/>
    <cellStyle name="Calculation 6 3" xfId="1448"/>
    <cellStyle name="Calculation 6 3 2" xfId="1449"/>
    <cellStyle name="Calculation 6 3 2 2" xfId="3674"/>
    <cellStyle name="Calculation 6 3 3" xfId="3673"/>
    <cellStyle name="Calculation 6 4" xfId="1450"/>
    <cellStyle name="Calculation 6 4 2" xfId="3675"/>
    <cellStyle name="Calculation 6 5" xfId="3672"/>
    <cellStyle name="Calculation 7" xfId="1451"/>
    <cellStyle name="Calculation 7 2" xfId="1452"/>
    <cellStyle name="Calculation 7 3" xfId="1453"/>
    <cellStyle name="Calculation 7 3 2" xfId="1454"/>
    <cellStyle name="Calculation 7 3 2 2" xfId="3678"/>
    <cellStyle name="Calculation 7 3 3" xfId="3677"/>
    <cellStyle name="Calculation 7 4" xfId="1455"/>
    <cellStyle name="Calculation 7 4 2" xfId="3679"/>
    <cellStyle name="Calculation 7 5" xfId="3676"/>
    <cellStyle name="Calculation 8" xfId="1456"/>
    <cellStyle name="Calculation 8 2" xfId="1457"/>
    <cellStyle name="Calculation 8 3" xfId="1458"/>
    <cellStyle name="Calculation 8 3 2" xfId="1459"/>
    <cellStyle name="Calculation 8 3 2 2" xfId="3682"/>
    <cellStyle name="Calculation 8 3 3" xfId="3681"/>
    <cellStyle name="Calculation 8 4" xfId="1460"/>
    <cellStyle name="Calculation 8 4 2" xfId="3683"/>
    <cellStyle name="Calculation 8 5" xfId="3680"/>
    <cellStyle name="Calculation 9" xfId="1461"/>
    <cellStyle name="Calculation 9 2" xfId="1462"/>
    <cellStyle name="Calculation 9 3" xfId="1463"/>
    <cellStyle name="Calculation 9 3 2" xfId="1464"/>
    <cellStyle name="Calculation 9 3 2 2" xfId="3686"/>
    <cellStyle name="Calculation 9 3 3" xfId="3685"/>
    <cellStyle name="Calculation 9 4" xfId="1465"/>
    <cellStyle name="Calculation 9 4 2" xfId="3687"/>
    <cellStyle name="Calculation 9 5" xfId="3684"/>
    <cellStyle name="Check Cell 10" xfId="1466"/>
    <cellStyle name="Check Cell 10 2" xfId="1467"/>
    <cellStyle name="Check Cell 11" xfId="1468"/>
    <cellStyle name="Check Cell 11 2" xfId="1469"/>
    <cellStyle name="Check Cell 12" xfId="1470"/>
    <cellStyle name="Check Cell 12 2" xfId="1471"/>
    <cellStyle name="Check Cell 13" xfId="1472"/>
    <cellStyle name="Check Cell 13 2" xfId="1473"/>
    <cellStyle name="Check Cell 14" xfId="1474"/>
    <cellStyle name="Check Cell 14 2" xfId="1475"/>
    <cellStyle name="Check Cell 15" xfId="1476"/>
    <cellStyle name="Check Cell 16" xfId="1477"/>
    <cellStyle name="Check Cell 2" xfId="1478"/>
    <cellStyle name="Check Cell 2 2" xfId="1479"/>
    <cellStyle name="Check Cell 3" xfId="1480"/>
    <cellStyle name="Check Cell 3 2" xfId="1481"/>
    <cellStyle name="Check Cell 4" xfId="1482"/>
    <cellStyle name="Check Cell 4 2" xfId="1483"/>
    <cellStyle name="Check Cell 5" xfId="1484"/>
    <cellStyle name="Check Cell 5 2" xfId="1485"/>
    <cellStyle name="Check Cell 6" xfId="1486"/>
    <cellStyle name="Check Cell 6 2" xfId="1487"/>
    <cellStyle name="Check Cell 7" xfId="1488"/>
    <cellStyle name="Check Cell 7 2" xfId="1489"/>
    <cellStyle name="Check Cell 8" xfId="1490"/>
    <cellStyle name="Check Cell 8 2" xfId="1491"/>
    <cellStyle name="Check Cell 9" xfId="1492"/>
    <cellStyle name="Check Cell 9 2" xfId="1493"/>
    <cellStyle name="Comma 2" xfId="1494"/>
    <cellStyle name="Comma 2 2" xfId="1495"/>
    <cellStyle name="Comma 2 2 2" xfId="1496"/>
    <cellStyle name="Comma 2 2 2 2" xfId="1497"/>
    <cellStyle name="Comma 2 2 3" xfId="1498"/>
    <cellStyle name="Comma 2 3" xfId="1499"/>
    <cellStyle name="Comma 2 3 10" xfId="1500"/>
    <cellStyle name="Comma 2 3 10 2" xfId="1501"/>
    <cellStyle name="Comma 2 3 10 2 2" xfId="1502"/>
    <cellStyle name="Comma 2 3 10 3" xfId="1503"/>
    <cellStyle name="Comma 2 3 11" xfId="1504"/>
    <cellStyle name="Comma 2 3 12" xfId="1505"/>
    <cellStyle name="Comma 2 3 2" xfId="1506"/>
    <cellStyle name="Comma 2 3 2 2" xfId="1507"/>
    <cellStyle name="Comma 2 3 2 2 2" xfId="1508"/>
    <cellStyle name="Comma 2 3 2 3" xfId="1509"/>
    <cellStyle name="Comma 2 3 3" xfId="1510"/>
    <cellStyle name="Comma 2 3 3 2" xfId="1511"/>
    <cellStyle name="Comma 2 3 3 2 2" xfId="1512"/>
    <cellStyle name="Comma 2 3 3 3" xfId="1513"/>
    <cellStyle name="Comma 2 3 4" xfId="1514"/>
    <cellStyle name="Comma 2 3 4 2" xfId="1515"/>
    <cellStyle name="Comma 2 3 4 2 2" xfId="1516"/>
    <cellStyle name="Comma 2 3 4 3" xfId="1517"/>
    <cellStyle name="Comma 2 3 5" xfId="1518"/>
    <cellStyle name="Comma 2 3 5 2" xfId="1519"/>
    <cellStyle name="Comma 2 3 6" xfId="1520"/>
    <cellStyle name="Comma 2 3 6 2" xfId="1521"/>
    <cellStyle name="Comma 2 3 7" xfId="1522"/>
    <cellStyle name="Comma 2 3 7 2" xfId="1523"/>
    <cellStyle name="Comma 2 3 8" xfId="1524"/>
    <cellStyle name="Comma 2 3 8 2" xfId="1525"/>
    <cellStyle name="Comma 2 3 9" xfId="1526"/>
    <cellStyle name="Comma 2 3 9 2" xfId="1527"/>
    <cellStyle name="Comma 2 3 9 2 2" xfId="1528"/>
    <cellStyle name="Comma 2 3 9 3" xfId="1529"/>
    <cellStyle name="Comma 2 4" xfId="1530"/>
    <cellStyle name="Comma 2 4 10" xfId="1531"/>
    <cellStyle name="Comma 2 4 10 2" xfId="1532"/>
    <cellStyle name="Comma 2 4 10 2 2" xfId="1533"/>
    <cellStyle name="Comma 2 4 10 3" xfId="1534"/>
    <cellStyle name="Comma 2 4 11" xfId="1535"/>
    <cellStyle name="Comma 2 4 12" xfId="1536"/>
    <cellStyle name="Comma 2 4 2" xfId="1537"/>
    <cellStyle name="Comma 2 4 2 2" xfId="1538"/>
    <cellStyle name="Comma 2 4 2 2 2" xfId="1539"/>
    <cellStyle name="Comma 2 4 2 3" xfId="1540"/>
    <cellStyle name="Comma 2 4 3" xfId="1541"/>
    <cellStyle name="Comma 2 4 3 2" xfId="1542"/>
    <cellStyle name="Comma 2 4 3 2 2" xfId="1543"/>
    <cellStyle name="Comma 2 4 3 3" xfId="1544"/>
    <cellStyle name="Comma 2 4 4" xfId="1545"/>
    <cellStyle name="Comma 2 4 4 2" xfId="1546"/>
    <cellStyle name="Comma 2 4 4 2 2" xfId="1547"/>
    <cellStyle name="Comma 2 4 4 3" xfId="1548"/>
    <cellStyle name="Comma 2 4 5" xfId="1549"/>
    <cellStyle name="Comma 2 4 5 2" xfId="1550"/>
    <cellStyle name="Comma 2 4 6" xfId="1551"/>
    <cellStyle name="Comma 2 4 6 2" xfId="1552"/>
    <cellStyle name="Comma 2 4 7" xfId="1553"/>
    <cellStyle name="Comma 2 4 7 2" xfId="1554"/>
    <cellStyle name="Comma 2 4 8" xfId="1555"/>
    <cellStyle name="Comma 2 4 8 2" xfId="1556"/>
    <cellStyle name="Comma 2 4 9" xfId="1557"/>
    <cellStyle name="Comma 2 4 9 2" xfId="1558"/>
    <cellStyle name="Comma 2 4 9 2 2" xfId="1559"/>
    <cellStyle name="Comma 2 4 9 3" xfId="1560"/>
    <cellStyle name="Comma 2 5" xfId="1561"/>
    <cellStyle name="Comma 2 5 2" xfId="1562"/>
    <cellStyle name="Comma 2 6" xfId="1563"/>
    <cellStyle name="Comma 2 6 2" xfId="1564"/>
    <cellStyle name="Comma 2 7" xfId="1565"/>
    <cellStyle name="Copied" xfId="1566"/>
    <cellStyle name="Copied 2" xfId="1567"/>
    <cellStyle name="Copied 2 2" xfId="1568"/>
    <cellStyle name="Copied 2 2 2" xfId="1569"/>
    <cellStyle name="Copied 2 2 2 2" xfId="1570"/>
    <cellStyle name="Copied 2 2 2 2 2" xfId="1571"/>
    <cellStyle name="Copied 2 2 2 3" xfId="1572"/>
    <cellStyle name="Copied 2 2 3" xfId="1573"/>
    <cellStyle name="Copied 2 2 3 2" xfId="1574"/>
    <cellStyle name="Copied 2 2 4" xfId="1575"/>
    <cellStyle name="Copied 2 2_3006 Maharashtra CS report 2012 (2)" xfId="1576"/>
    <cellStyle name="Copied 2 3" xfId="1577"/>
    <cellStyle name="Copied 2 3 2" xfId="1578"/>
    <cellStyle name="Copied 2 4" xfId="1579"/>
    <cellStyle name="Copied 2_3006 Maharashtra CS report 2012 (2)" xfId="1580"/>
    <cellStyle name="Copied 3" xfId="1581"/>
    <cellStyle name="Copied 3 2" xfId="1582"/>
    <cellStyle name="Copied 3 2 2" xfId="1583"/>
    <cellStyle name="Copied 3 3" xfId="1584"/>
    <cellStyle name="Copied 4" xfId="1585"/>
    <cellStyle name="Copied_Activities summary- Feb " xfId="1586"/>
    <cellStyle name="Entered" xfId="1587"/>
    <cellStyle name="Entered 2" xfId="1588"/>
    <cellStyle name="Entered 2 2" xfId="1589"/>
    <cellStyle name="Entered 2 2 2" xfId="1590"/>
    <cellStyle name="Entered 2 2 2 2" xfId="1591"/>
    <cellStyle name="Entered 2 2 2 2 2" xfId="1592"/>
    <cellStyle name="Entered 2 2 2 3" xfId="1593"/>
    <cellStyle name="Entered 2 2 3" xfId="1594"/>
    <cellStyle name="Entered 2 2 3 2" xfId="1595"/>
    <cellStyle name="Entered 2 2 4" xfId="1596"/>
    <cellStyle name="Entered 2 2_3006 Maharashtra CS report 2012 (2)" xfId="1597"/>
    <cellStyle name="Entered 2 3" xfId="1598"/>
    <cellStyle name="Entered 2 3 2" xfId="1599"/>
    <cellStyle name="Entered 2 4" xfId="1600"/>
    <cellStyle name="Entered 2_3006 Maharashtra CS report 2012 (2)" xfId="1601"/>
    <cellStyle name="Entered 3" xfId="1602"/>
    <cellStyle name="Entered 3 2" xfId="1603"/>
    <cellStyle name="Entered 3 2 2" xfId="1604"/>
    <cellStyle name="Entered 3 3" xfId="1605"/>
    <cellStyle name="Entered 4" xfId="1606"/>
    <cellStyle name="Entered_Activities summary- Feb " xfId="1607"/>
    <cellStyle name="Explanatory Text 10" xfId="1608"/>
    <cellStyle name="Explanatory Text 10 2" xfId="1609"/>
    <cellStyle name="Explanatory Text 11" xfId="1610"/>
    <cellStyle name="Explanatory Text 11 2" xfId="1611"/>
    <cellStyle name="Explanatory Text 12" xfId="1612"/>
    <cellStyle name="Explanatory Text 12 2" xfId="1613"/>
    <cellStyle name="Explanatory Text 13" xfId="1614"/>
    <cellStyle name="Explanatory Text 13 2" xfId="1615"/>
    <cellStyle name="Explanatory Text 14" xfId="1616"/>
    <cellStyle name="Explanatory Text 14 2" xfId="1617"/>
    <cellStyle name="Explanatory Text 15" xfId="1618"/>
    <cellStyle name="Explanatory Text 16" xfId="1619"/>
    <cellStyle name="Explanatory Text 2" xfId="1620"/>
    <cellStyle name="Explanatory Text 2 2" xfId="1621"/>
    <cellStyle name="Explanatory Text 3" xfId="1622"/>
    <cellStyle name="Explanatory Text 3 2" xfId="1623"/>
    <cellStyle name="Explanatory Text 4" xfId="1624"/>
    <cellStyle name="Explanatory Text 4 2" xfId="1625"/>
    <cellStyle name="Explanatory Text 5" xfId="1626"/>
    <cellStyle name="Explanatory Text 5 2" xfId="1627"/>
    <cellStyle name="Explanatory Text 6" xfId="1628"/>
    <cellStyle name="Explanatory Text 6 2" xfId="1629"/>
    <cellStyle name="Explanatory Text 7" xfId="1630"/>
    <cellStyle name="Explanatory Text 7 2" xfId="1631"/>
    <cellStyle name="Explanatory Text 8" xfId="1632"/>
    <cellStyle name="Explanatory Text 8 2" xfId="1633"/>
    <cellStyle name="Explanatory Text 9" xfId="1634"/>
    <cellStyle name="Explanatory Text 9 2" xfId="1635"/>
    <cellStyle name="Good 10" xfId="1636"/>
    <cellStyle name="Good 10 2" xfId="1637"/>
    <cellStyle name="Good 11" xfId="1638"/>
    <cellStyle name="Good 11 2" xfId="1639"/>
    <cellStyle name="Good 12" xfId="1640"/>
    <cellStyle name="Good 12 2" xfId="1641"/>
    <cellStyle name="Good 13" xfId="1642"/>
    <cellStyle name="Good 13 2" xfId="1643"/>
    <cellStyle name="Good 14" xfId="1644"/>
    <cellStyle name="Good 14 2" xfId="1645"/>
    <cellStyle name="Good 15" xfId="1646"/>
    <cellStyle name="Good 16" xfId="1647"/>
    <cellStyle name="Good 2" xfId="1648"/>
    <cellStyle name="Good 2 2" xfId="1649"/>
    <cellStyle name="Good 3" xfId="1650"/>
    <cellStyle name="Good 3 2" xfId="1651"/>
    <cellStyle name="Good 4" xfId="1652"/>
    <cellStyle name="Good 4 2" xfId="1653"/>
    <cellStyle name="Good 5" xfId="1654"/>
    <cellStyle name="Good 5 2" xfId="1655"/>
    <cellStyle name="Good 6" xfId="1656"/>
    <cellStyle name="Good 6 2" xfId="1657"/>
    <cellStyle name="Good 7" xfId="1658"/>
    <cellStyle name="Good 7 2" xfId="1659"/>
    <cellStyle name="Good 8" xfId="1660"/>
    <cellStyle name="Good 8 2" xfId="1661"/>
    <cellStyle name="Good 9" xfId="1662"/>
    <cellStyle name="Good 9 2" xfId="1663"/>
    <cellStyle name="Grey" xfId="1664"/>
    <cellStyle name="Grey 2" xfId="1665"/>
    <cellStyle name="Grey 2 2" xfId="1666"/>
    <cellStyle name="Grey 3" xfId="1667"/>
    <cellStyle name="Header1" xfId="1668"/>
    <cellStyle name="Header1 2" xfId="1669"/>
    <cellStyle name="Header2" xfId="1670"/>
    <cellStyle name="Header2 2" xfId="1671"/>
    <cellStyle name="Header2 3" xfId="1672"/>
    <cellStyle name="Header2 3 2" xfId="1673"/>
    <cellStyle name="Header2 3 2 2" xfId="1674"/>
    <cellStyle name="Header2 3 2 2 2" xfId="3723"/>
    <cellStyle name="Header2 3 2 3" xfId="3722"/>
    <cellStyle name="Header2 3 3" xfId="1675"/>
    <cellStyle name="Header2 3 3 2" xfId="3724"/>
    <cellStyle name="Header2 3 4" xfId="3721"/>
    <cellStyle name="Header2 4" xfId="1676"/>
    <cellStyle name="Header2 4 2" xfId="1677"/>
    <cellStyle name="Header2 4 2 2" xfId="3726"/>
    <cellStyle name="Header2 4 3" xfId="3725"/>
    <cellStyle name="Header2 5" xfId="1678"/>
    <cellStyle name="Header2 5 2" xfId="3727"/>
    <cellStyle name="Header2 6" xfId="3720"/>
    <cellStyle name="Heading 1 10" xfId="1679"/>
    <cellStyle name="Heading 1 10 2" xfId="1680"/>
    <cellStyle name="Heading 1 11" xfId="1681"/>
    <cellStyle name="Heading 1 11 2" xfId="1682"/>
    <cellStyle name="Heading 1 12" xfId="1683"/>
    <cellStyle name="Heading 1 12 2" xfId="1684"/>
    <cellStyle name="Heading 1 13" xfId="1685"/>
    <cellStyle name="Heading 1 13 2" xfId="1686"/>
    <cellStyle name="Heading 1 14" xfId="1687"/>
    <cellStyle name="Heading 1 14 2" xfId="1688"/>
    <cellStyle name="Heading 1 15" xfId="1689"/>
    <cellStyle name="Heading 1 16" xfId="1690"/>
    <cellStyle name="Heading 1 2" xfId="1691"/>
    <cellStyle name="Heading 1 2 2" xfId="1692"/>
    <cellStyle name="Heading 1 3" xfId="1693"/>
    <cellStyle name="Heading 1 3 2" xfId="1694"/>
    <cellStyle name="Heading 1 4" xfId="1695"/>
    <cellStyle name="Heading 1 4 2" xfId="1696"/>
    <cellStyle name="Heading 1 5" xfId="1697"/>
    <cellStyle name="Heading 1 5 2" xfId="1698"/>
    <cellStyle name="Heading 1 6" xfId="1699"/>
    <cellStyle name="Heading 1 6 2" xfId="1700"/>
    <cellStyle name="Heading 1 7" xfId="1701"/>
    <cellStyle name="Heading 1 7 2" xfId="1702"/>
    <cellStyle name="Heading 1 8" xfId="1703"/>
    <cellStyle name="Heading 1 8 2" xfId="1704"/>
    <cellStyle name="Heading 1 9" xfId="1705"/>
    <cellStyle name="Heading 1 9 2" xfId="1706"/>
    <cellStyle name="Heading 2 10" xfId="1707"/>
    <cellStyle name="Heading 2 10 2" xfId="1708"/>
    <cellStyle name="Heading 2 11" xfId="1709"/>
    <cellStyle name="Heading 2 11 2" xfId="1710"/>
    <cellStyle name="Heading 2 12" xfId="1711"/>
    <cellStyle name="Heading 2 12 2" xfId="1712"/>
    <cellStyle name="Heading 2 13" xfId="1713"/>
    <cellStyle name="Heading 2 13 2" xfId="1714"/>
    <cellStyle name="Heading 2 14" xfId="1715"/>
    <cellStyle name="Heading 2 14 2" xfId="1716"/>
    <cellStyle name="Heading 2 15" xfId="1717"/>
    <cellStyle name="Heading 2 16" xfId="1718"/>
    <cellStyle name="Heading 2 2" xfId="1719"/>
    <cellStyle name="Heading 2 2 2" xfId="1720"/>
    <cellStyle name="Heading 2 3" xfId="1721"/>
    <cellStyle name="Heading 2 3 2" xfId="1722"/>
    <cellStyle name="Heading 2 4" xfId="1723"/>
    <cellStyle name="Heading 2 4 2" xfId="1724"/>
    <cellStyle name="Heading 2 5" xfId="1725"/>
    <cellStyle name="Heading 2 5 2" xfId="1726"/>
    <cellStyle name="Heading 2 6" xfId="1727"/>
    <cellStyle name="Heading 2 6 2" xfId="1728"/>
    <cellStyle name="Heading 2 7" xfId="1729"/>
    <cellStyle name="Heading 2 7 2" xfId="1730"/>
    <cellStyle name="Heading 2 8" xfId="1731"/>
    <cellStyle name="Heading 2 8 2" xfId="1732"/>
    <cellStyle name="Heading 2 9" xfId="1733"/>
    <cellStyle name="Heading 2 9 2" xfId="1734"/>
    <cellStyle name="Heading 3 10" xfId="1735"/>
    <cellStyle name="Heading 3 10 2" xfId="1736"/>
    <cellStyle name="Heading 3 11" xfId="1737"/>
    <cellStyle name="Heading 3 11 2" xfId="1738"/>
    <cellStyle name="Heading 3 12" xfId="1739"/>
    <cellStyle name="Heading 3 12 2" xfId="1740"/>
    <cellStyle name="Heading 3 13" xfId="1741"/>
    <cellStyle name="Heading 3 13 2" xfId="1742"/>
    <cellStyle name="Heading 3 14" xfId="1743"/>
    <cellStyle name="Heading 3 14 2" xfId="1744"/>
    <cellStyle name="Heading 3 15" xfId="1745"/>
    <cellStyle name="Heading 3 16" xfId="1746"/>
    <cellStyle name="Heading 3 2" xfId="1747"/>
    <cellStyle name="Heading 3 2 2" xfId="1748"/>
    <cellStyle name="Heading 3 3" xfId="1749"/>
    <cellStyle name="Heading 3 3 2" xfId="1750"/>
    <cellStyle name="Heading 3 4" xfId="1751"/>
    <cellStyle name="Heading 3 4 2" xfId="1752"/>
    <cellStyle name="Heading 3 5" xfId="1753"/>
    <cellStyle name="Heading 3 5 2" xfId="1754"/>
    <cellStyle name="Heading 3 6" xfId="1755"/>
    <cellStyle name="Heading 3 6 2" xfId="1756"/>
    <cellStyle name="Heading 3 7" xfId="1757"/>
    <cellStyle name="Heading 3 7 2" xfId="1758"/>
    <cellStyle name="Heading 3 8" xfId="1759"/>
    <cellStyle name="Heading 3 8 2" xfId="1760"/>
    <cellStyle name="Heading 3 9" xfId="1761"/>
    <cellStyle name="Heading 3 9 2" xfId="1762"/>
    <cellStyle name="Heading 4 10" xfId="1763"/>
    <cellStyle name="Heading 4 10 2" xfId="1764"/>
    <cellStyle name="Heading 4 11" xfId="1765"/>
    <cellStyle name="Heading 4 11 2" xfId="1766"/>
    <cellStyle name="Heading 4 12" xfId="1767"/>
    <cellStyle name="Heading 4 12 2" xfId="1768"/>
    <cellStyle name="Heading 4 13" xfId="1769"/>
    <cellStyle name="Heading 4 13 2" xfId="1770"/>
    <cellStyle name="Heading 4 14" xfId="1771"/>
    <cellStyle name="Heading 4 14 2" xfId="1772"/>
    <cellStyle name="Heading 4 15" xfId="1773"/>
    <cellStyle name="Heading 4 16" xfId="1774"/>
    <cellStyle name="Heading 4 2" xfId="1775"/>
    <cellStyle name="Heading 4 2 2" xfId="1776"/>
    <cellStyle name="Heading 4 3" xfId="1777"/>
    <cellStyle name="Heading 4 3 2" xfId="1778"/>
    <cellStyle name="Heading 4 4" xfId="1779"/>
    <cellStyle name="Heading 4 4 2" xfId="1780"/>
    <cellStyle name="Heading 4 5" xfId="1781"/>
    <cellStyle name="Heading 4 5 2" xfId="1782"/>
    <cellStyle name="Heading 4 6" xfId="1783"/>
    <cellStyle name="Heading 4 6 2" xfId="1784"/>
    <cellStyle name="Heading 4 7" xfId="1785"/>
    <cellStyle name="Heading 4 7 2" xfId="1786"/>
    <cellStyle name="Heading 4 8" xfId="1787"/>
    <cellStyle name="Heading 4 8 2" xfId="1788"/>
    <cellStyle name="Heading 4 9" xfId="1789"/>
    <cellStyle name="Heading 4 9 2" xfId="1790"/>
    <cellStyle name="Hyperlink 2" xfId="1791"/>
    <cellStyle name="Hyperlink 2 2" xfId="1792"/>
    <cellStyle name="Hyperlink 2 3" xfId="1793"/>
    <cellStyle name="Hyperlink 3" xfId="1794"/>
    <cellStyle name="Input [yellow]" xfId="1795"/>
    <cellStyle name="Input [yellow] 2" xfId="1796"/>
    <cellStyle name="Input [yellow] 2 2" xfId="1797"/>
    <cellStyle name="Input [yellow] 2 2 2" xfId="1798"/>
    <cellStyle name="Input [yellow] 2 2 2 2" xfId="1799"/>
    <cellStyle name="Input [yellow] 2 2 2 2 2" xfId="1800"/>
    <cellStyle name="Input [yellow] 2 2 2 2 2 2" xfId="3733"/>
    <cellStyle name="Input [yellow] 2 2 2 2 2 3" xfId="3714"/>
    <cellStyle name="Input [yellow] 2 2 2 2 3" xfId="3732"/>
    <cellStyle name="Input [yellow] 2 2 2 2 4" xfId="3715"/>
    <cellStyle name="Input [yellow] 2 2 2 3" xfId="1801"/>
    <cellStyle name="Input [yellow] 2 2 2 3 2" xfId="3734"/>
    <cellStyle name="Input [yellow] 2 2 2 3 3" xfId="3713"/>
    <cellStyle name="Input [yellow] 2 2 2 4" xfId="3731"/>
    <cellStyle name="Input [yellow] 2 2 2 5" xfId="3716"/>
    <cellStyle name="Input [yellow] 2 2 3" xfId="1802"/>
    <cellStyle name="Input [yellow] 2 2 3 2" xfId="1803"/>
    <cellStyle name="Input [yellow] 2 2 3 2 2" xfId="3736"/>
    <cellStyle name="Input [yellow] 2 2 3 2 3" xfId="3711"/>
    <cellStyle name="Input [yellow] 2 2 3 3" xfId="3735"/>
    <cellStyle name="Input [yellow] 2 2 3 4" xfId="3712"/>
    <cellStyle name="Input [yellow] 2 2 4" xfId="1804"/>
    <cellStyle name="Input [yellow] 2 2 4 2" xfId="3737"/>
    <cellStyle name="Input [yellow] 2 2 4 3" xfId="3710"/>
    <cellStyle name="Input [yellow] 2 2 5" xfId="3730"/>
    <cellStyle name="Input [yellow] 2 2 6" xfId="3717"/>
    <cellStyle name="Input [yellow] 2 3" xfId="1805"/>
    <cellStyle name="Input [yellow] 2 3 2" xfId="1806"/>
    <cellStyle name="Input [yellow] 2 3 2 2" xfId="1807"/>
    <cellStyle name="Input [yellow] 2 3 2 2 2" xfId="3740"/>
    <cellStyle name="Input [yellow] 2 3 2 2 3" xfId="3707"/>
    <cellStyle name="Input [yellow] 2 3 2 3" xfId="3739"/>
    <cellStyle name="Input [yellow] 2 3 2 4" xfId="3708"/>
    <cellStyle name="Input [yellow] 2 3 3" xfId="1808"/>
    <cellStyle name="Input [yellow] 2 3 3 2" xfId="3741"/>
    <cellStyle name="Input [yellow] 2 3 3 3" xfId="3706"/>
    <cellStyle name="Input [yellow] 2 3 4" xfId="3738"/>
    <cellStyle name="Input [yellow] 2 3 5" xfId="3709"/>
    <cellStyle name="Input [yellow] 2 4" xfId="1809"/>
    <cellStyle name="Input [yellow] 2 4 2" xfId="1810"/>
    <cellStyle name="Input [yellow] 2 4 2 2" xfId="3743"/>
    <cellStyle name="Input [yellow] 2 4 2 3" xfId="3704"/>
    <cellStyle name="Input [yellow] 2 4 3" xfId="3742"/>
    <cellStyle name="Input [yellow] 2 4 4" xfId="3705"/>
    <cellStyle name="Input [yellow] 2 5" xfId="1811"/>
    <cellStyle name="Input [yellow] 2 5 2" xfId="3744"/>
    <cellStyle name="Input [yellow] 2 5 3" xfId="3703"/>
    <cellStyle name="Input [yellow] 2 6" xfId="3729"/>
    <cellStyle name="Input [yellow] 2 7" xfId="3718"/>
    <cellStyle name="Input [yellow] 3" xfId="1812"/>
    <cellStyle name="Input [yellow] 3 2" xfId="1813"/>
    <cellStyle name="Input [yellow] 3 2 2" xfId="1814"/>
    <cellStyle name="Input [yellow] 3 2 2 2" xfId="1815"/>
    <cellStyle name="Input [yellow] 3 2 2 2 2" xfId="3748"/>
    <cellStyle name="Input [yellow] 3 2 2 2 3" xfId="3699"/>
    <cellStyle name="Input [yellow] 3 2 2 3" xfId="3747"/>
    <cellStyle name="Input [yellow] 3 2 2 4" xfId="3700"/>
    <cellStyle name="Input [yellow] 3 2 3" xfId="1816"/>
    <cellStyle name="Input [yellow] 3 2 3 2" xfId="3749"/>
    <cellStyle name="Input [yellow] 3 2 3 3" xfId="3698"/>
    <cellStyle name="Input [yellow] 3 2 4" xfId="3746"/>
    <cellStyle name="Input [yellow] 3 2 5" xfId="3701"/>
    <cellStyle name="Input [yellow] 3 3" xfId="1817"/>
    <cellStyle name="Input [yellow] 3 3 2" xfId="1818"/>
    <cellStyle name="Input [yellow] 3 3 2 2" xfId="3751"/>
    <cellStyle name="Input [yellow] 3 3 2 3" xfId="3696"/>
    <cellStyle name="Input [yellow] 3 3 3" xfId="3750"/>
    <cellStyle name="Input [yellow] 3 3 4" xfId="3697"/>
    <cellStyle name="Input [yellow] 3 4" xfId="1819"/>
    <cellStyle name="Input [yellow] 3 4 2" xfId="3752"/>
    <cellStyle name="Input [yellow] 3 4 3" xfId="3695"/>
    <cellStyle name="Input [yellow] 3 5" xfId="3745"/>
    <cellStyle name="Input [yellow] 3 6" xfId="3702"/>
    <cellStyle name="Input [yellow] 4" xfId="1820"/>
    <cellStyle name="Input [yellow] 4 2" xfId="1821"/>
    <cellStyle name="Input [yellow] 4 2 2" xfId="1822"/>
    <cellStyle name="Input [yellow] 4 2 2 2" xfId="3755"/>
    <cellStyle name="Input [yellow] 4 2 2 3" xfId="3692"/>
    <cellStyle name="Input [yellow] 4 2 3" xfId="3754"/>
    <cellStyle name="Input [yellow] 4 2 4" xfId="3693"/>
    <cellStyle name="Input [yellow] 4 3" xfId="1823"/>
    <cellStyle name="Input [yellow] 4 3 2" xfId="3756"/>
    <cellStyle name="Input [yellow] 4 3 3" xfId="3691"/>
    <cellStyle name="Input [yellow] 4 4" xfId="3753"/>
    <cellStyle name="Input [yellow] 4 5" xfId="3694"/>
    <cellStyle name="Input [yellow] 5" xfId="1824"/>
    <cellStyle name="Input [yellow] 5 2" xfId="1825"/>
    <cellStyle name="Input [yellow] 5 2 2" xfId="3758"/>
    <cellStyle name="Input [yellow] 5 2 3" xfId="3689"/>
    <cellStyle name="Input [yellow] 5 3" xfId="3757"/>
    <cellStyle name="Input [yellow] 5 4" xfId="3690"/>
    <cellStyle name="Input [yellow] 6" xfId="1826"/>
    <cellStyle name="Input [yellow] 6 2" xfId="3759"/>
    <cellStyle name="Input [yellow] 6 3" xfId="3688"/>
    <cellStyle name="Input [yellow] 7" xfId="3728"/>
    <cellStyle name="Input [yellow] 8" xfId="3719"/>
    <cellStyle name="Input 10" xfId="1827"/>
    <cellStyle name="Input 10 2" xfId="1828"/>
    <cellStyle name="Input 10 3" xfId="1829"/>
    <cellStyle name="Input 10 3 2" xfId="1830"/>
    <cellStyle name="Input 10 3 2 2" xfId="3762"/>
    <cellStyle name="Input 10 3 3" xfId="3761"/>
    <cellStyle name="Input 10 4" xfId="1831"/>
    <cellStyle name="Input 10 4 2" xfId="3763"/>
    <cellStyle name="Input 10 5" xfId="3760"/>
    <cellStyle name="Input 11" xfId="1832"/>
    <cellStyle name="Input 11 2" xfId="1833"/>
    <cellStyle name="Input 11 3" xfId="1834"/>
    <cellStyle name="Input 11 3 2" xfId="1835"/>
    <cellStyle name="Input 11 3 2 2" xfId="3766"/>
    <cellStyle name="Input 11 3 3" xfId="3765"/>
    <cellStyle name="Input 11 4" xfId="1836"/>
    <cellStyle name="Input 11 4 2" xfId="3767"/>
    <cellStyle name="Input 11 5" xfId="3764"/>
    <cellStyle name="Input 12" xfId="1837"/>
    <cellStyle name="Input 12 2" xfId="1838"/>
    <cellStyle name="Input 12 3" xfId="1839"/>
    <cellStyle name="Input 12 3 2" xfId="1840"/>
    <cellStyle name="Input 12 3 2 2" xfId="3770"/>
    <cellStyle name="Input 12 3 3" xfId="3769"/>
    <cellStyle name="Input 12 4" xfId="1841"/>
    <cellStyle name="Input 12 4 2" xfId="3771"/>
    <cellStyle name="Input 12 5" xfId="3768"/>
    <cellStyle name="Input 13" xfId="1842"/>
    <cellStyle name="Input 13 2" xfId="1843"/>
    <cellStyle name="Input 13 3" xfId="1844"/>
    <cellStyle name="Input 13 3 2" xfId="1845"/>
    <cellStyle name="Input 13 3 2 2" xfId="3774"/>
    <cellStyle name="Input 13 3 3" xfId="3773"/>
    <cellStyle name="Input 13 4" xfId="1846"/>
    <cellStyle name="Input 13 4 2" xfId="3775"/>
    <cellStyle name="Input 13 5" xfId="3772"/>
    <cellStyle name="Input 14" xfId="1847"/>
    <cellStyle name="Input 14 2" xfId="1848"/>
    <cellStyle name="Input 14 3" xfId="1849"/>
    <cellStyle name="Input 14 3 2" xfId="1850"/>
    <cellStyle name="Input 14 3 2 2" xfId="3778"/>
    <cellStyle name="Input 14 3 3" xfId="3777"/>
    <cellStyle name="Input 14 4" xfId="1851"/>
    <cellStyle name="Input 14 4 2" xfId="3779"/>
    <cellStyle name="Input 14 5" xfId="3776"/>
    <cellStyle name="Input 15" xfId="1852"/>
    <cellStyle name="Input 16" xfId="1853"/>
    <cellStyle name="Input 17" xfId="1854"/>
    <cellStyle name="Input 18" xfId="1855"/>
    <cellStyle name="Input 18 2" xfId="1856"/>
    <cellStyle name="Input 18 2 2" xfId="1857"/>
    <cellStyle name="Input 18 2 2 2" xfId="3782"/>
    <cellStyle name="Input 18 2 3" xfId="3781"/>
    <cellStyle name="Input 18 3" xfId="1858"/>
    <cellStyle name="Input 18 3 2" xfId="3783"/>
    <cellStyle name="Input 18 4" xfId="3780"/>
    <cellStyle name="Input 19" xfId="1859"/>
    <cellStyle name="Input 19 2" xfId="1860"/>
    <cellStyle name="Input 19 2 2" xfId="1861"/>
    <cellStyle name="Input 19 2 2 2" xfId="3786"/>
    <cellStyle name="Input 19 2 3" xfId="3785"/>
    <cellStyle name="Input 19 3" xfId="1862"/>
    <cellStyle name="Input 19 3 2" xfId="3787"/>
    <cellStyle name="Input 19 4" xfId="3784"/>
    <cellStyle name="Input 2" xfId="1863"/>
    <cellStyle name="Input 2 2" xfId="1864"/>
    <cellStyle name="Input 2 3" xfId="1865"/>
    <cellStyle name="Input 2 3 2" xfId="1866"/>
    <cellStyle name="Input 2 3 2 2" xfId="3790"/>
    <cellStyle name="Input 2 3 3" xfId="3789"/>
    <cellStyle name="Input 2 4" xfId="1867"/>
    <cellStyle name="Input 2 4 2" xfId="3791"/>
    <cellStyle name="Input 2 5" xfId="3788"/>
    <cellStyle name="Input 20" xfId="1868"/>
    <cellStyle name="Input 20 2" xfId="1869"/>
    <cellStyle name="Input 20 2 2" xfId="1870"/>
    <cellStyle name="Input 20 2 2 2" xfId="3794"/>
    <cellStyle name="Input 20 2 3" xfId="3793"/>
    <cellStyle name="Input 20 3" xfId="1871"/>
    <cellStyle name="Input 20 3 2" xfId="3795"/>
    <cellStyle name="Input 20 4" xfId="3792"/>
    <cellStyle name="Input 21" xfId="1872"/>
    <cellStyle name="Input 21 2" xfId="1873"/>
    <cellStyle name="Input 21 2 2" xfId="1874"/>
    <cellStyle name="Input 21 2 2 2" xfId="3798"/>
    <cellStyle name="Input 21 2 3" xfId="3797"/>
    <cellStyle name="Input 21 3" xfId="1875"/>
    <cellStyle name="Input 21 3 2" xfId="3799"/>
    <cellStyle name="Input 21 4" xfId="3796"/>
    <cellStyle name="Input 22" xfId="1876"/>
    <cellStyle name="Input 22 2" xfId="1877"/>
    <cellStyle name="Input 22 2 2" xfId="1878"/>
    <cellStyle name="Input 22 2 2 2" xfId="3802"/>
    <cellStyle name="Input 22 2 3" xfId="3801"/>
    <cellStyle name="Input 22 3" xfId="1879"/>
    <cellStyle name="Input 22 3 2" xfId="3803"/>
    <cellStyle name="Input 22 4" xfId="3800"/>
    <cellStyle name="Input 23" xfId="1880"/>
    <cellStyle name="Input 23 2" xfId="1881"/>
    <cellStyle name="Input 23 2 2" xfId="1882"/>
    <cellStyle name="Input 23 2 2 2" xfId="3806"/>
    <cellStyle name="Input 23 2 3" xfId="3805"/>
    <cellStyle name="Input 23 3" xfId="1883"/>
    <cellStyle name="Input 23 3 2" xfId="3807"/>
    <cellStyle name="Input 23 4" xfId="3804"/>
    <cellStyle name="Input 24" xfId="1884"/>
    <cellStyle name="Input 24 2" xfId="1885"/>
    <cellStyle name="Input 24 2 2" xfId="1886"/>
    <cellStyle name="Input 24 2 2 2" xfId="3810"/>
    <cellStyle name="Input 24 2 3" xfId="3809"/>
    <cellStyle name="Input 24 3" xfId="1887"/>
    <cellStyle name="Input 24 3 2" xfId="3811"/>
    <cellStyle name="Input 24 4" xfId="3808"/>
    <cellStyle name="Input 25" xfId="1888"/>
    <cellStyle name="Input 25 2" xfId="1889"/>
    <cellStyle name="Input 25 2 2" xfId="1890"/>
    <cellStyle name="Input 25 2 2 2" xfId="3814"/>
    <cellStyle name="Input 25 2 3" xfId="3813"/>
    <cellStyle name="Input 25 3" xfId="1891"/>
    <cellStyle name="Input 25 3 2" xfId="3815"/>
    <cellStyle name="Input 25 4" xfId="3812"/>
    <cellStyle name="Input 26" xfId="1892"/>
    <cellStyle name="Input 26 2" xfId="1893"/>
    <cellStyle name="Input 26 2 2" xfId="1894"/>
    <cellStyle name="Input 26 2 2 2" xfId="3818"/>
    <cellStyle name="Input 26 2 3" xfId="3817"/>
    <cellStyle name="Input 26 3" xfId="1895"/>
    <cellStyle name="Input 26 3 2" xfId="3819"/>
    <cellStyle name="Input 26 4" xfId="3816"/>
    <cellStyle name="Input 27" xfId="1896"/>
    <cellStyle name="Input 27 2" xfId="1897"/>
    <cellStyle name="Input 27 2 2" xfId="1898"/>
    <cellStyle name="Input 27 2 2 2" xfId="3822"/>
    <cellStyle name="Input 27 2 3" xfId="3821"/>
    <cellStyle name="Input 27 3" xfId="1899"/>
    <cellStyle name="Input 27 3 2" xfId="3823"/>
    <cellStyle name="Input 27 4" xfId="3820"/>
    <cellStyle name="Input 28" xfId="1900"/>
    <cellStyle name="Input 28 2" xfId="1901"/>
    <cellStyle name="Input 28 2 2" xfId="1902"/>
    <cellStyle name="Input 28 2 2 2" xfId="3826"/>
    <cellStyle name="Input 28 2 3" xfId="3825"/>
    <cellStyle name="Input 28 3" xfId="1903"/>
    <cellStyle name="Input 28 3 2" xfId="3827"/>
    <cellStyle name="Input 28 4" xfId="3824"/>
    <cellStyle name="Input 29" xfId="1904"/>
    <cellStyle name="Input 29 2" xfId="1905"/>
    <cellStyle name="Input 29 2 2" xfId="1906"/>
    <cellStyle name="Input 29 2 2 2" xfId="3830"/>
    <cellStyle name="Input 29 2 3" xfId="3829"/>
    <cellStyle name="Input 29 3" xfId="1907"/>
    <cellStyle name="Input 29 3 2" xfId="3831"/>
    <cellStyle name="Input 29 4" xfId="3828"/>
    <cellStyle name="Input 3" xfId="1908"/>
    <cellStyle name="Input 3 2" xfId="1909"/>
    <cellStyle name="Input 3 3" xfId="1910"/>
    <cellStyle name="Input 3 3 2" xfId="1911"/>
    <cellStyle name="Input 3 3 2 2" xfId="3834"/>
    <cellStyle name="Input 3 3 3" xfId="3833"/>
    <cellStyle name="Input 3 4" xfId="1912"/>
    <cellStyle name="Input 3 4 2" xfId="3835"/>
    <cellStyle name="Input 3 5" xfId="3832"/>
    <cellStyle name="Input 30" xfId="1913"/>
    <cellStyle name="Input 30 2" xfId="1914"/>
    <cellStyle name="Input 30 2 2" xfId="1915"/>
    <cellStyle name="Input 30 2 2 2" xfId="3838"/>
    <cellStyle name="Input 30 2 3" xfId="3837"/>
    <cellStyle name="Input 30 3" xfId="1916"/>
    <cellStyle name="Input 30 3 2" xfId="3839"/>
    <cellStyle name="Input 30 4" xfId="3836"/>
    <cellStyle name="Input 31" xfId="1917"/>
    <cellStyle name="Input 31 2" xfId="1918"/>
    <cellStyle name="Input 31 2 2" xfId="1919"/>
    <cellStyle name="Input 31 2 2 2" xfId="3842"/>
    <cellStyle name="Input 31 2 3" xfId="3841"/>
    <cellStyle name="Input 31 3" xfId="1920"/>
    <cellStyle name="Input 31 3 2" xfId="3843"/>
    <cellStyle name="Input 31 4" xfId="3840"/>
    <cellStyle name="Input 32" xfId="1921"/>
    <cellStyle name="Input 32 2" xfId="1922"/>
    <cellStyle name="Input 32 2 2" xfId="1923"/>
    <cellStyle name="Input 32 2 2 2" xfId="3846"/>
    <cellStyle name="Input 32 2 3" xfId="3845"/>
    <cellStyle name="Input 32 3" xfId="1924"/>
    <cellStyle name="Input 32 3 2" xfId="3847"/>
    <cellStyle name="Input 32 4" xfId="3844"/>
    <cellStyle name="Input 33" xfId="1925"/>
    <cellStyle name="Input 33 2" xfId="1926"/>
    <cellStyle name="Input 33 2 2" xfId="1927"/>
    <cellStyle name="Input 33 2 2 2" xfId="3850"/>
    <cellStyle name="Input 33 2 3" xfId="3849"/>
    <cellStyle name="Input 33 3" xfId="1928"/>
    <cellStyle name="Input 33 3 2" xfId="3851"/>
    <cellStyle name="Input 33 4" xfId="3848"/>
    <cellStyle name="Input 34" xfId="1929"/>
    <cellStyle name="Input 34 2" xfId="1930"/>
    <cellStyle name="Input 34 2 2" xfId="1931"/>
    <cellStyle name="Input 34 2 2 2" xfId="3854"/>
    <cellStyle name="Input 34 2 3" xfId="3853"/>
    <cellStyle name="Input 34 3" xfId="1932"/>
    <cellStyle name="Input 34 3 2" xfId="3855"/>
    <cellStyle name="Input 34 4" xfId="3852"/>
    <cellStyle name="Input 35" xfId="1933"/>
    <cellStyle name="Input 35 2" xfId="1934"/>
    <cellStyle name="Input 35 2 2" xfId="1935"/>
    <cellStyle name="Input 35 2 2 2" xfId="3858"/>
    <cellStyle name="Input 35 2 3" xfId="3857"/>
    <cellStyle name="Input 35 3" xfId="1936"/>
    <cellStyle name="Input 35 3 2" xfId="3859"/>
    <cellStyle name="Input 35 4" xfId="3856"/>
    <cellStyle name="Input 36" xfId="1937"/>
    <cellStyle name="Input 36 2" xfId="1938"/>
    <cellStyle name="Input 36 2 2" xfId="1939"/>
    <cellStyle name="Input 36 2 2 2" xfId="3862"/>
    <cellStyle name="Input 36 2 3" xfId="3861"/>
    <cellStyle name="Input 36 3" xfId="1940"/>
    <cellStyle name="Input 36 3 2" xfId="3863"/>
    <cellStyle name="Input 36 4" xfId="3860"/>
    <cellStyle name="Input 37" xfId="1941"/>
    <cellStyle name="Input 37 2" xfId="1942"/>
    <cellStyle name="Input 37 2 2" xfId="1943"/>
    <cellStyle name="Input 37 2 2 2" xfId="3866"/>
    <cellStyle name="Input 37 2 3" xfId="3865"/>
    <cellStyle name="Input 37 3" xfId="1944"/>
    <cellStyle name="Input 37 3 2" xfId="3867"/>
    <cellStyle name="Input 37 4" xfId="3864"/>
    <cellStyle name="Input 38" xfId="1945"/>
    <cellStyle name="Input 38 2" xfId="1946"/>
    <cellStyle name="Input 38 2 2" xfId="1947"/>
    <cellStyle name="Input 38 2 2 2" xfId="3870"/>
    <cellStyle name="Input 38 2 3" xfId="3869"/>
    <cellStyle name="Input 38 3" xfId="1948"/>
    <cellStyle name="Input 38 3 2" xfId="3871"/>
    <cellStyle name="Input 38 4" xfId="3868"/>
    <cellStyle name="Input 39" xfId="1949"/>
    <cellStyle name="Input 39 2" xfId="1950"/>
    <cellStyle name="Input 39 2 2" xfId="3873"/>
    <cellStyle name="Input 39 3" xfId="3872"/>
    <cellStyle name="Input 4" xfId="1951"/>
    <cellStyle name="Input 4 2" xfId="1952"/>
    <cellStyle name="Input 4 3" xfId="1953"/>
    <cellStyle name="Input 4 3 2" xfId="1954"/>
    <cellStyle name="Input 4 3 2 2" xfId="3876"/>
    <cellStyle name="Input 4 3 3" xfId="3875"/>
    <cellStyle name="Input 4 4" xfId="1955"/>
    <cellStyle name="Input 4 4 2" xfId="3877"/>
    <cellStyle name="Input 4 5" xfId="3874"/>
    <cellStyle name="Input 40" xfId="1956"/>
    <cellStyle name="Input 40 2" xfId="1957"/>
    <cellStyle name="Input 40 2 2" xfId="3879"/>
    <cellStyle name="Input 40 3" xfId="3878"/>
    <cellStyle name="Input 41" xfId="1958"/>
    <cellStyle name="Input 41 2" xfId="1959"/>
    <cellStyle name="Input 41 2 2" xfId="3881"/>
    <cellStyle name="Input 41 3" xfId="3880"/>
    <cellStyle name="Input 42" xfId="1960"/>
    <cellStyle name="Input 42 2" xfId="3882"/>
    <cellStyle name="Input 43" xfId="1961"/>
    <cellStyle name="Input 43 2" xfId="3883"/>
    <cellStyle name="Input 44" xfId="1962"/>
    <cellStyle name="Input 44 2" xfId="3884"/>
    <cellStyle name="Input 5" xfId="1963"/>
    <cellStyle name="Input 5 2" xfId="1964"/>
    <cellStyle name="Input 5 3" xfId="1965"/>
    <cellStyle name="Input 5 3 2" xfId="1966"/>
    <cellStyle name="Input 5 3 2 2" xfId="3887"/>
    <cellStyle name="Input 5 3 3" xfId="3886"/>
    <cellStyle name="Input 5 4" xfId="1967"/>
    <cellStyle name="Input 5 4 2" xfId="3888"/>
    <cellStyle name="Input 5 5" xfId="3885"/>
    <cellStyle name="Input 6" xfId="1968"/>
    <cellStyle name="Input 6 2" xfId="1969"/>
    <cellStyle name="Input 6 3" xfId="1970"/>
    <cellStyle name="Input 6 3 2" xfId="1971"/>
    <cellStyle name="Input 6 3 2 2" xfId="3891"/>
    <cellStyle name="Input 6 3 3" xfId="3890"/>
    <cellStyle name="Input 6 4" xfId="1972"/>
    <cellStyle name="Input 6 4 2" xfId="3892"/>
    <cellStyle name="Input 6 5" xfId="3889"/>
    <cellStyle name="Input 7" xfId="1973"/>
    <cellStyle name="Input 7 2" xfId="1974"/>
    <cellStyle name="Input 7 3" xfId="1975"/>
    <cellStyle name="Input 7 3 2" xfId="1976"/>
    <cellStyle name="Input 7 3 2 2" xfId="3895"/>
    <cellStyle name="Input 7 3 3" xfId="3894"/>
    <cellStyle name="Input 7 4" xfId="1977"/>
    <cellStyle name="Input 7 4 2" xfId="3896"/>
    <cellStyle name="Input 7 5" xfId="3893"/>
    <cellStyle name="Input 8" xfId="1978"/>
    <cellStyle name="Input 8 2" xfId="1979"/>
    <cellStyle name="Input 8 3" xfId="1980"/>
    <cellStyle name="Input 8 3 2" xfId="1981"/>
    <cellStyle name="Input 8 3 2 2" xfId="3899"/>
    <cellStyle name="Input 8 3 3" xfId="3898"/>
    <cellStyle name="Input 8 4" xfId="1982"/>
    <cellStyle name="Input 8 4 2" xfId="3900"/>
    <cellStyle name="Input 8 5" xfId="3897"/>
    <cellStyle name="Input 9" xfId="1983"/>
    <cellStyle name="Input 9 2" xfId="1984"/>
    <cellStyle name="Input 9 3" xfId="1985"/>
    <cellStyle name="Input 9 3 2" xfId="1986"/>
    <cellStyle name="Input 9 3 2 2" xfId="3903"/>
    <cellStyle name="Input 9 3 3" xfId="3902"/>
    <cellStyle name="Input 9 4" xfId="1987"/>
    <cellStyle name="Input 9 4 2" xfId="3904"/>
    <cellStyle name="Input 9 5" xfId="3901"/>
    <cellStyle name="Linked Cell 10" xfId="1988"/>
    <cellStyle name="Linked Cell 10 2" xfId="1989"/>
    <cellStyle name="Linked Cell 11" xfId="1990"/>
    <cellStyle name="Linked Cell 11 2" xfId="1991"/>
    <cellStyle name="Linked Cell 12" xfId="1992"/>
    <cellStyle name="Linked Cell 12 2" xfId="1993"/>
    <cellStyle name="Linked Cell 13" xfId="1994"/>
    <cellStyle name="Linked Cell 13 2" xfId="1995"/>
    <cellStyle name="Linked Cell 14" xfId="1996"/>
    <cellStyle name="Linked Cell 14 2" xfId="1997"/>
    <cellStyle name="Linked Cell 15" xfId="1998"/>
    <cellStyle name="Linked Cell 16" xfId="1999"/>
    <cellStyle name="Linked Cell 2" xfId="2000"/>
    <cellStyle name="Linked Cell 2 2" xfId="2001"/>
    <cellStyle name="Linked Cell 3" xfId="2002"/>
    <cellStyle name="Linked Cell 3 2" xfId="2003"/>
    <cellStyle name="Linked Cell 4" xfId="2004"/>
    <cellStyle name="Linked Cell 4 2" xfId="2005"/>
    <cellStyle name="Linked Cell 5" xfId="2006"/>
    <cellStyle name="Linked Cell 5 2" xfId="2007"/>
    <cellStyle name="Linked Cell 6" xfId="2008"/>
    <cellStyle name="Linked Cell 6 2" xfId="2009"/>
    <cellStyle name="Linked Cell 7" xfId="2010"/>
    <cellStyle name="Linked Cell 7 2" xfId="2011"/>
    <cellStyle name="Linked Cell 8" xfId="2012"/>
    <cellStyle name="Linked Cell 8 2" xfId="2013"/>
    <cellStyle name="Linked Cell 9" xfId="2014"/>
    <cellStyle name="Linked Cell 9 2" xfId="2015"/>
    <cellStyle name="Milliers [0]_AR1194" xfId="2016"/>
    <cellStyle name="Milliers_AR1194" xfId="2017"/>
    <cellStyle name="Monétaire [0]_AR1194" xfId="2018"/>
    <cellStyle name="Monétaire_AR1194" xfId="2019"/>
    <cellStyle name="Neutral 10" xfId="2020"/>
    <cellStyle name="Neutral 10 2" xfId="2021"/>
    <cellStyle name="Neutral 11" xfId="2022"/>
    <cellStyle name="Neutral 11 2" xfId="2023"/>
    <cellStyle name="Neutral 12" xfId="2024"/>
    <cellStyle name="Neutral 12 2" xfId="2025"/>
    <cellStyle name="Neutral 13" xfId="2026"/>
    <cellStyle name="Neutral 13 2" xfId="2027"/>
    <cellStyle name="Neutral 14" xfId="2028"/>
    <cellStyle name="Neutral 14 2" xfId="2029"/>
    <cellStyle name="Neutral 15" xfId="2030"/>
    <cellStyle name="Neutral 16" xfId="2031"/>
    <cellStyle name="Neutral 2" xfId="2032"/>
    <cellStyle name="Neutral 2 2" xfId="2033"/>
    <cellStyle name="Neutral 3" xfId="2034"/>
    <cellStyle name="Neutral 3 2" xfId="2035"/>
    <cellStyle name="Neutral 4" xfId="2036"/>
    <cellStyle name="Neutral 4 2" xfId="2037"/>
    <cellStyle name="Neutral 5" xfId="2038"/>
    <cellStyle name="Neutral 5 2" xfId="2039"/>
    <cellStyle name="Neutral 6" xfId="2040"/>
    <cellStyle name="Neutral 6 2" xfId="2041"/>
    <cellStyle name="Neutral 7" xfId="2042"/>
    <cellStyle name="Neutral 7 2" xfId="2043"/>
    <cellStyle name="Neutral 8" xfId="2044"/>
    <cellStyle name="Neutral 8 2" xfId="2045"/>
    <cellStyle name="Neutral 9" xfId="2046"/>
    <cellStyle name="Neutral 9 2" xfId="2047"/>
    <cellStyle name="no dec" xfId="2048"/>
    <cellStyle name="no dec 2" xfId="2049"/>
    <cellStyle name="no dec 2 2" xfId="2050"/>
    <cellStyle name="no dec 2 2 2" xfId="2051"/>
    <cellStyle name="no dec 2 2 2 2" xfId="2052"/>
    <cellStyle name="no dec 2 2 2 2 2" xfId="2053"/>
    <cellStyle name="no dec 2 2 2 3" xfId="2054"/>
    <cellStyle name="no dec 2 2 3" xfId="2055"/>
    <cellStyle name="no dec 2 2 3 2" xfId="2056"/>
    <cellStyle name="no dec 2 2 4" xfId="2057"/>
    <cellStyle name="no dec 2 2_3006 Maharashtra CS report 2012 (2)" xfId="2058"/>
    <cellStyle name="no dec 2 3" xfId="2059"/>
    <cellStyle name="no dec 2 3 2" xfId="2060"/>
    <cellStyle name="no dec 2 4" xfId="2061"/>
    <cellStyle name="no dec 2_3006 Maharashtra CS report 2012 (2)" xfId="2062"/>
    <cellStyle name="no dec 3" xfId="2063"/>
    <cellStyle name="no dec 3 2" xfId="2064"/>
    <cellStyle name="no dec 3 2 2" xfId="2065"/>
    <cellStyle name="no dec 3 3" xfId="2066"/>
    <cellStyle name="no dec 4" xfId="2067"/>
    <cellStyle name="no dec_Activities summary- Feb " xfId="2068"/>
    <cellStyle name="Normal" xfId="0" builtinId="0"/>
    <cellStyle name="Normal - Style1" xfId="2069"/>
    <cellStyle name="Normal - Style1 2" xfId="2070"/>
    <cellStyle name="Normal - Style1 2 2" xfId="2071"/>
    <cellStyle name="Normal - Style1 2 2 2" xfId="2072"/>
    <cellStyle name="Normal - Style1 2 2 2 2" xfId="2073"/>
    <cellStyle name="Normal - Style1 2 2 2 2 2" xfId="2074"/>
    <cellStyle name="Normal - Style1 2 2 2 3" xfId="2075"/>
    <cellStyle name="Normal - Style1 2 2 3" xfId="2076"/>
    <cellStyle name="Normal - Style1 2 2 3 2" xfId="2077"/>
    <cellStyle name="Normal - Style1 2 2 4" xfId="2078"/>
    <cellStyle name="Normal - Style1 2 2_3006 Maharashtra CS report 2012 (2)" xfId="2079"/>
    <cellStyle name="Normal - Style1 2 3" xfId="2080"/>
    <cellStyle name="Normal - Style1 2 3 2" xfId="2081"/>
    <cellStyle name="Normal - Style1 2 4" xfId="2082"/>
    <cellStyle name="Normal - Style1 2_3006 Maharashtra CS report 2012 (2)" xfId="2083"/>
    <cellStyle name="Normal - Style1 3" xfId="2084"/>
    <cellStyle name="Normal - Style1 3 2" xfId="2085"/>
    <cellStyle name="Normal - Style1 3 2 2" xfId="2086"/>
    <cellStyle name="Normal - Style1 3 3" xfId="2087"/>
    <cellStyle name="Normal - Style1 4" xfId="2088"/>
    <cellStyle name="Normal - Style1_Activities summary- Feb " xfId="2089"/>
    <cellStyle name="Normal 10" xfId="2090"/>
    <cellStyle name="Normal 10 2" xfId="2091"/>
    <cellStyle name="Normal 10 2 2" xfId="2092"/>
    <cellStyle name="Normal 10_2012 summary sheet  activity sheet" xfId="2093"/>
    <cellStyle name="Normal 100" xfId="2094"/>
    <cellStyle name="Normal 101" xfId="2095"/>
    <cellStyle name="Normal 101 2" xfId="2096"/>
    <cellStyle name="Normal 101 2 2" xfId="2097"/>
    <cellStyle name="Normal 101 3" xfId="2098"/>
    <cellStyle name="Normal 102" xfId="2099"/>
    <cellStyle name="Normal 103" xfId="2100"/>
    <cellStyle name="Normal 103 2" xfId="2101"/>
    <cellStyle name="Normal 103 2 2" xfId="2102"/>
    <cellStyle name="Normal 103 3" xfId="2103"/>
    <cellStyle name="Normal 104" xfId="2104"/>
    <cellStyle name="Normal 104 2" xfId="2105"/>
    <cellStyle name="Normal 104 2 2" xfId="2106"/>
    <cellStyle name="Normal 104 3" xfId="2107"/>
    <cellStyle name="Normal 105" xfId="2108"/>
    <cellStyle name="Normal 106" xfId="2109"/>
    <cellStyle name="Normal 107" xfId="2110"/>
    <cellStyle name="Normal 108" xfId="2111"/>
    <cellStyle name="Normal 109" xfId="2112"/>
    <cellStyle name="Normal 109 2" xfId="2113"/>
    <cellStyle name="Normal 109 2 2" xfId="2114"/>
    <cellStyle name="Normal 109 3" xfId="2115"/>
    <cellStyle name="Normal 11" xfId="2116"/>
    <cellStyle name="Normal 11 2" xfId="2117"/>
    <cellStyle name="Normal 110" xfId="2118"/>
    <cellStyle name="Normal 110 2" xfId="2119"/>
    <cellStyle name="Normal 110 2 2" xfId="2120"/>
    <cellStyle name="Normal 110 3" xfId="2121"/>
    <cellStyle name="Normal 111" xfId="2122"/>
    <cellStyle name="Normal 111 2" xfId="2123"/>
    <cellStyle name="Normal 111 2 2" xfId="2124"/>
    <cellStyle name="Normal 111 3" xfId="2125"/>
    <cellStyle name="Normal 112" xfId="2126"/>
    <cellStyle name="Normal 112 2" xfId="2127"/>
    <cellStyle name="Normal 112 2 2" xfId="2128"/>
    <cellStyle name="Normal 112 3" xfId="2129"/>
    <cellStyle name="Normal 113" xfId="2130"/>
    <cellStyle name="Normal 113 2" xfId="2131"/>
    <cellStyle name="Normal 113 2 2" xfId="2132"/>
    <cellStyle name="Normal 113 3" xfId="2133"/>
    <cellStyle name="Normal 114" xfId="2134"/>
    <cellStyle name="Normal 114 2" xfId="2135"/>
    <cellStyle name="Normal 114 2 2" xfId="2136"/>
    <cellStyle name="Normal 114 3" xfId="2137"/>
    <cellStyle name="Normal 115" xfId="2138"/>
    <cellStyle name="Normal 115 2" xfId="2139"/>
    <cellStyle name="Normal 115 2 2" xfId="2140"/>
    <cellStyle name="Normal 115 3" xfId="2141"/>
    <cellStyle name="Normal 116" xfId="2142"/>
    <cellStyle name="Normal 116 2" xfId="2143"/>
    <cellStyle name="Normal 116 2 2" xfId="2144"/>
    <cellStyle name="Normal 116 3" xfId="2145"/>
    <cellStyle name="Normal 117" xfId="2146"/>
    <cellStyle name="Normal 117 11" xfId="3634"/>
    <cellStyle name="Normal 117 2" xfId="2147"/>
    <cellStyle name="Normal 117 3" xfId="4074"/>
    <cellStyle name="Normal 117 4 2" xfId="4075"/>
    <cellStyle name="Normal 118" xfId="2148"/>
    <cellStyle name="Normal 118 10" xfId="4067"/>
    <cellStyle name="Normal 118 2" xfId="2149"/>
    <cellStyle name="Normal 118 3" xfId="4064"/>
    <cellStyle name="Normal 119" xfId="2"/>
    <cellStyle name="Normal 119 10" xfId="4061"/>
    <cellStyle name="Normal 119 11" xfId="3633"/>
    <cellStyle name="Normal 119 13" xfId="4081"/>
    <cellStyle name="Normal 119 2" xfId="2150"/>
    <cellStyle name="Normal 12" xfId="2151"/>
    <cellStyle name="Normal 12 2" xfId="2152"/>
    <cellStyle name="Normal 120" xfId="1"/>
    <cellStyle name="Normal 120 2" xfId="3625"/>
    <cellStyle name="Normal 120 2 2 2" xfId="4053"/>
    <cellStyle name="Normal 120 5" xfId="4054"/>
    <cellStyle name="Normal 121" xfId="2153"/>
    <cellStyle name="Normal 121 4" xfId="4080"/>
    <cellStyle name="Normal 122" xfId="3628"/>
    <cellStyle name="Normal 122 2" xfId="4062"/>
    <cellStyle name="Normal 122 4 2" xfId="4077"/>
    <cellStyle name="Normal 122 8" xfId="4063"/>
    <cellStyle name="Normal 123" xfId="3627"/>
    <cellStyle name="Normal 125" xfId="4055"/>
    <cellStyle name="Normal 13" xfId="2154"/>
    <cellStyle name="Normal 13 2" xfId="2155"/>
    <cellStyle name="Normal 132" xfId="3630"/>
    <cellStyle name="Normal 133" xfId="3631"/>
    <cellStyle name="Normal 134" xfId="3632"/>
    <cellStyle name="Normal 138" xfId="4079"/>
    <cellStyle name="Normal 14" xfId="2156"/>
    <cellStyle name="Normal 14 2" xfId="2157"/>
    <cellStyle name="Normal 140" xfId="4076"/>
    <cellStyle name="Normal 141" xfId="4058"/>
    <cellStyle name="Normal 142" xfId="4057"/>
    <cellStyle name="Normal 144" xfId="4065"/>
    <cellStyle name="Normal 146" xfId="4071"/>
    <cellStyle name="Normal 147" xfId="4078"/>
    <cellStyle name="Normal 148" xfId="4073"/>
    <cellStyle name="Normal 149" xfId="4072"/>
    <cellStyle name="Normal 15" xfId="2158"/>
    <cellStyle name="Normal 15 2" xfId="2159"/>
    <cellStyle name="Normal 153" xfId="4059"/>
    <cellStyle name="Normal 154" xfId="4060"/>
    <cellStyle name="Normal 16" xfId="2160"/>
    <cellStyle name="Normal 16 2" xfId="2161"/>
    <cellStyle name="Normal 16 2 2" xfId="2162"/>
    <cellStyle name="Normal 16 3" xfId="2163"/>
    <cellStyle name="Normal 16 3 2" xfId="2164"/>
    <cellStyle name="Normal 16 4" xfId="2165"/>
    <cellStyle name="Normal 161" xfId="4056"/>
    <cellStyle name="Normal 162" xfId="4066"/>
    <cellStyle name="Normal 164" xfId="4070"/>
    <cellStyle name="Normal 17" xfId="2166"/>
    <cellStyle name="Normal 17 2" xfId="2167"/>
    <cellStyle name="Normal 17 2 2" xfId="2168"/>
    <cellStyle name="Normal 17 3" xfId="2169"/>
    <cellStyle name="Normal 17 3 2" xfId="2170"/>
    <cellStyle name="Normal 17 4" xfId="2171"/>
    <cellStyle name="Normal 18" xfId="2172"/>
    <cellStyle name="Normal 18 2" xfId="2173"/>
    <cellStyle name="Normal 18 2 2" xfId="2174"/>
    <cellStyle name="Normal 18 3" xfId="2175"/>
    <cellStyle name="Normal 18 3 2" xfId="2176"/>
    <cellStyle name="Normal 18 4" xfId="2177"/>
    <cellStyle name="Normal 19" xfId="2178"/>
    <cellStyle name="Normal 19 2" xfId="2179"/>
    <cellStyle name="Normal 19 2 2" xfId="2180"/>
    <cellStyle name="Normal 19 3" xfId="2181"/>
    <cellStyle name="Normal 19 3 2" xfId="2182"/>
    <cellStyle name="Normal 19 4" xfId="2183"/>
    <cellStyle name="Normal 19 5" xfId="2184"/>
    <cellStyle name="Normal 2" xfId="2185"/>
    <cellStyle name="Normal 2 10" xfId="2186"/>
    <cellStyle name="Normal 2 10 2" xfId="2187"/>
    <cellStyle name="Normal 2 11" xfId="2188"/>
    <cellStyle name="Normal 2 11 2" xfId="2189"/>
    <cellStyle name="Normal 2 12" xfId="2190"/>
    <cellStyle name="Normal 2 12 2" xfId="2191"/>
    <cellStyle name="Normal 2 13" xfId="2192"/>
    <cellStyle name="Normal 2 13 2" xfId="2193"/>
    <cellStyle name="Normal 2 14" xfId="2194"/>
    <cellStyle name="Normal 2 14 2" xfId="2195"/>
    <cellStyle name="Normal 2 14 2 2" xfId="2196"/>
    <cellStyle name="Normal 2 14 3" xfId="2197"/>
    <cellStyle name="Normal 2 15" xfId="2198"/>
    <cellStyle name="Normal 2 16" xfId="2199"/>
    <cellStyle name="Normal 2 17" xfId="2200"/>
    <cellStyle name="Normal 2 17 10" xfId="2201"/>
    <cellStyle name="Normal 2 17 10 2" xfId="2202"/>
    <cellStyle name="Normal 2 17 10 2 2" xfId="2203"/>
    <cellStyle name="Normal 2 17 10 3" xfId="2204"/>
    <cellStyle name="Normal 2 17 11" xfId="2205"/>
    <cellStyle name="Normal 2 17 2" xfId="2206"/>
    <cellStyle name="Normal 2 17 2 2" xfId="2207"/>
    <cellStyle name="Normal 2 17 3" xfId="2208"/>
    <cellStyle name="Normal 2 17 3 2" xfId="2209"/>
    <cellStyle name="Normal 2 17 4" xfId="2210"/>
    <cellStyle name="Normal 2 17 4 2" xfId="2211"/>
    <cellStyle name="Normal 2 17 5" xfId="2212"/>
    <cellStyle name="Normal 2 17 6" xfId="2213"/>
    <cellStyle name="Normal 2 17 7" xfId="2214"/>
    <cellStyle name="Normal 2 17 8" xfId="2215"/>
    <cellStyle name="Normal 2 17 9" xfId="2216"/>
    <cellStyle name="Normal 2 17 9 2" xfId="2217"/>
    <cellStyle name="Normal 2 17 9 2 2" xfId="2218"/>
    <cellStyle name="Normal 2 17 9 3" xfId="2219"/>
    <cellStyle name="Normal 2 18" xfId="2220"/>
    <cellStyle name="Normal 2 18 2" xfId="2221"/>
    <cellStyle name="Normal 2 18 2 2" xfId="2222"/>
    <cellStyle name="Normal 2 18 2 2 2" xfId="2223"/>
    <cellStyle name="Normal 2 18 2 3" xfId="2224"/>
    <cellStyle name="Normal 2 18 3" xfId="2225"/>
    <cellStyle name="Normal 2 18 3 2" xfId="2226"/>
    <cellStyle name="Normal 2 18 3 2 2" xfId="2227"/>
    <cellStyle name="Normal 2 18 3 3" xfId="2228"/>
    <cellStyle name="Normal 2 18 4" xfId="2229"/>
    <cellStyle name="Normal 2 18 4 2" xfId="2230"/>
    <cellStyle name="Normal 2 18 5" xfId="2231"/>
    <cellStyle name="Normal 2 19" xfId="2232"/>
    <cellStyle name="Normal 2 19 2" xfId="3629"/>
    <cellStyle name="Normal 2 2" xfId="2233"/>
    <cellStyle name="Normal 2 2 2" xfId="2234"/>
    <cellStyle name="Normal 2 2 3" xfId="2235"/>
    <cellStyle name="Normal 2 20" xfId="2236"/>
    <cellStyle name="Normal 2 3" xfId="2237"/>
    <cellStyle name="Normal 2 3 2" xfId="2238"/>
    <cellStyle name="Normal 2 3 3" xfId="2239"/>
    <cellStyle name="Normal 2 4" xfId="2240"/>
    <cellStyle name="Normal 2 4 2" xfId="2241"/>
    <cellStyle name="Normal 2 4 3" xfId="2242"/>
    <cellStyle name="Normal 2 4 3 2 2" xfId="4069"/>
    <cellStyle name="Normal 2 4 3 3" xfId="4068"/>
    <cellStyle name="Normal 2 4 4" xfId="2243"/>
    <cellStyle name="Normal 2 5" xfId="2244"/>
    <cellStyle name="Normal 2 5 2" xfId="2245"/>
    <cellStyle name="Normal 2 6" xfId="2246"/>
    <cellStyle name="Normal 2 6 2" xfId="2247"/>
    <cellStyle name="Normal 2 7" xfId="2248"/>
    <cellStyle name="Normal 2 7 2" xfId="2249"/>
    <cellStyle name="Normal 2 8" xfId="2250"/>
    <cellStyle name="Normal 2 8 2" xfId="2251"/>
    <cellStyle name="Normal 2 9" xfId="2252"/>
    <cellStyle name="Normal 2 9 2" xfId="2253"/>
    <cellStyle name="Normal 2_0106 Maharashtra CS report 2012" xfId="2254"/>
    <cellStyle name="Normal 20" xfId="2255"/>
    <cellStyle name="Normal 20 2" xfId="2256"/>
    <cellStyle name="Normal 20 2 2" xfId="2257"/>
    <cellStyle name="Normal 20 2 2 2" xfId="2258"/>
    <cellStyle name="Normal 20 2 2 2 2" xfId="2259"/>
    <cellStyle name="Normal 20 2 2 2 2 2" xfId="2260"/>
    <cellStyle name="Normal 20 2 2 2 2 3" xfId="3626"/>
    <cellStyle name="Normal 20 2 2 2 3" xfId="2261"/>
    <cellStyle name="Normal 20 2 2 3" xfId="2262"/>
    <cellStyle name="Normal 20 2 2 3 2" xfId="2263"/>
    <cellStyle name="Normal 20 2 2 4" xfId="2264"/>
    <cellStyle name="Normal 20 2 3" xfId="2265"/>
    <cellStyle name="Normal 20 2 3 2" xfId="2266"/>
    <cellStyle name="Normal 20 2 3 2 2" xfId="2267"/>
    <cellStyle name="Normal 20 2 3 3" xfId="2268"/>
    <cellStyle name="Normal 20 2 4" xfId="2269"/>
    <cellStyle name="Normal 20 2 4 2" xfId="2270"/>
    <cellStyle name="Normal 20 2 4 2 2" xfId="2271"/>
    <cellStyle name="Normal 20 2 4 3" xfId="2272"/>
    <cellStyle name="Normal 20 2 5" xfId="2273"/>
    <cellStyle name="Normal 20 2 5 2" xfId="2274"/>
    <cellStyle name="Normal 20 2 6" xfId="2275"/>
    <cellStyle name="Normal 20 3" xfId="2276"/>
    <cellStyle name="Normal 20 3 2" xfId="2277"/>
    <cellStyle name="Normal 20 3 2 2" xfId="2278"/>
    <cellStyle name="Normal 20 3 3" xfId="2279"/>
    <cellStyle name="Normal 20 4" xfId="2280"/>
    <cellStyle name="Normal 20 4 2" xfId="2281"/>
    <cellStyle name="Normal 20 4 2 2" xfId="2282"/>
    <cellStyle name="Normal 20 4 3" xfId="2283"/>
    <cellStyle name="Normal 20 5" xfId="2284"/>
    <cellStyle name="Normal 20 5 2" xfId="2285"/>
    <cellStyle name="Normal 20 5 2 2" xfId="2286"/>
    <cellStyle name="Normal 20 5 3" xfId="2287"/>
    <cellStyle name="Normal 20 6" xfId="2288"/>
    <cellStyle name="Normal 20 6 2" xfId="2289"/>
    <cellStyle name="Normal 20 7" xfId="2290"/>
    <cellStyle name="Normal 20 7 2" xfId="2291"/>
    <cellStyle name="Normal 20 8" xfId="2292"/>
    <cellStyle name="Normal 21" xfId="2293"/>
    <cellStyle name="Normal 21 2" xfId="2294"/>
    <cellStyle name="Normal 21 2 2" xfId="2295"/>
    <cellStyle name="Normal 21 3" xfId="2296"/>
    <cellStyle name="Normal 21 3 2" xfId="2297"/>
    <cellStyle name="Normal 21 4" xfId="2298"/>
    <cellStyle name="Normal 21 5" xfId="2299"/>
    <cellStyle name="Normal 22" xfId="2300"/>
    <cellStyle name="Normal 23" xfId="2301"/>
    <cellStyle name="Normal 24" xfId="2302"/>
    <cellStyle name="Normal 25" xfId="2303"/>
    <cellStyle name="Normal 26" xfId="2304"/>
    <cellStyle name="Normal 27" xfId="2305"/>
    <cellStyle name="Normal 27 2" xfId="2306"/>
    <cellStyle name="Normal 27 2 2" xfId="2307"/>
    <cellStyle name="Normal 27 2 2 2" xfId="2308"/>
    <cellStyle name="Normal 27 2 3" xfId="2309"/>
    <cellStyle name="Normal 27 3" xfId="2310"/>
    <cellStyle name="Normal 27 3 2" xfId="2311"/>
    <cellStyle name="Normal 27 3 2 2" xfId="2312"/>
    <cellStyle name="Normal 27 3 3" xfId="2313"/>
    <cellStyle name="Normal 27 4" xfId="2314"/>
    <cellStyle name="Normal 27 4 2" xfId="2315"/>
    <cellStyle name="Normal 27 4 2 2" xfId="2316"/>
    <cellStyle name="Normal 27 4 3" xfId="2317"/>
    <cellStyle name="Normal 27 5" xfId="2318"/>
    <cellStyle name="Normal 27 5 2" xfId="2319"/>
    <cellStyle name="Normal 27 6" xfId="2320"/>
    <cellStyle name="Normal 28" xfId="2321"/>
    <cellStyle name="Normal 28 2" xfId="2322"/>
    <cellStyle name="Normal 28 2 2" xfId="2323"/>
    <cellStyle name="Normal 28 2 2 2" xfId="2324"/>
    <cellStyle name="Normal 28 2 3" xfId="2325"/>
    <cellStyle name="Normal 28 3" xfId="2326"/>
    <cellStyle name="Normal 28 3 2" xfId="2327"/>
    <cellStyle name="Normal 28 3 2 2" xfId="2328"/>
    <cellStyle name="Normal 28 3 3" xfId="2329"/>
    <cellStyle name="Normal 28 4" xfId="2330"/>
    <cellStyle name="Normal 28 4 2" xfId="2331"/>
    <cellStyle name="Normal 28 4 2 2" xfId="2332"/>
    <cellStyle name="Normal 28 4 3" xfId="2333"/>
    <cellStyle name="Normal 28 5" xfId="2334"/>
    <cellStyle name="Normal 28 5 2" xfId="2335"/>
    <cellStyle name="Normal 28 6" xfId="2336"/>
    <cellStyle name="Normal 29" xfId="2337"/>
    <cellStyle name="Normal 29 2" xfId="2338"/>
    <cellStyle name="Normal 29 2 2" xfId="2339"/>
    <cellStyle name="Normal 29 2 2 2" xfId="2340"/>
    <cellStyle name="Normal 29 2 3" xfId="2341"/>
    <cellStyle name="Normal 29 3" xfId="2342"/>
    <cellStyle name="Normal 29 3 2" xfId="2343"/>
    <cellStyle name="Normal 29 3 2 2" xfId="2344"/>
    <cellStyle name="Normal 29 3 3" xfId="2345"/>
    <cellStyle name="Normal 29 4" xfId="2346"/>
    <cellStyle name="Normal 29 4 2" xfId="2347"/>
    <cellStyle name="Normal 29 4 2 2" xfId="2348"/>
    <cellStyle name="Normal 29 4 3" xfId="2349"/>
    <cellStyle name="Normal 29 5" xfId="2350"/>
    <cellStyle name="Normal 29 5 2" xfId="2351"/>
    <cellStyle name="Normal 29 6" xfId="2352"/>
    <cellStyle name="Normal 3" xfId="2353"/>
    <cellStyle name="Normal 3 2" xfId="2354"/>
    <cellStyle name="Normal 3 2 2" xfId="2355"/>
    <cellStyle name="Normal 3 2 2 2" xfId="2356"/>
    <cellStyle name="Normal 3 2 2 2 2" xfId="2357"/>
    <cellStyle name="Normal 3 2 2 3" xfId="2358"/>
    <cellStyle name="Normal 3 2 2_Maharashtra MBO 2011" xfId="2359"/>
    <cellStyle name="Normal 3 2 3" xfId="2360"/>
    <cellStyle name="Normal 3 2_Maharashtra MBO 2011" xfId="2361"/>
    <cellStyle name="Normal 3 3" xfId="2362"/>
    <cellStyle name="Normal 3 3 2" xfId="2363"/>
    <cellStyle name="Normal 3 4" xfId="2364"/>
    <cellStyle name="Normal 3 4 2" xfId="2365"/>
    <cellStyle name="Normal 3 4 2 2" xfId="2366"/>
    <cellStyle name="Normal 3 4 3" xfId="2367"/>
    <cellStyle name="Normal 3 5" xfId="2368"/>
    <cellStyle name="Normal 3 6" xfId="2369"/>
    <cellStyle name="Normal 3 6 10" xfId="2370"/>
    <cellStyle name="Normal 3 6 10 2" xfId="2371"/>
    <cellStyle name="Normal 3 6 10 2 2" xfId="2372"/>
    <cellStyle name="Normal 3 6 10 3" xfId="2373"/>
    <cellStyle name="Normal 3 6 11" xfId="2374"/>
    <cellStyle name="Normal 3 6 2" xfId="2375"/>
    <cellStyle name="Normal 3 6 2 2" xfId="2376"/>
    <cellStyle name="Normal 3 6 3" xfId="2377"/>
    <cellStyle name="Normal 3 6 3 2" xfId="2378"/>
    <cellStyle name="Normal 3 6 4" xfId="2379"/>
    <cellStyle name="Normal 3 6 4 2" xfId="2380"/>
    <cellStyle name="Normal 3 6 5" xfId="2381"/>
    <cellStyle name="Normal 3 6 6" xfId="2382"/>
    <cellStyle name="Normal 3 6 7" xfId="2383"/>
    <cellStyle name="Normal 3 6 8" xfId="2384"/>
    <cellStyle name="Normal 3 6 9" xfId="2385"/>
    <cellStyle name="Normal 3 6 9 2" xfId="2386"/>
    <cellStyle name="Normal 3 6 9 2 2" xfId="2387"/>
    <cellStyle name="Normal 3 6 9 3" xfId="2388"/>
    <cellStyle name="Normal 3_comp activities" xfId="2389"/>
    <cellStyle name="Normal 30" xfId="2390"/>
    <cellStyle name="Normal 30 2" xfId="2391"/>
    <cellStyle name="Normal 30 2 2" xfId="2392"/>
    <cellStyle name="Normal 30 2 2 2" xfId="2393"/>
    <cellStyle name="Normal 30 2 3" xfId="2394"/>
    <cellStyle name="Normal 30 3" xfId="2395"/>
    <cellStyle name="Normal 30 3 2" xfId="2396"/>
    <cellStyle name="Normal 30 3 2 2" xfId="2397"/>
    <cellStyle name="Normal 30 3 3" xfId="2398"/>
    <cellStyle name="Normal 30 4" xfId="2399"/>
    <cellStyle name="Normal 30 4 2" xfId="2400"/>
    <cellStyle name="Normal 30 4 2 2" xfId="2401"/>
    <cellStyle name="Normal 30 4 3" xfId="2402"/>
    <cellStyle name="Normal 30 5" xfId="2403"/>
    <cellStyle name="Normal 30 5 2" xfId="2404"/>
    <cellStyle name="Normal 30 6" xfId="2405"/>
    <cellStyle name="Normal 31" xfId="2406"/>
    <cellStyle name="Normal 31 2" xfId="2407"/>
    <cellStyle name="Normal 31 2 2" xfId="2408"/>
    <cellStyle name="Normal 31 2 2 2" xfId="2409"/>
    <cellStyle name="Normal 31 2 3" xfId="2410"/>
    <cellStyle name="Normal 31 3" xfId="2411"/>
    <cellStyle name="Normal 31 3 2" xfId="2412"/>
    <cellStyle name="Normal 31 3 2 2" xfId="2413"/>
    <cellStyle name="Normal 31 3 3" xfId="2414"/>
    <cellStyle name="Normal 31 4" xfId="2415"/>
    <cellStyle name="Normal 31 4 2" xfId="2416"/>
    <cellStyle name="Normal 31 4 2 2" xfId="2417"/>
    <cellStyle name="Normal 31 4 3" xfId="2418"/>
    <cellStyle name="Normal 31 5" xfId="2419"/>
    <cellStyle name="Normal 31 5 2" xfId="2420"/>
    <cellStyle name="Normal 31 6" xfId="2421"/>
    <cellStyle name="Normal 32" xfId="2422"/>
    <cellStyle name="Normal 32 2" xfId="2423"/>
    <cellStyle name="Normal 32 2 2" xfId="2424"/>
    <cellStyle name="Normal 32 2 2 2" xfId="2425"/>
    <cellStyle name="Normal 32 2 3" xfId="2426"/>
    <cellStyle name="Normal 32 3" xfId="2427"/>
    <cellStyle name="Normal 32 3 2" xfId="2428"/>
    <cellStyle name="Normal 32 3 2 2" xfId="2429"/>
    <cellStyle name="Normal 32 3 3" xfId="2430"/>
    <cellStyle name="Normal 32 4" xfId="2431"/>
    <cellStyle name="Normal 32 4 2" xfId="2432"/>
    <cellStyle name="Normal 32 4 2 2" xfId="2433"/>
    <cellStyle name="Normal 32 4 3" xfId="2434"/>
    <cellStyle name="Normal 32 5" xfId="2435"/>
    <cellStyle name="Normal 32 5 2" xfId="2436"/>
    <cellStyle name="Normal 32 6" xfId="2437"/>
    <cellStyle name="Normal 33" xfId="2438"/>
    <cellStyle name="Normal 33 2" xfId="2439"/>
    <cellStyle name="Normal 33 2 2" xfId="2440"/>
    <cellStyle name="Normal 33 2 2 2" xfId="2441"/>
    <cellStyle name="Normal 33 2 3" xfId="2442"/>
    <cellStyle name="Normal 33 3" xfId="2443"/>
    <cellStyle name="Normal 33 3 2" xfId="2444"/>
    <cellStyle name="Normal 33 3 2 2" xfId="2445"/>
    <cellStyle name="Normal 33 3 3" xfId="2446"/>
    <cellStyle name="Normal 33 4" xfId="2447"/>
    <cellStyle name="Normal 33 4 2" xfId="2448"/>
    <cellStyle name="Normal 33 4 2 2" xfId="2449"/>
    <cellStyle name="Normal 33 4 3" xfId="2450"/>
    <cellStyle name="Normal 33 5" xfId="2451"/>
    <cellStyle name="Normal 33 5 2" xfId="2452"/>
    <cellStyle name="Normal 33 6" xfId="2453"/>
    <cellStyle name="Normal 34" xfId="2454"/>
    <cellStyle name="Normal 34 2" xfId="2455"/>
    <cellStyle name="Normal 34 2 2" xfId="2456"/>
    <cellStyle name="Normal 34 2 2 2" xfId="2457"/>
    <cellStyle name="Normal 34 2 3" xfId="2458"/>
    <cellStyle name="Normal 34 3" xfId="2459"/>
    <cellStyle name="Normal 34 3 2" xfId="2460"/>
    <cellStyle name="Normal 34 3 2 2" xfId="2461"/>
    <cellStyle name="Normal 34 3 3" xfId="2462"/>
    <cellStyle name="Normal 34 4" xfId="2463"/>
    <cellStyle name="Normal 34 4 2" xfId="2464"/>
    <cellStyle name="Normal 34 4 2 2" xfId="2465"/>
    <cellStyle name="Normal 34 4 3" xfId="2466"/>
    <cellStyle name="Normal 34 5" xfId="2467"/>
    <cellStyle name="Normal 34 5 2" xfId="2468"/>
    <cellStyle name="Normal 34 6" xfId="2469"/>
    <cellStyle name="Normal 35" xfId="2470"/>
    <cellStyle name="Normal 35 2" xfId="2471"/>
    <cellStyle name="Normal 35 2 2" xfId="2472"/>
    <cellStyle name="Normal 35 2 2 2" xfId="2473"/>
    <cellStyle name="Normal 35 2 3" xfId="2474"/>
    <cellStyle name="Normal 35 3" xfId="2475"/>
    <cellStyle name="Normal 35 3 2" xfId="2476"/>
    <cellStyle name="Normal 35 3 2 2" xfId="2477"/>
    <cellStyle name="Normal 35 3 3" xfId="2478"/>
    <cellStyle name="Normal 35 4" xfId="2479"/>
    <cellStyle name="Normal 35 4 2" xfId="2480"/>
    <cellStyle name="Normal 35 4 2 2" xfId="2481"/>
    <cellStyle name="Normal 35 4 3" xfId="2482"/>
    <cellStyle name="Normal 35 5" xfId="2483"/>
    <cellStyle name="Normal 35 5 2" xfId="2484"/>
    <cellStyle name="Normal 35 6" xfId="2485"/>
    <cellStyle name="Normal 36" xfId="2486"/>
    <cellStyle name="Normal 36 2" xfId="2487"/>
    <cellStyle name="Normal 36 2 2" xfId="2488"/>
    <cellStyle name="Normal 36 2 2 2" xfId="2489"/>
    <cellStyle name="Normal 36 2 3" xfId="2490"/>
    <cellStyle name="Normal 36 3" xfId="2491"/>
    <cellStyle name="Normal 36 3 2" xfId="2492"/>
    <cellStyle name="Normal 36 3 2 2" xfId="2493"/>
    <cellStyle name="Normal 36 3 3" xfId="2494"/>
    <cellStyle name="Normal 36 4" xfId="2495"/>
    <cellStyle name="Normal 36 4 2" xfId="2496"/>
    <cellStyle name="Normal 36 4 2 2" xfId="2497"/>
    <cellStyle name="Normal 36 4 3" xfId="2498"/>
    <cellStyle name="Normal 36 5" xfId="2499"/>
    <cellStyle name="Normal 36 5 2" xfId="2500"/>
    <cellStyle name="Normal 36 6" xfId="2501"/>
    <cellStyle name="Normal 37" xfId="2502"/>
    <cellStyle name="Normal 37 2" xfId="2503"/>
    <cellStyle name="Normal 37 2 2" xfId="2504"/>
    <cellStyle name="Normal 37 2 2 2" xfId="2505"/>
    <cellStyle name="Normal 37 2 3" xfId="2506"/>
    <cellStyle name="Normal 37 3" xfId="2507"/>
    <cellStyle name="Normal 37 3 2" xfId="2508"/>
    <cellStyle name="Normal 37 3 2 2" xfId="2509"/>
    <cellStyle name="Normal 37 3 3" xfId="2510"/>
    <cellStyle name="Normal 37 4" xfId="2511"/>
    <cellStyle name="Normal 37 4 2" xfId="2512"/>
    <cellStyle name="Normal 37 4 2 2" xfId="2513"/>
    <cellStyle name="Normal 37 4 3" xfId="2514"/>
    <cellStyle name="Normal 37 5" xfId="2515"/>
    <cellStyle name="Normal 37 5 2" xfId="2516"/>
    <cellStyle name="Normal 37 6" xfId="2517"/>
    <cellStyle name="Normal 38" xfId="2518"/>
    <cellStyle name="Normal 38 2" xfId="2519"/>
    <cellStyle name="Normal 38 2 2" xfId="2520"/>
    <cellStyle name="Normal 38 2 2 2" xfId="2521"/>
    <cellStyle name="Normal 38 2 3" xfId="2522"/>
    <cellStyle name="Normal 38 3" xfId="2523"/>
    <cellStyle name="Normal 38 3 2" xfId="2524"/>
    <cellStyle name="Normal 38 3 2 2" xfId="2525"/>
    <cellStyle name="Normal 38 3 3" xfId="2526"/>
    <cellStyle name="Normal 38 4" xfId="2527"/>
    <cellStyle name="Normal 38 4 2" xfId="2528"/>
    <cellStyle name="Normal 38 4 2 2" xfId="2529"/>
    <cellStyle name="Normal 38 4 3" xfId="2530"/>
    <cellStyle name="Normal 38 5" xfId="2531"/>
    <cellStyle name="Normal 38 5 2" xfId="2532"/>
    <cellStyle name="Normal 38 6" xfId="2533"/>
    <cellStyle name="Normal 39" xfId="2534"/>
    <cellStyle name="Normal 39 2" xfId="2535"/>
    <cellStyle name="Normal 39 2 2" xfId="2536"/>
    <cellStyle name="Normal 39 2 2 2" xfId="2537"/>
    <cellStyle name="Normal 39 2 3" xfId="2538"/>
    <cellStyle name="Normal 39 3" xfId="2539"/>
    <cellStyle name="Normal 39 3 2" xfId="2540"/>
    <cellStyle name="Normal 39 3 2 2" xfId="2541"/>
    <cellStyle name="Normal 39 3 3" xfId="2542"/>
    <cellStyle name="Normal 39 4" xfId="2543"/>
    <cellStyle name="Normal 39 4 2" xfId="2544"/>
    <cellStyle name="Normal 39 4 2 2" xfId="2545"/>
    <cellStyle name="Normal 39 4 3" xfId="2546"/>
    <cellStyle name="Normal 39 5" xfId="2547"/>
    <cellStyle name="Normal 39 5 2" xfId="2548"/>
    <cellStyle name="Normal 39 6" xfId="2549"/>
    <cellStyle name="Normal 4" xfId="2550"/>
    <cellStyle name="Normal 4 2" xfId="2551"/>
    <cellStyle name="Normal 4 2 2" xfId="2552"/>
    <cellStyle name="Normal 4 3" xfId="2553"/>
    <cellStyle name="Normal 4 3 2" xfId="2554"/>
    <cellStyle name="Normal 4 4" xfId="2555"/>
    <cellStyle name="Normal 4 4 2" xfId="2556"/>
    <cellStyle name="Normal 4 5" xfId="2557"/>
    <cellStyle name="Normal 4_Maharashtra MBO 2011" xfId="2558"/>
    <cellStyle name="Normal 40" xfId="2559"/>
    <cellStyle name="Normal 40 2" xfId="2560"/>
    <cellStyle name="Normal 40 2 2" xfId="2561"/>
    <cellStyle name="Normal 40 2 2 2" xfId="2562"/>
    <cellStyle name="Normal 40 2 3" xfId="2563"/>
    <cellStyle name="Normal 40 3" xfId="2564"/>
    <cellStyle name="Normal 40 3 2" xfId="2565"/>
    <cellStyle name="Normal 40 3 2 2" xfId="2566"/>
    <cellStyle name="Normal 40 3 3" xfId="2567"/>
    <cellStyle name="Normal 40 4" xfId="2568"/>
    <cellStyle name="Normal 40 4 2" xfId="2569"/>
    <cellStyle name="Normal 40 4 2 2" xfId="2570"/>
    <cellStyle name="Normal 40 4 3" xfId="2571"/>
    <cellStyle name="Normal 40 5" xfId="2572"/>
    <cellStyle name="Normal 40 5 2" xfId="2573"/>
    <cellStyle name="Normal 40 6" xfId="2574"/>
    <cellStyle name="Normal 41" xfId="2575"/>
    <cellStyle name="Normal 41 2" xfId="2576"/>
    <cellStyle name="Normal 41 2 2" xfId="2577"/>
    <cellStyle name="Normal 41 2 2 2" xfId="2578"/>
    <cellStyle name="Normal 41 2 3" xfId="2579"/>
    <cellStyle name="Normal 41 3" xfId="2580"/>
    <cellStyle name="Normal 41 3 2" xfId="2581"/>
    <cellStyle name="Normal 41 3 2 2" xfId="2582"/>
    <cellStyle name="Normal 41 3 3" xfId="2583"/>
    <cellStyle name="Normal 41 4" xfId="2584"/>
    <cellStyle name="Normal 41 4 2" xfId="2585"/>
    <cellStyle name="Normal 41 4 2 2" xfId="2586"/>
    <cellStyle name="Normal 41 4 3" xfId="2587"/>
    <cellStyle name="Normal 41 5" xfId="2588"/>
    <cellStyle name="Normal 41 5 2" xfId="2589"/>
    <cellStyle name="Normal 41 6" xfId="2590"/>
    <cellStyle name="Normal 42" xfId="2591"/>
    <cellStyle name="Normal 42 2" xfId="2592"/>
    <cellStyle name="Normal 42 2 2" xfId="2593"/>
    <cellStyle name="Normal 42 2 2 2" xfId="2594"/>
    <cellStyle name="Normal 42 2 3" xfId="2595"/>
    <cellStyle name="Normal 42 3" xfId="2596"/>
    <cellStyle name="Normal 42 3 2" xfId="2597"/>
    <cellStyle name="Normal 42 3 2 2" xfId="2598"/>
    <cellStyle name="Normal 42 3 3" xfId="2599"/>
    <cellStyle name="Normal 42 4" xfId="2600"/>
    <cellStyle name="Normal 42 4 2" xfId="2601"/>
    <cellStyle name="Normal 42 4 2 2" xfId="2602"/>
    <cellStyle name="Normal 42 4 3" xfId="2603"/>
    <cellStyle name="Normal 42 5" xfId="2604"/>
    <cellStyle name="Normal 42 5 2" xfId="2605"/>
    <cellStyle name="Normal 42 6" xfId="2606"/>
    <cellStyle name="Normal 43" xfId="2607"/>
    <cellStyle name="Normal 43 2" xfId="2608"/>
    <cellStyle name="Normal 43 2 2" xfId="2609"/>
    <cellStyle name="Normal 43 2 2 2" xfId="2610"/>
    <cellStyle name="Normal 43 2 3" xfId="2611"/>
    <cellStyle name="Normal 43 3" xfId="2612"/>
    <cellStyle name="Normal 43 3 2" xfId="2613"/>
    <cellStyle name="Normal 43 3 2 2" xfId="2614"/>
    <cellStyle name="Normal 43 3 3" xfId="2615"/>
    <cellStyle name="Normal 43 4" xfId="2616"/>
    <cellStyle name="Normal 43 4 2" xfId="2617"/>
    <cellStyle name="Normal 43 4 2 2" xfId="2618"/>
    <cellStyle name="Normal 43 4 3" xfId="2619"/>
    <cellStyle name="Normal 43 5" xfId="2620"/>
    <cellStyle name="Normal 43 5 2" xfId="2621"/>
    <cellStyle name="Normal 43 6" xfId="2622"/>
    <cellStyle name="Normal 44" xfId="2623"/>
    <cellStyle name="Normal 44 2" xfId="2624"/>
    <cellStyle name="Normal 44 2 2" xfId="2625"/>
    <cellStyle name="Normal 44 2 2 2" xfId="2626"/>
    <cellStyle name="Normal 44 2 3" xfId="2627"/>
    <cellStyle name="Normal 44 3" xfId="2628"/>
    <cellStyle name="Normal 44 3 2" xfId="2629"/>
    <cellStyle name="Normal 44 3 2 2" xfId="2630"/>
    <cellStyle name="Normal 44 3 3" xfId="2631"/>
    <cellStyle name="Normal 44 4" xfId="2632"/>
    <cellStyle name="Normal 44 4 2" xfId="2633"/>
    <cellStyle name="Normal 44 4 2 2" xfId="2634"/>
    <cellStyle name="Normal 44 4 3" xfId="2635"/>
    <cellStyle name="Normal 44 5" xfId="2636"/>
    <cellStyle name="Normal 44 5 2" xfId="2637"/>
    <cellStyle name="Normal 44 6" xfId="2638"/>
    <cellStyle name="Normal 45" xfId="2639"/>
    <cellStyle name="Normal 45 2" xfId="2640"/>
    <cellStyle name="Normal 45 2 2" xfId="2641"/>
    <cellStyle name="Normal 45 2 2 2" xfId="2642"/>
    <cellStyle name="Normal 45 2 3" xfId="2643"/>
    <cellStyle name="Normal 45 3" xfId="2644"/>
    <cellStyle name="Normal 45 3 2" xfId="2645"/>
    <cellStyle name="Normal 45 3 2 2" xfId="2646"/>
    <cellStyle name="Normal 45 3 3" xfId="2647"/>
    <cellStyle name="Normal 45 4" xfId="2648"/>
    <cellStyle name="Normal 45 4 2" xfId="2649"/>
    <cellStyle name="Normal 45 4 2 2" xfId="2650"/>
    <cellStyle name="Normal 45 4 3" xfId="2651"/>
    <cellStyle name="Normal 45 5" xfId="2652"/>
    <cellStyle name="Normal 45 5 2" xfId="2653"/>
    <cellStyle name="Normal 45 6" xfId="2654"/>
    <cellStyle name="Normal 46" xfId="2655"/>
    <cellStyle name="Normal 46 2" xfId="2656"/>
    <cellStyle name="Normal 46 2 2" xfId="2657"/>
    <cellStyle name="Normal 46 2 2 2" xfId="2658"/>
    <cellStyle name="Normal 46 2 3" xfId="2659"/>
    <cellStyle name="Normal 46 3" xfId="2660"/>
    <cellStyle name="Normal 46 3 2" xfId="2661"/>
    <cellStyle name="Normal 46 3 2 2" xfId="2662"/>
    <cellStyle name="Normal 46 3 3" xfId="2663"/>
    <cellStyle name="Normal 46 4" xfId="2664"/>
    <cellStyle name="Normal 46 4 2" xfId="2665"/>
    <cellStyle name="Normal 46 4 2 2" xfId="2666"/>
    <cellStyle name="Normal 46 4 3" xfId="2667"/>
    <cellStyle name="Normal 46 5" xfId="2668"/>
    <cellStyle name="Normal 46 5 2" xfId="2669"/>
    <cellStyle name="Normal 46 6" xfId="2670"/>
    <cellStyle name="Normal 47" xfId="2671"/>
    <cellStyle name="Normal 47 2" xfId="2672"/>
    <cellStyle name="Normal 47 2 2" xfId="2673"/>
    <cellStyle name="Normal 47 2 2 2" xfId="2674"/>
    <cellStyle name="Normal 47 2 3" xfId="2675"/>
    <cellStyle name="Normal 47 3" xfId="2676"/>
    <cellStyle name="Normal 47 3 2" xfId="2677"/>
    <cellStyle name="Normal 47 3 2 2" xfId="2678"/>
    <cellStyle name="Normal 47 3 3" xfId="2679"/>
    <cellStyle name="Normal 47 4" xfId="2680"/>
    <cellStyle name="Normal 47 4 2" xfId="2681"/>
    <cellStyle name="Normal 47 4 2 2" xfId="2682"/>
    <cellStyle name="Normal 47 4 3" xfId="2683"/>
    <cellStyle name="Normal 47 5" xfId="2684"/>
    <cellStyle name="Normal 47 5 2" xfId="2685"/>
    <cellStyle name="Normal 47 6" xfId="2686"/>
    <cellStyle name="Normal 48" xfId="2687"/>
    <cellStyle name="Normal 48 2" xfId="2688"/>
    <cellStyle name="Normal 48 2 2" xfId="2689"/>
    <cellStyle name="Normal 48 2 2 2" xfId="2690"/>
    <cellStyle name="Normal 48 2 3" xfId="2691"/>
    <cellStyle name="Normal 48 3" xfId="2692"/>
    <cellStyle name="Normal 48 3 2" xfId="2693"/>
    <cellStyle name="Normal 48 3 2 2" xfId="2694"/>
    <cellStyle name="Normal 48 3 3" xfId="2695"/>
    <cellStyle name="Normal 48 4" xfId="2696"/>
    <cellStyle name="Normal 48 4 2" xfId="2697"/>
    <cellStyle name="Normal 48 4 2 2" xfId="2698"/>
    <cellStyle name="Normal 48 4 3" xfId="2699"/>
    <cellStyle name="Normal 48 5" xfId="2700"/>
    <cellStyle name="Normal 48 5 2" xfId="2701"/>
    <cellStyle name="Normal 48 6" xfId="2702"/>
    <cellStyle name="Normal 49" xfId="2703"/>
    <cellStyle name="Normal 49 2" xfId="2704"/>
    <cellStyle name="Normal 49 2 2" xfId="2705"/>
    <cellStyle name="Normal 49 2 2 2" xfId="2706"/>
    <cellStyle name="Normal 49 2 3" xfId="2707"/>
    <cellStyle name="Normal 49 3" xfId="2708"/>
    <cellStyle name="Normal 49 3 2" xfId="2709"/>
    <cellStyle name="Normal 49 3 2 2" xfId="2710"/>
    <cellStyle name="Normal 49 3 3" xfId="2711"/>
    <cellStyle name="Normal 49 4" xfId="2712"/>
    <cellStyle name="Normal 49 4 2" xfId="2713"/>
    <cellStyle name="Normal 49 4 2 2" xfId="2714"/>
    <cellStyle name="Normal 49 4 3" xfId="2715"/>
    <cellStyle name="Normal 49 5" xfId="2716"/>
    <cellStyle name="Normal 49 5 2" xfId="2717"/>
    <cellStyle name="Normal 49 6" xfId="2718"/>
    <cellStyle name="Normal 5" xfId="2719"/>
    <cellStyle name="Normal 5 2" xfId="2720"/>
    <cellStyle name="Normal 5 2 2" xfId="2721"/>
    <cellStyle name="Normal 5 3" xfId="2722"/>
    <cellStyle name="Normal 5 3 2" xfId="2723"/>
    <cellStyle name="Normal 5 4" xfId="2724"/>
    <cellStyle name="Normal 50" xfId="2725"/>
    <cellStyle name="Normal 50 2" xfId="2726"/>
    <cellStyle name="Normal 50 2 2" xfId="2727"/>
    <cellStyle name="Normal 50 2 2 2" xfId="2728"/>
    <cellStyle name="Normal 50 2 3" xfId="2729"/>
    <cellStyle name="Normal 50 3" xfId="2730"/>
    <cellStyle name="Normal 50 3 2" xfId="2731"/>
    <cellStyle name="Normal 50 3 2 2" xfId="2732"/>
    <cellStyle name="Normal 50 3 3" xfId="2733"/>
    <cellStyle name="Normal 50 4" xfId="2734"/>
    <cellStyle name="Normal 50 4 2" xfId="2735"/>
    <cellStyle name="Normal 50 4 2 2" xfId="2736"/>
    <cellStyle name="Normal 50 4 3" xfId="2737"/>
    <cellStyle name="Normal 50 5" xfId="2738"/>
    <cellStyle name="Normal 50 5 2" xfId="2739"/>
    <cellStyle name="Normal 50 6" xfId="2740"/>
    <cellStyle name="Normal 51" xfId="2741"/>
    <cellStyle name="Normal 51 2" xfId="2742"/>
    <cellStyle name="Normal 51 2 2" xfId="2743"/>
    <cellStyle name="Normal 51 2 2 2" xfId="2744"/>
    <cellStyle name="Normal 51 2 3" xfId="2745"/>
    <cellStyle name="Normal 51 3" xfId="2746"/>
    <cellStyle name="Normal 51 3 2" xfId="2747"/>
    <cellStyle name="Normal 51 3 2 2" xfId="2748"/>
    <cellStyle name="Normal 51 3 3" xfId="2749"/>
    <cellStyle name="Normal 51 4" xfId="2750"/>
    <cellStyle name="Normal 51 4 2" xfId="2751"/>
    <cellStyle name="Normal 51 4 2 2" xfId="2752"/>
    <cellStyle name="Normal 51 4 3" xfId="2753"/>
    <cellStyle name="Normal 51 5" xfId="2754"/>
    <cellStyle name="Normal 51 5 2" xfId="2755"/>
    <cellStyle name="Normal 51 6" xfId="2756"/>
    <cellStyle name="Normal 52" xfId="2757"/>
    <cellStyle name="Normal 52 2" xfId="2758"/>
    <cellStyle name="Normal 52 2 2" xfId="2759"/>
    <cellStyle name="Normal 52 2 2 2" xfId="2760"/>
    <cellStyle name="Normal 52 2 3" xfId="2761"/>
    <cellStyle name="Normal 52 3" xfId="2762"/>
    <cellStyle name="Normal 52 3 2" xfId="2763"/>
    <cellStyle name="Normal 52 3 2 2" xfId="2764"/>
    <cellStyle name="Normal 52 3 3" xfId="2765"/>
    <cellStyle name="Normal 52 4" xfId="2766"/>
    <cellStyle name="Normal 52 4 2" xfId="2767"/>
    <cellStyle name="Normal 52 4 2 2" xfId="2768"/>
    <cellStyle name="Normal 52 4 3" xfId="2769"/>
    <cellStyle name="Normal 52 5" xfId="2770"/>
    <cellStyle name="Normal 52 5 2" xfId="2771"/>
    <cellStyle name="Normal 52 6" xfId="2772"/>
    <cellStyle name="Normal 53" xfId="2773"/>
    <cellStyle name="Normal 53 2" xfId="2774"/>
    <cellStyle name="Normal 53 2 2" xfId="2775"/>
    <cellStyle name="Normal 53 2 2 2" xfId="2776"/>
    <cellStyle name="Normal 53 2 3" xfId="2777"/>
    <cellStyle name="Normal 53 3" xfId="2778"/>
    <cellStyle name="Normal 53 3 2" xfId="2779"/>
    <cellStyle name="Normal 53 3 2 2" xfId="2780"/>
    <cellStyle name="Normal 53 3 3" xfId="2781"/>
    <cellStyle name="Normal 53 4" xfId="2782"/>
    <cellStyle name="Normal 53 4 2" xfId="2783"/>
    <cellStyle name="Normal 53 4 2 2" xfId="2784"/>
    <cellStyle name="Normal 53 4 3" xfId="2785"/>
    <cellStyle name="Normal 53 5" xfId="2786"/>
    <cellStyle name="Normal 53 5 2" xfId="2787"/>
    <cellStyle name="Normal 53 6" xfId="2788"/>
    <cellStyle name="Normal 54" xfId="2789"/>
    <cellStyle name="Normal 54 2" xfId="2790"/>
    <cellStyle name="Normal 54 2 2" xfId="2791"/>
    <cellStyle name="Normal 54 2 2 2" xfId="2792"/>
    <cellStyle name="Normal 54 2 3" xfId="2793"/>
    <cellStyle name="Normal 54 3" xfId="2794"/>
    <cellStyle name="Normal 54 3 2" xfId="2795"/>
    <cellStyle name="Normal 54 3 2 2" xfId="2796"/>
    <cellStyle name="Normal 54 3 3" xfId="2797"/>
    <cellStyle name="Normal 54 4" xfId="2798"/>
    <cellStyle name="Normal 54 4 2" xfId="2799"/>
    <cellStyle name="Normal 54 4 2 2" xfId="2800"/>
    <cellStyle name="Normal 54 4 3" xfId="2801"/>
    <cellStyle name="Normal 54 5" xfId="2802"/>
    <cellStyle name="Normal 54 5 2" xfId="2803"/>
    <cellStyle name="Normal 54 6" xfId="2804"/>
    <cellStyle name="Normal 55" xfId="2805"/>
    <cellStyle name="Normal 55 2" xfId="2806"/>
    <cellStyle name="Normal 55 2 2" xfId="2807"/>
    <cellStyle name="Normal 55 2 2 2" xfId="2808"/>
    <cellStyle name="Normal 55 2 3" xfId="2809"/>
    <cellStyle name="Normal 55 3" xfId="2810"/>
    <cellStyle name="Normal 55 3 2" xfId="2811"/>
    <cellStyle name="Normal 55 3 2 2" xfId="2812"/>
    <cellStyle name="Normal 55 3 3" xfId="2813"/>
    <cellStyle name="Normal 55 4" xfId="2814"/>
    <cellStyle name="Normal 55 4 2" xfId="2815"/>
    <cellStyle name="Normal 55 4 2 2" xfId="2816"/>
    <cellStyle name="Normal 55 4 3" xfId="2817"/>
    <cellStyle name="Normal 55 5" xfId="2818"/>
    <cellStyle name="Normal 55 5 2" xfId="2819"/>
    <cellStyle name="Normal 55 6" xfId="2820"/>
    <cellStyle name="Normal 56" xfId="2821"/>
    <cellStyle name="Normal 56 2" xfId="2822"/>
    <cellStyle name="Normal 56 2 2" xfId="2823"/>
    <cellStyle name="Normal 56 2 2 2" xfId="2824"/>
    <cellStyle name="Normal 56 2 3" xfId="2825"/>
    <cellStyle name="Normal 56 3" xfId="2826"/>
    <cellStyle name="Normal 56 3 2" xfId="2827"/>
    <cellStyle name="Normal 56 3 2 2" xfId="2828"/>
    <cellStyle name="Normal 56 3 3" xfId="2829"/>
    <cellStyle name="Normal 56 4" xfId="2830"/>
    <cellStyle name="Normal 56 4 2" xfId="2831"/>
    <cellStyle name="Normal 56 4 2 2" xfId="2832"/>
    <cellStyle name="Normal 56 4 3" xfId="2833"/>
    <cellStyle name="Normal 56 5" xfId="2834"/>
    <cellStyle name="Normal 56 5 2" xfId="2835"/>
    <cellStyle name="Normal 56 6" xfId="2836"/>
    <cellStyle name="Normal 57" xfId="2837"/>
    <cellStyle name="Normal 57 2" xfId="2838"/>
    <cellStyle name="Normal 57 2 2" xfId="2839"/>
    <cellStyle name="Normal 57 2 2 2" xfId="2840"/>
    <cellStyle name="Normal 57 2 3" xfId="2841"/>
    <cellStyle name="Normal 57 3" xfId="2842"/>
    <cellStyle name="Normal 57 3 2" xfId="2843"/>
    <cellStyle name="Normal 57 3 2 2" xfId="2844"/>
    <cellStyle name="Normal 57 3 3" xfId="2845"/>
    <cellStyle name="Normal 57 4" xfId="2846"/>
    <cellStyle name="Normal 57 4 2" xfId="2847"/>
    <cellStyle name="Normal 57 4 2 2" xfId="2848"/>
    <cellStyle name="Normal 57 4 3" xfId="2849"/>
    <cellStyle name="Normal 57 5" xfId="2850"/>
    <cellStyle name="Normal 57 5 2" xfId="2851"/>
    <cellStyle name="Normal 57 6" xfId="2852"/>
    <cellStyle name="Normal 58" xfId="2853"/>
    <cellStyle name="Normal 58 2" xfId="2854"/>
    <cellStyle name="Normal 58 2 2" xfId="2855"/>
    <cellStyle name="Normal 58 2 2 2" xfId="2856"/>
    <cellStyle name="Normal 58 2 3" xfId="2857"/>
    <cellStyle name="Normal 58 3" xfId="2858"/>
    <cellStyle name="Normal 58 3 2" xfId="2859"/>
    <cellStyle name="Normal 58 3 2 2" xfId="2860"/>
    <cellStyle name="Normal 58 3 3" xfId="2861"/>
    <cellStyle name="Normal 58 4" xfId="2862"/>
    <cellStyle name="Normal 58 4 2" xfId="2863"/>
    <cellStyle name="Normal 58 4 2 2" xfId="2864"/>
    <cellStyle name="Normal 58 4 3" xfId="2865"/>
    <cellStyle name="Normal 58 5" xfId="2866"/>
    <cellStyle name="Normal 58 5 2" xfId="2867"/>
    <cellStyle name="Normal 58 6" xfId="2868"/>
    <cellStyle name="Normal 59" xfId="2869"/>
    <cellStyle name="Normal 59 2" xfId="2870"/>
    <cellStyle name="Normal 59 2 2" xfId="2871"/>
    <cellStyle name="Normal 59 2 2 2" xfId="2872"/>
    <cellStyle name="Normal 59 2 3" xfId="2873"/>
    <cellStyle name="Normal 59 3" xfId="2874"/>
    <cellStyle name="Normal 59 3 2" xfId="2875"/>
    <cellStyle name="Normal 59 3 2 2" xfId="2876"/>
    <cellStyle name="Normal 59 3 3" xfId="2877"/>
    <cellStyle name="Normal 59 4" xfId="2878"/>
    <cellStyle name="Normal 59 4 2" xfId="2879"/>
    <cellStyle name="Normal 59 4 2 2" xfId="2880"/>
    <cellStyle name="Normal 59 4 3" xfId="2881"/>
    <cellStyle name="Normal 59 5" xfId="2882"/>
    <cellStyle name="Normal 59 5 2" xfId="2883"/>
    <cellStyle name="Normal 59 6" xfId="2884"/>
    <cellStyle name="Normal 6" xfId="2885"/>
    <cellStyle name="Normal 6 2" xfId="2886"/>
    <cellStyle name="Normal 6 2 2" xfId="2887"/>
    <cellStyle name="Normal 6 3" xfId="2888"/>
    <cellStyle name="Normal 6 3 2" xfId="2889"/>
    <cellStyle name="Normal 6 4" xfId="2890"/>
    <cellStyle name="Normal 60" xfId="2891"/>
    <cellStyle name="Normal 60 2" xfId="2892"/>
    <cellStyle name="Normal 60 2 2" xfId="2893"/>
    <cellStyle name="Normal 60 2 2 2" xfId="2894"/>
    <cellStyle name="Normal 60 2 3" xfId="2895"/>
    <cellStyle name="Normal 60 3" xfId="2896"/>
    <cellStyle name="Normal 60 3 2" xfId="2897"/>
    <cellStyle name="Normal 60 3 2 2" xfId="2898"/>
    <cellStyle name="Normal 60 3 3" xfId="2899"/>
    <cellStyle name="Normal 60 4" xfId="2900"/>
    <cellStyle name="Normal 60 4 2" xfId="2901"/>
    <cellStyle name="Normal 60 4 2 2" xfId="2902"/>
    <cellStyle name="Normal 60 4 3" xfId="2903"/>
    <cellStyle name="Normal 60 5" xfId="2904"/>
    <cellStyle name="Normal 60 5 2" xfId="2905"/>
    <cellStyle name="Normal 60 6" xfId="2906"/>
    <cellStyle name="Normal 61" xfId="2907"/>
    <cellStyle name="Normal 61 2" xfId="2908"/>
    <cellStyle name="Normal 61 2 2" xfId="2909"/>
    <cellStyle name="Normal 61 2 2 2" xfId="2910"/>
    <cellStyle name="Normal 61 2 3" xfId="2911"/>
    <cellStyle name="Normal 61 3" xfId="2912"/>
    <cellStyle name="Normal 61 3 2" xfId="2913"/>
    <cellStyle name="Normal 61 3 2 2" xfId="2914"/>
    <cellStyle name="Normal 61 3 3" xfId="2915"/>
    <cellStyle name="Normal 61 4" xfId="2916"/>
    <cellStyle name="Normal 61 4 2" xfId="2917"/>
    <cellStyle name="Normal 61 4 2 2" xfId="2918"/>
    <cellStyle name="Normal 61 4 3" xfId="2919"/>
    <cellStyle name="Normal 61 5" xfId="2920"/>
    <cellStyle name="Normal 61 5 2" xfId="2921"/>
    <cellStyle name="Normal 61 6" xfId="2922"/>
    <cellStyle name="Normal 62" xfId="2923"/>
    <cellStyle name="Normal 63" xfId="2924"/>
    <cellStyle name="Normal 64" xfId="2925"/>
    <cellStyle name="Normal 65" xfId="2926"/>
    <cellStyle name="Normal 66" xfId="2927"/>
    <cellStyle name="Normal 66 2" xfId="2928"/>
    <cellStyle name="Normal 67" xfId="2929"/>
    <cellStyle name="Normal 68" xfId="2930"/>
    <cellStyle name="Normal 69" xfId="2931"/>
    <cellStyle name="Normal 7" xfId="2932"/>
    <cellStyle name="Normal 7 2" xfId="2933"/>
    <cellStyle name="Normal 70" xfId="2934"/>
    <cellStyle name="Normal 71" xfId="2935"/>
    <cellStyle name="Normal 71 10" xfId="2936"/>
    <cellStyle name="Normal 71 11" xfId="2937"/>
    <cellStyle name="Normal 71 2" xfId="2938"/>
    <cellStyle name="Normal 71 2 2" xfId="2939"/>
    <cellStyle name="Normal 71 2 2 2" xfId="2940"/>
    <cellStyle name="Normal 71 2 3" xfId="2941"/>
    <cellStyle name="Normal 71 3" xfId="2942"/>
    <cellStyle name="Normal 71 3 2" xfId="2943"/>
    <cellStyle name="Normal 71 3 2 2" xfId="2944"/>
    <cellStyle name="Normal 71 3 3" xfId="2945"/>
    <cellStyle name="Normal 71 4" xfId="2946"/>
    <cellStyle name="Normal 71 4 2" xfId="2947"/>
    <cellStyle name="Normal 71 4 2 2" xfId="2948"/>
    <cellStyle name="Normal 71 4 3" xfId="2949"/>
    <cellStyle name="Normal 71 5" xfId="2950"/>
    <cellStyle name="Normal 71 5 2" xfId="2951"/>
    <cellStyle name="Normal 71 5 2 2" xfId="2952"/>
    <cellStyle name="Normal 71 5 3" xfId="2953"/>
    <cellStyle name="Normal 71 6" xfId="2954"/>
    <cellStyle name="Normal 71 6 2" xfId="2955"/>
    <cellStyle name="Normal 71 6 2 2" xfId="2956"/>
    <cellStyle name="Normal 71 6 3" xfId="2957"/>
    <cellStyle name="Normal 71 7" xfId="2958"/>
    <cellStyle name="Normal 71 7 2" xfId="2959"/>
    <cellStyle name="Normal 71 7 2 2" xfId="2960"/>
    <cellStyle name="Normal 71 7 3" xfId="2961"/>
    <cellStyle name="Normal 71 8" xfId="2962"/>
    <cellStyle name="Normal 71 8 2" xfId="2963"/>
    <cellStyle name="Normal 71 8 2 2" xfId="2964"/>
    <cellStyle name="Normal 71 8 3" xfId="2965"/>
    <cellStyle name="Normal 71 9" xfId="2966"/>
    <cellStyle name="Normal 71 9 2" xfId="2967"/>
    <cellStyle name="Normal 72" xfId="2968"/>
    <cellStyle name="Normal 72 10" xfId="2969"/>
    <cellStyle name="Normal 72 11" xfId="2970"/>
    <cellStyle name="Normal 72 2" xfId="2971"/>
    <cellStyle name="Normal 72 2 2" xfId="2972"/>
    <cellStyle name="Normal 72 2 2 2" xfId="2973"/>
    <cellStyle name="Normal 72 2 3" xfId="2974"/>
    <cellStyle name="Normal 72 3" xfId="2975"/>
    <cellStyle name="Normal 72 3 2" xfId="2976"/>
    <cellStyle name="Normal 72 3 2 2" xfId="2977"/>
    <cellStyle name="Normal 72 3 3" xfId="2978"/>
    <cellStyle name="Normal 72 4" xfId="2979"/>
    <cellStyle name="Normal 72 4 2" xfId="2980"/>
    <cellStyle name="Normal 72 4 2 2" xfId="2981"/>
    <cellStyle name="Normal 72 4 3" xfId="2982"/>
    <cellStyle name="Normal 72 5" xfId="2983"/>
    <cellStyle name="Normal 72 5 2" xfId="2984"/>
    <cellStyle name="Normal 72 5 2 2" xfId="2985"/>
    <cellStyle name="Normal 72 5 3" xfId="2986"/>
    <cellStyle name="Normal 72 6" xfId="2987"/>
    <cellStyle name="Normal 72 6 2" xfId="2988"/>
    <cellStyle name="Normal 72 6 2 2" xfId="2989"/>
    <cellStyle name="Normal 72 6 3" xfId="2990"/>
    <cellStyle name="Normal 72 7" xfId="2991"/>
    <cellStyle name="Normal 72 7 2" xfId="2992"/>
    <cellStyle name="Normal 72 7 2 2" xfId="2993"/>
    <cellStyle name="Normal 72 7 3" xfId="2994"/>
    <cellStyle name="Normal 72 8" xfId="2995"/>
    <cellStyle name="Normal 72 8 2" xfId="2996"/>
    <cellStyle name="Normal 72 8 2 2" xfId="2997"/>
    <cellStyle name="Normal 72 8 3" xfId="2998"/>
    <cellStyle name="Normal 72 9" xfId="2999"/>
    <cellStyle name="Normal 72 9 2" xfId="3000"/>
    <cellStyle name="Normal 73" xfId="3001"/>
    <cellStyle name="Normal 73 10" xfId="3002"/>
    <cellStyle name="Normal 73 11" xfId="3003"/>
    <cellStyle name="Normal 73 2" xfId="3004"/>
    <cellStyle name="Normal 73 2 2" xfId="3005"/>
    <cellStyle name="Normal 73 2 2 2" xfId="3006"/>
    <cellStyle name="Normal 73 2 3" xfId="3007"/>
    <cellStyle name="Normal 73 3" xfId="3008"/>
    <cellStyle name="Normal 73 3 2" xfId="3009"/>
    <cellStyle name="Normal 73 3 2 2" xfId="3010"/>
    <cellStyle name="Normal 73 3 3" xfId="3011"/>
    <cellStyle name="Normal 73 4" xfId="3012"/>
    <cellStyle name="Normal 73 4 2" xfId="3013"/>
    <cellStyle name="Normal 73 4 2 2" xfId="3014"/>
    <cellStyle name="Normal 73 4 3" xfId="3015"/>
    <cellStyle name="Normal 73 5" xfId="3016"/>
    <cellStyle name="Normal 73 5 2" xfId="3017"/>
    <cellStyle name="Normal 73 5 2 2" xfId="3018"/>
    <cellStyle name="Normal 73 5 3" xfId="3019"/>
    <cellStyle name="Normal 73 6" xfId="3020"/>
    <cellStyle name="Normal 73 6 2" xfId="3021"/>
    <cellStyle name="Normal 73 6 2 2" xfId="3022"/>
    <cellStyle name="Normal 73 6 3" xfId="3023"/>
    <cellStyle name="Normal 73 7" xfId="3024"/>
    <cellStyle name="Normal 73 7 2" xfId="3025"/>
    <cellStyle name="Normal 73 7 2 2" xfId="3026"/>
    <cellStyle name="Normal 73 7 3" xfId="3027"/>
    <cellStyle name="Normal 73 8" xfId="3028"/>
    <cellStyle name="Normal 73 8 2" xfId="3029"/>
    <cellStyle name="Normal 73 8 2 2" xfId="3030"/>
    <cellStyle name="Normal 73 8 3" xfId="3031"/>
    <cellStyle name="Normal 73 9" xfId="3032"/>
    <cellStyle name="Normal 73 9 2" xfId="3033"/>
    <cellStyle name="Normal 74" xfId="3034"/>
    <cellStyle name="Normal 74 10" xfId="3035"/>
    <cellStyle name="Normal 74 11" xfId="3036"/>
    <cellStyle name="Normal 74 2" xfId="3037"/>
    <cellStyle name="Normal 74 2 2" xfId="3038"/>
    <cellStyle name="Normal 74 2 2 2" xfId="3039"/>
    <cellStyle name="Normal 74 2 3" xfId="3040"/>
    <cellStyle name="Normal 74 3" xfId="3041"/>
    <cellStyle name="Normal 74 3 2" xfId="3042"/>
    <cellStyle name="Normal 74 3 2 2" xfId="3043"/>
    <cellStyle name="Normal 74 3 3" xfId="3044"/>
    <cellStyle name="Normal 74 4" xfId="3045"/>
    <cellStyle name="Normal 74 4 2" xfId="3046"/>
    <cellStyle name="Normal 74 4 2 2" xfId="3047"/>
    <cellStyle name="Normal 74 4 3" xfId="3048"/>
    <cellStyle name="Normal 74 5" xfId="3049"/>
    <cellStyle name="Normal 74 5 2" xfId="3050"/>
    <cellStyle name="Normal 74 5 2 2" xfId="3051"/>
    <cellStyle name="Normal 74 5 3" xfId="3052"/>
    <cellStyle name="Normal 74 6" xfId="3053"/>
    <cellStyle name="Normal 74 6 2" xfId="3054"/>
    <cellStyle name="Normal 74 6 2 2" xfId="3055"/>
    <cellStyle name="Normal 74 6 3" xfId="3056"/>
    <cellStyle name="Normal 74 7" xfId="3057"/>
    <cellStyle name="Normal 74 7 2" xfId="3058"/>
    <cellStyle name="Normal 74 7 2 2" xfId="3059"/>
    <cellStyle name="Normal 74 7 3" xfId="3060"/>
    <cellStyle name="Normal 74 8" xfId="3061"/>
    <cellStyle name="Normal 74 8 2" xfId="3062"/>
    <cellStyle name="Normal 74 8 2 2" xfId="3063"/>
    <cellStyle name="Normal 74 8 3" xfId="3064"/>
    <cellStyle name="Normal 74 9" xfId="3065"/>
    <cellStyle name="Normal 74 9 2" xfId="3066"/>
    <cellStyle name="Normal 75" xfId="3067"/>
    <cellStyle name="Normal 75 10" xfId="3068"/>
    <cellStyle name="Normal 75 11" xfId="3069"/>
    <cellStyle name="Normal 75 2" xfId="3070"/>
    <cellStyle name="Normal 75 2 2" xfId="3071"/>
    <cellStyle name="Normal 75 2 2 2" xfId="3072"/>
    <cellStyle name="Normal 75 2 3" xfId="3073"/>
    <cellStyle name="Normal 75 3" xfId="3074"/>
    <cellStyle name="Normal 75 3 2" xfId="3075"/>
    <cellStyle name="Normal 75 3 2 2" xfId="3076"/>
    <cellStyle name="Normal 75 3 3" xfId="3077"/>
    <cellStyle name="Normal 75 4" xfId="3078"/>
    <cellStyle name="Normal 75 4 2" xfId="3079"/>
    <cellStyle name="Normal 75 4 2 2" xfId="3080"/>
    <cellStyle name="Normal 75 4 3" xfId="3081"/>
    <cellStyle name="Normal 75 5" xfId="3082"/>
    <cellStyle name="Normal 75 5 2" xfId="3083"/>
    <cellStyle name="Normal 75 5 2 2" xfId="3084"/>
    <cellStyle name="Normal 75 5 3" xfId="3085"/>
    <cellStyle name="Normal 75 6" xfId="3086"/>
    <cellStyle name="Normal 75 6 2" xfId="3087"/>
    <cellStyle name="Normal 75 6 2 2" xfId="3088"/>
    <cellStyle name="Normal 75 6 3" xfId="3089"/>
    <cellStyle name="Normal 75 7" xfId="3090"/>
    <cellStyle name="Normal 75 7 2" xfId="3091"/>
    <cellStyle name="Normal 75 7 2 2" xfId="3092"/>
    <cellStyle name="Normal 75 7 3" xfId="3093"/>
    <cellStyle name="Normal 75 8" xfId="3094"/>
    <cellStyle name="Normal 75 8 2" xfId="3095"/>
    <cellStyle name="Normal 75 8 2 2" xfId="3096"/>
    <cellStyle name="Normal 75 8 3" xfId="3097"/>
    <cellStyle name="Normal 75 9" xfId="3098"/>
    <cellStyle name="Normal 75 9 2" xfId="3099"/>
    <cellStyle name="Normal 76" xfId="3100"/>
    <cellStyle name="Normal 76 10" xfId="3101"/>
    <cellStyle name="Normal 76 11" xfId="3102"/>
    <cellStyle name="Normal 76 2" xfId="3103"/>
    <cellStyle name="Normal 76 2 2" xfId="3104"/>
    <cellStyle name="Normal 76 2 2 2" xfId="3105"/>
    <cellStyle name="Normal 76 2 3" xfId="3106"/>
    <cellStyle name="Normal 76 3" xfId="3107"/>
    <cellStyle name="Normal 76 3 2" xfId="3108"/>
    <cellStyle name="Normal 76 3 2 2" xfId="3109"/>
    <cellStyle name="Normal 76 3 3" xfId="3110"/>
    <cellStyle name="Normal 76 4" xfId="3111"/>
    <cellStyle name="Normal 76 4 2" xfId="3112"/>
    <cellStyle name="Normal 76 4 2 2" xfId="3113"/>
    <cellStyle name="Normal 76 4 3" xfId="3114"/>
    <cellStyle name="Normal 76 5" xfId="3115"/>
    <cellStyle name="Normal 76 5 2" xfId="3116"/>
    <cellStyle name="Normal 76 5 2 2" xfId="3117"/>
    <cellStyle name="Normal 76 5 3" xfId="3118"/>
    <cellStyle name="Normal 76 6" xfId="3119"/>
    <cellStyle name="Normal 76 6 2" xfId="3120"/>
    <cellStyle name="Normal 76 6 2 2" xfId="3121"/>
    <cellStyle name="Normal 76 6 3" xfId="3122"/>
    <cellStyle name="Normal 76 7" xfId="3123"/>
    <cellStyle name="Normal 76 7 2" xfId="3124"/>
    <cellStyle name="Normal 76 7 2 2" xfId="3125"/>
    <cellStyle name="Normal 76 7 3" xfId="3126"/>
    <cellStyle name="Normal 76 8" xfId="3127"/>
    <cellStyle name="Normal 76 8 2" xfId="3128"/>
    <cellStyle name="Normal 76 8 2 2" xfId="3129"/>
    <cellStyle name="Normal 76 8 3" xfId="3130"/>
    <cellStyle name="Normal 76 9" xfId="3131"/>
    <cellStyle name="Normal 76 9 2" xfId="3132"/>
    <cellStyle name="Normal 77" xfId="3133"/>
    <cellStyle name="Normal 77 10" xfId="3134"/>
    <cellStyle name="Normal 77 11" xfId="3135"/>
    <cellStyle name="Normal 77 2" xfId="3136"/>
    <cellStyle name="Normal 77 2 2" xfId="3137"/>
    <cellStyle name="Normal 77 2 2 2" xfId="3138"/>
    <cellStyle name="Normal 77 2 3" xfId="3139"/>
    <cellStyle name="Normal 77 3" xfId="3140"/>
    <cellStyle name="Normal 77 3 2" xfId="3141"/>
    <cellStyle name="Normal 77 3 2 2" xfId="3142"/>
    <cellStyle name="Normal 77 3 3" xfId="3143"/>
    <cellStyle name="Normal 77 4" xfId="3144"/>
    <cellStyle name="Normal 77 4 2" xfId="3145"/>
    <cellStyle name="Normal 77 4 2 2" xfId="3146"/>
    <cellStyle name="Normal 77 4 3" xfId="3147"/>
    <cellStyle name="Normal 77 5" xfId="3148"/>
    <cellStyle name="Normal 77 5 2" xfId="3149"/>
    <cellStyle name="Normal 77 5 2 2" xfId="3150"/>
    <cellStyle name="Normal 77 5 3" xfId="3151"/>
    <cellStyle name="Normal 77 6" xfId="3152"/>
    <cellStyle name="Normal 77 6 2" xfId="3153"/>
    <cellStyle name="Normal 77 6 2 2" xfId="3154"/>
    <cellStyle name="Normal 77 6 3" xfId="3155"/>
    <cellStyle name="Normal 77 7" xfId="3156"/>
    <cellStyle name="Normal 77 7 2" xfId="3157"/>
    <cellStyle name="Normal 77 7 2 2" xfId="3158"/>
    <cellStyle name="Normal 77 7 3" xfId="3159"/>
    <cellStyle name="Normal 77 8" xfId="3160"/>
    <cellStyle name="Normal 77 8 2" xfId="3161"/>
    <cellStyle name="Normal 77 8 2 2" xfId="3162"/>
    <cellStyle name="Normal 77 8 3" xfId="3163"/>
    <cellStyle name="Normal 77 9" xfId="3164"/>
    <cellStyle name="Normal 77 9 2" xfId="3165"/>
    <cellStyle name="Normal 78" xfId="3166"/>
    <cellStyle name="Normal 78 2" xfId="3167"/>
    <cellStyle name="Normal 78 2 2" xfId="3168"/>
    <cellStyle name="Normal 78 2 2 2" xfId="3169"/>
    <cellStyle name="Normal 78 2 3" xfId="3170"/>
    <cellStyle name="Normal 78 3" xfId="3171"/>
    <cellStyle name="Normal 78 3 2" xfId="3172"/>
    <cellStyle name="Normal 78 3 2 2" xfId="3173"/>
    <cellStyle name="Normal 78 3 3" xfId="3174"/>
    <cellStyle name="Normal 78 4" xfId="3175"/>
    <cellStyle name="Normal 78 4 2" xfId="3176"/>
    <cellStyle name="Normal 78 4 2 2" xfId="3177"/>
    <cellStyle name="Normal 78 4 3" xfId="3178"/>
    <cellStyle name="Normal 78 5" xfId="3179"/>
    <cellStyle name="Normal 78 5 2" xfId="3180"/>
    <cellStyle name="Normal 78 6" xfId="3181"/>
    <cellStyle name="Normal 79" xfId="3182"/>
    <cellStyle name="Normal 79 2" xfId="3183"/>
    <cellStyle name="Normal 8" xfId="3184"/>
    <cellStyle name="Normal 8 2" xfId="3185"/>
    <cellStyle name="Normal 80" xfId="3186"/>
    <cellStyle name="Normal 81" xfId="3187"/>
    <cellStyle name="Normal 81 2" xfId="3188"/>
    <cellStyle name="Normal 81 2 2" xfId="3189"/>
    <cellStyle name="Normal 81 2 2 2" xfId="3190"/>
    <cellStyle name="Normal 81 2 3" xfId="3191"/>
    <cellStyle name="Normal 81 3" xfId="3192"/>
    <cellStyle name="Normal 81 3 2" xfId="3193"/>
    <cellStyle name="Normal 81 3 2 2" xfId="3194"/>
    <cellStyle name="Normal 81 3 3" xfId="3195"/>
    <cellStyle name="Normal 81 4" xfId="3196"/>
    <cellStyle name="Normal 81 4 2" xfId="3197"/>
    <cellStyle name="Normal 81 5" xfId="3198"/>
    <cellStyle name="Normal 82" xfId="3199"/>
    <cellStyle name="Normal 82 2" xfId="3200"/>
    <cellStyle name="Normal 82 2 2" xfId="3201"/>
    <cellStyle name="Normal 82 2 2 2" xfId="3202"/>
    <cellStyle name="Normal 82 2 3" xfId="3203"/>
    <cellStyle name="Normal 82 3" xfId="3204"/>
    <cellStyle name="Normal 82 3 2" xfId="3205"/>
    <cellStyle name="Normal 82 3 2 2" xfId="3206"/>
    <cellStyle name="Normal 82 3 3" xfId="3207"/>
    <cellStyle name="Normal 82 4" xfId="3208"/>
    <cellStyle name="Normal 82 4 2" xfId="3209"/>
    <cellStyle name="Normal 82 4 2 2" xfId="3210"/>
    <cellStyle name="Normal 82 4 3" xfId="3211"/>
    <cellStyle name="Normal 82 5" xfId="3212"/>
    <cellStyle name="Normal 82 5 2" xfId="3213"/>
    <cellStyle name="Normal 82 5 2 2" xfId="3214"/>
    <cellStyle name="Normal 82 5 3" xfId="3215"/>
    <cellStyle name="Normal 82 6" xfId="3216"/>
    <cellStyle name="Normal 82 6 2" xfId="3217"/>
    <cellStyle name="Normal 82 6 2 2" xfId="3218"/>
    <cellStyle name="Normal 82 6 3" xfId="3219"/>
    <cellStyle name="Normal 82 7" xfId="3220"/>
    <cellStyle name="Normal 82 7 2" xfId="3221"/>
    <cellStyle name="Normal 82 7 2 2" xfId="3222"/>
    <cellStyle name="Normal 82 7 3" xfId="3223"/>
    <cellStyle name="Normal 82 8" xfId="3224"/>
    <cellStyle name="Normal 82 8 2" xfId="3225"/>
    <cellStyle name="Normal 82 9" xfId="3226"/>
    <cellStyle name="Normal 83" xfId="3227"/>
    <cellStyle name="Normal 83 2" xfId="3228"/>
    <cellStyle name="Normal 83 2 2" xfId="3229"/>
    <cellStyle name="Normal 83 2 2 2" xfId="3230"/>
    <cellStyle name="Normal 83 2 3" xfId="3231"/>
    <cellStyle name="Normal 83 3" xfId="3232"/>
    <cellStyle name="Normal 83 3 2" xfId="3233"/>
    <cellStyle name="Normal 83 3 2 2" xfId="3234"/>
    <cellStyle name="Normal 83 3 3" xfId="3235"/>
    <cellStyle name="Normal 83 4" xfId="3236"/>
    <cellStyle name="Normal 83 4 2" xfId="3237"/>
    <cellStyle name="Normal 83 4 2 2" xfId="3238"/>
    <cellStyle name="Normal 83 4 3" xfId="3239"/>
    <cellStyle name="Normal 83 5" xfId="3240"/>
    <cellStyle name="Normal 83 5 2" xfId="3241"/>
    <cellStyle name="Normal 83 5 2 2" xfId="3242"/>
    <cellStyle name="Normal 83 5 3" xfId="3243"/>
    <cellStyle name="Normal 83 6" xfId="3244"/>
    <cellStyle name="Normal 83 6 2" xfId="3245"/>
    <cellStyle name="Normal 83 6 2 2" xfId="3246"/>
    <cellStyle name="Normal 83 6 3" xfId="3247"/>
    <cellStyle name="Normal 83 7" xfId="3248"/>
    <cellStyle name="Normal 83 7 2" xfId="3249"/>
    <cellStyle name="Normal 83 7 2 2" xfId="3250"/>
    <cellStyle name="Normal 83 7 3" xfId="3251"/>
    <cellStyle name="Normal 83 8" xfId="3252"/>
    <cellStyle name="Normal 83 8 2" xfId="3253"/>
    <cellStyle name="Normal 83 9" xfId="3254"/>
    <cellStyle name="Normal 84" xfId="3255"/>
    <cellStyle name="Normal 84 2" xfId="3256"/>
    <cellStyle name="Normal 84 2 2" xfId="3257"/>
    <cellStyle name="Normal 84 2 2 2" xfId="3258"/>
    <cellStyle name="Normal 84 2 3" xfId="3259"/>
    <cellStyle name="Normal 84 3" xfId="3260"/>
    <cellStyle name="Normal 84 3 2" xfId="3261"/>
    <cellStyle name="Normal 84 3 2 2" xfId="3262"/>
    <cellStyle name="Normal 84 3 3" xfId="3263"/>
    <cellStyle name="Normal 84 4" xfId="3264"/>
    <cellStyle name="Normal 84 4 2" xfId="3265"/>
    <cellStyle name="Normal 84 4 2 2" xfId="3266"/>
    <cellStyle name="Normal 84 4 3" xfId="3267"/>
    <cellStyle name="Normal 84 5" xfId="3268"/>
    <cellStyle name="Normal 84 5 2" xfId="3269"/>
    <cellStyle name="Normal 84 5 2 2" xfId="3270"/>
    <cellStyle name="Normal 84 5 3" xfId="3271"/>
    <cellStyle name="Normal 84 6" xfId="3272"/>
    <cellStyle name="Normal 84 6 2" xfId="3273"/>
    <cellStyle name="Normal 84 6 2 2" xfId="3274"/>
    <cellStyle name="Normal 84 6 3" xfId="3275"/>
    <cellStyle name="Normal 84 7" xfId="3276"/>
    <cellStyle name="Normal 84 7 2" xfId="3277"/>
    <cellStyle name="Normal 84 7 2 2" xfId="3278"/>
    <cellStyle name="Normal 84 7 3" xfId="3279"/>
    <cellStyle name="Normal 84 8" xfId="3280"/>
    <cellStyle name="Normal 84 8 2" xfId="3281"/>
    <cellStyle name="Normal 84 9" xfId="3282"/>
    <cellStyle name="Normal 85" xfId="3283"/>
    <cellStyle name="Normal 86" xfId="3284"/>
    <cellStyle name="Normal 87" xfId="3285"/>
    <cellStyle name="Normal 88" xfId="3286"/>
    <cellStyle name="Normal 89" xfId="3287"/>
    <cellStyle name="Normal 89 2" xfId="3288"/>
    <cellStyle name="Normal 9" xfId="3289"/>
    <cellStyle name="Normal 9 2" xfId="3290"/>
    <cellStyle name="Normal 90" xfId="3291"/>
    <cellStyle name="Normal 91" xfId="3292"/>
    <cellStyle name="Normal 92" xfId="3293"/>
    <cellStyle name="Normal 93" xfId="3294"/>
    <cellStyle name="Normal 94" xfId="3295"/>
    <cellStyle name="Normal 95" xfId="3296"/>
    <cellStyle name="Normal 96" xfId="3297"/>
    <cellStyle name="Normal 97" xfId="3298"/>
    <cellStyle name="Normal 98" xfId="3299"/>
    <cellStyle name="Normal 98 2" xfId="3300"/>
    <cellStyle name="Normal 98 2 2" xfId="3301"/>
    <cellStyle name="Normal 98 2 2 2" xfId="3302"/>
    <cellStyle name="Normal 98 2 3" xfId="3303"/>
    <cellStyle name="Normal 98 3" xfId="3304"/>
    <cellStyle name="Normal 98 3 2" xfId="3305"/>
    <cellStyle name="Normal 98 3 2 2" xfId="3306"/>
    <cellStyle name="Normal 98 3 3" xfId="3307"/>
    <cellStyle name="Normal 98 4" xfId="3308"/>
    <cellStyle name="Normal 98 4 2" xfId="3309"/>
    <cellStyle name="Normal 98 5" xfId="3310"/>
    <cellStyle name="Normal 98 6" xfId="3311"/>
    <cellStyle name="Normal 99" xfId="3312"/>
    <cellStyle name="Note 10" xfId="3313"/>
    <cellStyle name="Note 10 2" xfId="3314"/>
    <cellStyle name="Note 10 3" xfId="3315"/>
    <cellStyle name="Note 10 3 2" xfId="3316"/>
    <cellStyle name="Note 10 3 2 2" xfId="3907"/>
    <cellStyle name="Note 10 3 3" xfId="3906"/>
    <cellStyle name="Note 10 4" xfId="3905"/>
    <cellStyle name="Note 11" xfId="3317"/>
    <cellStyle name="Note 11 2" xfId="3318"/>
    <cellStyle name="Note 11 3" xfId="3319"/>
    <cellStyle name="Note 11 3 2" xfId="3320"/>
    <cellStyle name="Note 11 3 2 2" xfId="3910"/>
    <cellStyle name="Note 11 3 3" xfId="3909"/>
    <cellStyle name="Note 11 4" xfId="3908"/>
    <cellStyle name="Note 12" xfId="3321"/>
    <cellStyle name="Note 12 2" xfId="3322"/>
    <cellStyle name="Note 12 3" xfId="3323"/>
    <cellStyle name="Note 12 3 2" xfId="3324"/>
    <cellStyle name="Note 12 3 2 2" xfId="3913"/>
    <cellStyle name="Note 12 3 3" xfId="3912"/>
    <cellStyle name="Note 12 4" xfId="3911"/>
    <cellStyle name="Note 13" xfId="3325"/>
    <cellStyle name="Note 13 2" xfId="3326"/>
    <cellStyle name="Note 13 3" xfId="3327"/>
    <cellStyle name="Note 13 3 2" xfId="3328"/>
    <cellStyle name="Note 13 3 2 2" xfId="3916"/>
    <cellStyle name="Note 13 3 3" xfId="3915"/>
    <cellStyle name="Note 13 4" xfId="3914"/>
    <cellStyle name="Note 14" xfId="3329"/>
    <cellStyle name="Note 14 2" xfId="3330"/>
    <cellStyle name="Note 14 3" xfId="3331"/>
    <cellStyle name="Note 14 3 2" xfId="3332"/>
    <cellStyle name="Note 14 3 2 2" xfId="3919"/>
    <cellStyle name="Note 14 3 3" xfId="3918"/>
    <cellStyle name="Note 14 4" xfId="3917"/>
    <cellStyle name="Note 15" xfId="3333"/>
    <cellStyle name="Note 16" xfId="3334"/>
    <cellStyle name="Note 17" xfId="3335"/>
    <cellStyle name="Note 17 2" xfId="3920"/>
    <cellStyle name="Note 18" xfId="3336"/>
    <cellStyle name="Note 18 2" xfId="3337"/>
    <cellStyle name="Note 18 2 2" xfId="3922"/>
    <cellStyle name="Note 18 3" xfId="3921"/>
    <cellStyle name="Note 2" xfId="3338"/>
    <cellStyle name="Note 2 2" xfId="3339"/>
    <cellStyle name="Note 2 3" xfId="3340"/>
    <cellStyle name="Note 2 3 2" xfId="3341"/>
    <cellStyle name="Note 2 3 2 2" xfId="3925"/>
    <cellStyle name="Note 2 3 3" xfId="3924"/>
    <cellStyle name="Note 2 4" xfId="3923"/>
    <cellStyle name="Note 3" xfId="3342"/>
    <cellStyle name="Note 3 2" xfId="3343"/>
    <cellStyle name="Note 3 3" xfId="3344"/>
    <cellStyle name="Note 3 3 2" xfId="3345"/>
    <cellStyle name="Note 3 3 2 2" xfId="3928"/>
    <cellStyle name="Note 3 3 3" xfId="3927"/>
    <cellStyle name="Note 3 4" xfId="3926"/>
    <cellStyle name="Note 4" xfId="3346"/>
    <cellStyle name="Note 4 2" xfId="3347"/>
    <cellStyle name="Note 4 3" xfId="3348"/>
    <cellStyle name="Note 4 3 2" xfId="3349"/>
    <cellStyle name="Note 4 3 2 2" xfId="3931"/>
    <cellStyle name="Note 4 3 3" xfId="3930"/>
    <cellStyle name="Note 4 4" xfId="3929"/>
    <cellStyle name="Note 5" xfId="3350"/>
    <cellStyle name="Note 5 2" xfId="3351"/>
    <cellStyle name="Note 5 3" xfId="3352"/>
    <cellStyle name="Note 5 3 2" xfId="3353"/>
    <cellStyle name="Note 5 3 2 2" xfId="3934"/>
    <cellStyle name="Note 5 3 3" xfId="3933"/>
    <cellStyle name="Note 5 4" xfId="3932"/>
    <cellStyle name="Note 6" xfId="3354"/>
    <cellStyle name="Note 6 2" xfId="3355"/>
    <cellStyle name="Note 6 3" xfId="3356"/>
    <cellStyle name="Note 6 3 2" xfId="3357"/>
    <cellStyle name="Note 6 3 2 2" xfId="3937"/>
    <cellStyle name="Note 6 3 3" xfId="3936"/>
    <cellStyle name="Note 6 4" xfId="3935"/>
    <cellStyle name="Note 7" xfId="3358"/>
    <cellStyle name="Note 7 2" xfId="3359"/>
    <cellStyle name="Note 7 3" xfId="3360"/>
    <cellStyle name="Note 7 3 2" xfId="3361"/>
    <cellStyle name="Note 7 3 2 2" xfId="3940"/>
    <cellStyle name="Note 7 3 3" xfId="3939"/>
    <cellStyle name="Note 7 4" xfId="3938"/>
    <cellStyle name="Note 8" xfId="3362"/>
    <cellStyle name="Note 8 2" xfId="3363"/>
    <cellStyle name="Note 8 3" xfId="3364"/>
    <cellStyle name="Note 8 3 2" xfId="3365"/>
    <cellStyle name="Note 8 3 2 2" xfId="3943"/>
    <cellStyle name="Note 8 3 3" xfId="3942"/>
    <cellStyle name="Note 8 4" xfId="3941"/>
    <cellStyle name="Note 9" xfId="3366"/>
    <cellStyle name="Note 9 2" xfId="3367"/>
    <cellStyle name="Note 9 3" xfId="3368"/>
    <cellStyle name="Note 9 3 2" xfId="3369"/>
    <cellStyle name="Note 9 3 2 2" xfId="3946"/>
    <cellStyle name="Note 9 3 3" xfId="3945"/>
    <cellStyle name="Note 9 4" xfId="3944"/>
    <cellStyle name="Output 10" xfId="3370"/>
    <cellStyle name="Output 10 2" xfId="3371"/>
    <cellStyle name="Output 10 3" xfId="3372"/>
    <cellStyle name="Output 10 3 2" xfId="3373"/>
    <cellStyle name="Output 10 3 2 2" xfId="3949"/>
    <cellStyle name="Output 10 3 3" xfId="3948"/>
    <cellStyle name="Output 10 4" xfId="3374"/>
    <cellStyle name="Output 10 4 2" xfId="3950"/>
    <cellStyle name="Output 10 5" xfId="3947"/>
    <cellStyle name="Output 11" xfId="3375"/>
    <cellStyle name="Output 11 2" xfId="3376"/>
    <cellStyle name="Output 11 3" xfId="3377"/>
    <cellStyle name="Output 11 3 2" xfId="3378"/>
    <cellStyle name="Output 11 3 2 2" xfId="3953"/>
    <cellStyle name="Output 11 3 3" xfId="3952"/>
    <cellStyle name="Output 11 4" xfId="3379"/>
    <cellStyle name="Output 11 4 2" xfId="3954"/>
    <cellStyle name="Output 11 5" xfId="3951"/>
    <cellStyle name="Output 12" xfId="3380"/>
    <cellStyle name="Output 12 2" xfId="3381"/>
    <cellStyle name="Output 12 3" xfId="3382"/>
    <cellStyle name="Output 12 3 2" xfId="3383"/>
    <cellStyle name="Output 12 3 2 2" xfId="3957"/>
    <cellStyle name="Output 12 3 3" xfId="3956"/>
    <cellStyle name="Output 12 4" xfId="3384"/>
    <cellStyle name="Output 12 4 2" xfId="3958"/>
    <cellStyle name="Output 12 5" xfId="3955"/>
    <cellStyle name="Output 13" xfId="3385"/>
    <cellStyle name="Output 13 2" xfId="3386"/>
    <cellStyle name="Output 13 3" xfId="3387"/>
    <cellStyle name="Output 13 3 2" xfId="3388"/>
    <cellStyle name="Output 13 3 2 2" xfId="3961"/>
    <cellStyle name="Output 13 3 3" xfId="3960"/>
    <cellStyle name="Output 13 4" xfId="3389"/>
    <cellStyle name="Output 13 4 2" xfId="3962"/>
    <cellStyle name="Output 13 5" xfId="3959"/>
    <cellStyle name="Output 14" xfId="3390"/>
    <cellStyle name="Output 14 2" xfId="3391"/>
    <cellStyle name="Output 14 3" xfId="3392"/>
    <cellStyle name="Output 14 3 2" xfId="3393"/>
    <cellStyle name="Output 14 3 2 2" xfId="3965"/>
    <cellStyle name="Output 14 3 3" xfId="3964"/>
    <cellStyle name="Output 14 4" xfId="3394"/>
    <cellStyle name="Output 14 4 2" xfId="3966"/>
    <cellStyle name="Output 14 5" xfId="3963"/>
    <cellStyle name="Output 15" xfId="3395"/>
    <cellStyle name="Output 16" xfId="3396"/>
    <cellStyle name="Output 17" xfId="3397"/>
    <cellStyle name="Output 17 2" xfId="3967"/>
    <cellStyle name="Output 2" xfId="3398"/>
    <cellStyle name="Output 2 2" xfId="3399"/>
    <cellStyle name="Output 2 3" xfId="3400"/>
    <cellStyle name="Output 2 3 2" xfId="3401"/>
    <cellStyle name="Output 2 3 2 2" xfId="3970"/>
    <cellStyle name="Output 2 3 3" xfId="3969"/>
    <cellStyle name="Output 2 4" xfId="3402"/>
    <cellStyle name="Output 2 4 2" xfId="3971"/>
    <cellStyle name="Output 2 5" xfId="3968"/>
    <cellStyle name="Output 3" xfId="3403"/>
    <cellStyle name="Output 3 2" xfId="3404"/>
    <cellStyle name="Output 3 3" xfId="3405"/>
    <cellStyle name="Output 3 3 2" xfId="3406"/>
    <cellStyle name="Output 3 3 2 2" xfId="3974"/>
    <cellStyle name="Output 3 3 3" xfId="3973"/>
    <cellStyle name="Output 3 4" xfId="3407"/>
    <cellStyle name="Output 3 4 2" xfId="3975"/>
    <cellStyle name="Output 3 5" xfId="3972"/>
    <cellStyle name="Output 4" xfId="3408"/>
    <cellStyle name="Output 4 2" xfId="3409"/>
    <cellStyle name="Output 4 3" xfId="3410"/>
    <cellStyle name="Output 4 3 2" xfId="3411"/>
    <cellStyle name="Output 4 3 2 2" xfId="3978"/>
    <cellStyle name="Output 4 3 3" xfId="3977"/>
    <cellStyle name="Output 4 4" xfId="3412"/>
    <cellStyle name="Output 4 4 2" xfId="3979"/>
    <cellStyle name="Output 4 5" xfId="3976"/>
    <cellStyle name="Output 5" xfId="3413"/>
    <cellStyle name="Output 5 2" xfId="3414"/>
    <cellStyle name="Output 5 3" xfId="3415"/>
    <cellStyle name="Output 5 3 2" xfId="3416"/>
    <cellStyle name="Output 5 3 2 2" xfId="3982"/>
    <cellStyle name="Output 5 3 3" xfId="3981"/>
    <cellStyle name="Output 5 4" xfId="3417"/>
    <cellStyle name="Output 5 4 2" xfId="3983"/>
    <cellStyle name="Output 5 5" xfId="3980"/>
    <cellStyle name="Output 6" xfId="3418"/>
    <cellStyle name="Output 6 2" xfId="3419"/>
    <cellStyle name="Output 6 3" xfId="3420"/>
    <cellStyle name="Output 6 3 2" xfId="3421"/>
    <cellStyle name="Output 6 3 2 2" xfId="3986"/>
    <cellStyle name="Output 6 3 3" xfId="3985"/>
    <cellStyle name="Output 6 4" xfId="3422"/>
    <cellStyle name="Output 6 4 2" xfId="3987"/>
    <cellStyle name="Output 6 5" xfId="3984"/>
    <cellStyle name="Output 7" xfId="3423"/>
    <cellStyle name="Output 7 2" xfId="3424"/>
    <cellStyle name="Output 7 3" xfId="3425"/>
    <cellStyle name="Output 7 3 2" xfId="3426"/>
    <cellStyle name="Output 7 3 2 2" xfId="3990"/>
    <cellStyle name="Output 7 3 3" xfId="3989"/>
    <cellStyle name="Output 7 4" xfId="3427"/>
    <cellStyle name="Output 7 4 2" xfId="3991"/>
    <cellStyle name="Output 7 5" xfId="3988"/>
    <cellStyle name="Output 8" xfId="3428"/>
    <cellStyle name="Output 8 2" xfId="3429"/>
    <cellStyle name="Output 8 3" xfId="3430"/>
    <cellStyle name="Output 8 3 2" xfId="3431"/>
    <cellStyle name="Output 8 3 2 2" xfId="3994"/>
    <cellStyle name="Output 8 3 3" xfId="3993"/>
    <cellStyle name="Output 8 4" xfId="3432"/>
    <cellStyle name="Output 8 4 2" xfId="3995"/>
    <cellStyle name="Output 8 5" xfId="3992"/>
    <cellStyle name="Output 9" xfId="3433"/>
    <cellStyle name="Output 9 2" xfId="3434"/>
    <cellStyle name="Output 9 3" xfId="3435"/>
    <cellStyle name="Output 9 3 2" xfId="3436"/>
    <cellStyle name="Output 9 3 2 2" xfId="3998"/>
    <cellStyle name="Output 9 3 3" xfId="3997"/>
    <cellStyle name="Output 9 4" xfId="3437"/>
    <cellStyle name="Output 9 4 2" xfId="3999"/>
    <cellStyle name="Output 9 5" xfId="3996"/>
    <cellStyle name="Percent [2]" xfId="3438"/>
    <cellStyle name="Percent [2] 2" xfId="3439"/>
    <cellStyle name="Percent [2] 2 2" xfId="3440"/>
    <cellStyle name="Percent [2] 2 2 2" xfId="3441"/>
    <cellStyle name="Percent [2] 2 2 2 2" xfId="3442"/>
    <cellStyle name="Percent [2] 2 2 3" xfId="3443"/>
    <cellStyle name="Percent [2] 2 2_Maharashtra MBO 2011" xfId="3444"/>
    <cellStyle name="Percent [2] 2 3" xfId="3445"/>
    <cellStyle name="Percent [2] 2_Maharashtra MBO 2011" xfId="3446"/>
    <cellStyle name="Percent [2] 3" xfId="3447"/>
    <cellStyle name="Percent [2] 3 2" xfId="3448"/>
    <cellStyle name="Percent [2] 4" xfId="3449"/>
    <cellStyle name="Percent [2] 4 2" xfId="3450"/>
    <cellStyle name="Percent [2] 4 2 2" xfId="3451"/>
    <cellStyle name="Percent [2] 4 3" xfId="3452"/>
    <cellStyle name="Percent [2] 5" xfId="3453"/>
    <cellStyle name="Percent [2] 6" xfId="3454"/>
    <cellStyle name="Percent [2] 6 10" xfId="3455"/>
    <cellStyle name="Percent [2] 6 10 2" xfId="3456"/>
    <cellStyle name="Percent [2] 6 10 2 2" xfId="3457"/>
    <cellStyle name="Percent [2] 6 10 3" xfId="3458"/>
    <cellStyle name="Percent [2] 6 11" xfId="3459"/>
    <cellStyle name="Percent [2] 6 2" xfId="3460"/>
    <cellStyle name="Percent [2] 6 2 2" xfId="3461"/>
    <cellStyle name="Percent [2] 6 3" xfId="3462"/>
    <cellStyle name="Percent [2] 6 3 2" xfId="3463"/>
    <cellStyle name="Percent [2] 6 4" xfId="3464"/>
    <cellStyle name="Percent [2] 6 4 2" xfId="3465"/>
    <cellStyle name="Percent [2] 6 5" xfId="3466"/>
    <cellStyle name="Percent [2] 6 6" xfId="3467"/>
    <cellStyle name="Percent [2] 6 7" xfId="3468"/>
    <cellStyle name="Percent [2] 6 8" xfId="3469"/>
    <cellStyle name="Percent [2] 6 9" xfId="3470"/>
    <cellStyle name="Percent [2] 6 9 2" xfId="3471"/>
    <cellStyle name="Percent [2] 6 9 2 2" xfId="3472"/>
    <cellStyle name="Percent [2] 6 9 3" xfId="3473"/>
    <cellStyle name="Percent [2]_Maharashtra MBO 2011" xfId="3474"/>
    <cellStyle name="Percent 2" xfId="3475"/>
    <cellStyle name="PERCENTAGE" xfId="3476"/>
    <cellStyle name="PERCENTAGE 2" xfId="3477"/>
    <cellStyle name="PERCENTAGE 2 2" xfId="3478"/>
    <cellStyle name="PERCENTAGE 2 2 2" xfId="3479"/>
    <cellStyle name="PERCENTAGE 2 2 2 2" xfId="3480"/>
    <cellStyle name="PERCENTAGE 2 2 2 2 2" xfId="3481"/>
    <cellStyle name="PERCENTAGE 2 2 2 3" xfId="3482"/>
    <cellStyle name="PERCENTAGE 2 2 3" xfId="3483"/>
    <cellStyle name="PERCENTAGE 2 2 3 2" xfId="3484"/>
    <cellStyle name="PERCENTAGE 2 2 4" xfId="3485"/>
    <cellStyle name="PERCENTAGE 2 2_3006 Maharashtra CS report 2012 (2)" xfId="3486"/>
    <cellStyle name="PERCENTAGE 2 3" xfId="3487"/>
    <cellStyle name="PERCENTAGE 2 3 2" xfId="3488"/>
    <cellStyle name="PERCENTAGE 2 4" xfId="3489"/>
    <cellStyle name="PERCENTAGE 2_3006 Maharashtra CS report 2012 (2)" xfId="3490"/>
    <cellStyle name="PERCENTAGE 3" xfId="3491"/>
    <cellStyle name="PERCENTAGE 3 2" xfId="3492"/>
    <cellStyle name="PERCENTAGE 3 2 2" xfId="3493"/>
    <cellStyle name="PERCENTAGE 3 3" xfId="3494"/>
    <cellStyle name="PERCENTAGE 4" xfId="3495"/>
    <cellStyle name="PERCENTAGE_Activities summary- Feb " xfId="3496"/>
    <cellStyle name="RevList" xfId="3497"/>
    <cellStyle name="RevList 2" xfId="3498"/>
    <cellStyle name="Subtotal" xfId="3499"/>
    <cellStyle name="Subtotal 2" xfId="3500"/>
    <cellStyle name="Title 10" xfId="3501"/>
    <cellStyle name="Title 10 2" xfId="3502"/>
    <cellStyle name="Title 11" xfId="3503"/>
    <cellStyle name="Title 11 2" xfId="3504"/>
    <cellStyle name="Title 12" xfId="3505"/>
    <cellStyle name="Title 12 2" xfId="3506"/>
    <cellStyle name="Title 13" xfId="3507"/>
    <cellStyle name="Title 13 2" xfId="3508"/>
    <cellStyle name="Title 14" xfId="3509"/>
    <cellStyle name="Title 14 2" xfId="3510"/>
    <cellStyle name="Title 15" xfId="3511"/>
    <cellStyle name="Title 16" xfId="3512"/>
    <cellStyle name="Title 2" xfId="3513"/>
    <cellStyle name="Title 2 2" xfId="3514"/>
    <cellStyle name="Title 3" xfId="3515"/>
    <cellStyle name="Title 3 2" xfId="3516"/>
    <cellStyle name="Title 4" xfId="3517"/>
    <cellStyle name="Title 4 2" xfId="3518"/>
    <cellStyle name="Title 5" xfId="3519"/>
    <cellStyle name="Title 5 2" xfId="3520"/>
    <cellStyle name="Title 6" xfId="3521"/>
    <cellStyle name="Title 6 2" xfId="3522"/>
    <cellStyle name="Title 7" xfId="3523"/>
    <cellStyle name="Title 7 2" xfId="3524"/>
    <cellStyle name="Title 8" xfId="3525"/>
    <cellStyle name="Title 8 2" xfId="3526"/>
    <cellStyle name="Title 9" xfId="3527"/>
    <cellStyle name="Title 9 2" xfId="3528"/>
    <cellStyle name="Total 10" xfId="3529"/>
    <cellStyle name="Total 10 2" xfId="3530"/>
    <cellStyle name="Total 10 3" xfId="3531"/>
    <cellStyle name="Total 10 3 2" xfId="3532"/>
    <cellStyle name="Total 10 3 2 2" xfId="4002"/>
    <cellStyle name="Total 10 3 3" xfId="4001"/>
    <cellStyle name="Total 10 4" xfId="3533"/>
    <cellStyle name="Total 10 4 2" xfId="4003"/>
    <cellStyle name="Total 10 5" xfId="4000"/>
    <cellStyle name="Total 11" xfId="3534"/>
    <cellStyle name="Total 11 2" xfId="3535"/>
    <cellStyle name="Total 11 3" xfId="3536"/>
    <cellStyle name="Total 11 3 2" xfId="3537"/>
    <cellStyle name="Total 11 3 2 2" xfId="4006"/>
    <cellStyle name="Total 11 3 3" xfId="4005"/>
    <cellStyle name="Total 11 4" xfId="3538"/>
    <cellStyle name="Total 11 4 2" xfId="4007"/>
    <cellStyle name="Total 11 5" xfId="4004"/>
    <cellStyle name="Total 12" xfId="3539"/>
    <cellStyle name="Total 12 2" xfId="3540"/>
    <cellStyle name="Total 12 3" xfId="3541"/>
    <cellStyle name="Total 12 3 2" xfId="3542"/>
    <cellStyle name="Total 12 3 2 2" xfId="4010"/>
    <cellStyle name="Total 12 3 3" xfId="4009"/>
    <cellStyle name="Total 12 4" xfId="3543"/>
    <cellStyle name="Total 12 4 2" xfId="4011"/>
    <cellStyle name="Total 12 5" xfId="4008"/>
    <cellStyle name="Total 13" xfId="3544"/>
    <cellStyle name="Total 13 2" xfId="3545"/>
    <cellStyle name="Total 13 3" xfId="3546"/>
    <cellStyle name="Total 13 3 2" xfId="3547"/>
    <cellStyle name="Total 13 3 2 2" xfId="4014"/>
    <cellStyle name="Total 13 3 3" xfId="4013"/>
    <cellStyle name="Total 13 4" xfId="3548"/>
    <cellStyle name="Total 13 4 2" xfId="4015"/>
    <cellStyle name="Total 13 5" xfId="4012"/>
    <cellStyle name="Total 14" xfId="3549"/>
    <cellStyle name="Total 14 2" xfId="3550"/>
    <cellStyle name="Total 14 3" xfId="3551"/>
    <cellStyle name="Total 14 3 2" xfId="3552"/>
    <cellStyle name="Total 14 3 2 2" xfId="4018"/>
    <cellStyle name="Total 14 3 3" xfId="4017"/>
    <cellStyle name="Total 14 4" xfId="3553"/>
    <cellStyle name="Total 14 4 2" xfId="4019"/>
    <cellStyle name="Total 14 5" xfId="4016"/>
    <cellStyle name="Total 15" xfId="3554"/>
    <cellStyle name="Total 16" xfId="3555"/>
    <cellStyle name="Total 17" xfId="3556"/>
    <cellStyle name="Total 17 2" xfId="4020"/>
    <cellStyle name="Total 2" xfId="3557"/>
    <cellStyle name="Total 2 2" xfId="3558"/>
    <cellStyle name="Total 2 3" xfId="3559"/>
    <cellStyle name="Total 2 3 2" xfId="3560"/>
    <cellStyle name="Total 2 3 2 2" xfId="4023"/>
    <cellStyle name="Total 2 3 3" xfId="4022"/>
    <cellStyle name="Total 2 4" xfId="3561"/>
    <cellStyle name="Total 2 4 2" xfId="4024"/>
    <cellStyle name="Total 2 5" xfId="4021"/>
    <cellStyle name="Total 3" xfId="3562"/>
    <cellStyle name="Total 3 2" xfId="3563"/>
    <cellStyle name="Total 3 3" xfId="3564"/>
    <cellStyle name="Total 3 3 2" xfId="3565"/>
    <cellStyle name="Total 3 3 2 2" xfId="4027"/>
    <cellStyle name="Total 3 3 3" xfId="4026"/>
    <cellStyle name="Total 3 4" xfId="3566"/>
    <cellStyle name="Total 3 4 2" xfId="4028"/>
    <cellStyle name="Total 3 5" xfId="4025"/>
    <cellStyle name="Total 4" xfId="3567"/>
    <cellStyle name="Total 4 2" xfId="3568"/>
    <cellStyle name="Total 4 3" xfId="3569"/>
    <cellStyle name="Total 4 3 2" xfId="3570"/>
    <cellStyle name="Total 4 3 2 2" xfId="4031"/>
    <cellStyle name="Total 4 3 3" xfId="4030"/>
    <cellStyle name="Total 4 4" xfId="3571"/>
    <cellStyle name="Total 4 4 2" xfId="4032"/>
    <cellStyle name="Total 4 5" xfId="4029"/>
    <cellStyle name="Total 5" xfId="3572"/>
    <cellStyle name="Total 5 2" xfId="3573"/>
    <cellStyle name="Total 5 3" xfId="3574"/>
    <cellStyle name="Total 5 3 2" xfId="3575"/>
    <cellStyle name="Total 5 3 2 2" xfId="4035"/>
    <cellStyle name="Total 5 3 3" xfId="4034"/>
    <cellStyle name="Total 5 4" xfId="3576"/>
    <cellStyle name="Total 5 4 2" xfId="4036"/>
    <cellStyle name="Total 5 5" xfId="4033"/>
    <cellStyle name="Total 6" xfId="3577"/>
    <cellStyle name="Total 6 2" xfId="3578"/>
    <cellStyle name="Total 6 3" xfId="3579"/>
    <cellStyle name="Total 6 3 2" xfId="3580"/>
    <cellStyle name="Total 6 3 2 2" xfId="4039"/>
    <cellStyle name="Total 6 3 3" xfId="4038"/>
    <cellStyle name="Total 6 4" xfId="3581"/>
    <cellStyle name="Total 6 4 2" xfId="4040"/>
    <cellStyle name="Total 6 5" xfId="4037"/>
    <cellStyle name="Total 7" xfId="3582"/>
    <cellStyle name="Total 7 2" xfId="3583"/>
    <cellStyle name="Total 7 3" xfId="3584"/>
    <cellStyle name="Total 7 3 2" xfId="3585"/>
    <cellStyle name="Total 7 3 2 2" xfId="4043"/>
    <cellStyle name="Total 7 3 3" xfId="4042"/>
    <cellStyle name="Total 7 4" xfId="3586"/>
    <cellStyle name="Total 7 4 2" xfId="4044"/>
    <cellStyle name="Total 7 5" xfId="4041"/>
    <cellStyle name="Total 8" xfId="3587"/>
    <cellStyle name="Total 8 2" xfId="3588"/>
    <cellStyle name="Total 8 3" xfId="3589"/>
    <cellStyle name="Total 8 3 2" xfId="3590"/>
    <cellStyle name="Total 8 3 2 2" xfId="4047"/>
    <cellStyle name="Total 8 3 3" xfId="4046"/>
    <cellStyle name="Total 8 4" xfId="3591"/>
    <cellStyle name="Total 8 4 2" xfId="4048"/>
    <cellStyle name="Total 8 5" xfId="4045"/>
    <cellStyle name="Total 9" xfId="3592"/>
    <cellStyle name="Total 9 2" xfId="3593"/>
    <cellStyle name="Total 9 3" xfId="3594"/>
    <cellStyle name="Total 9 3 2" xfId="3595"/>
    <cellStyle name="Total 9 3 2 2" xfId="4051"/>
    <cellStyle name="Total 9 3 3" xfId="4050"/>
    <cellStyle name="Total 9 4" xfId="3596"/>
    <cellStyle name="Total 9 4 2" xfId="4052"/>
    <cellStyle name="Total 9 5" xfId="4049"/>
    <cellStyle name="Warning Text 10" xfId="3597"/>
    <cellStyle name="Warning Text 10 2" xfId="3598"/>
    <cellStyle name="Warning Text 11" xfId="3599"/>
    <cellStyle name="Warning Text 11 2" xfId="3600"/>
    <cellStyle name="Warning Text 12" xfId="3601"/>
    <cellStyle name="Warning Text 12 2" xfId="3602"/>
    <cellStyle name="Warning Text 13" xfId="3603"/>
    <cellStyle name="Warning Text 13 2" xfId="3604"/>
    <cellStyle name="Warning Text 14" xfId="3605"/>
    <cellStyle name="Warning Text 14 2" xfId="3606"/>
    <cellStyle name="Warning Text 15" xfId="3607"/>
    <cellStyle name="Warning Text 16" xfId="3608"/>
    <cellStyle name="Warning Text 2" xfId="3609"/>
    <cellStyle name="Warning Text 2 2" xfId="3610"/>
    <cellStyle name="Warning Text 3" xfId="3611"/>
    <cellStyle name="Warning Text 3 2" xfId="3612"/>
    <cellStyle name="Warning Text 4" xfId="3613"/>
    <cellStyle name="Warning Text 4 2" xfId="3614"/>
    <cellStyle name="Warning Text 5" xfId="3615"/>
    <cellStyle name="Warning Text 5 2" xfId="3616"/>
    <cellStyle name="Warning Text 6" xfId="3617"/>
    <cellStyle name="Warning Text 6 2" xfId="3618"/>
    <cellStyle name="Warning Text 7" xfId="3619"/>
    <cellStyle name="Warning Text 7 2" xfId="3620"/>
    <cellStyle name="Warning Text 8" xfId="3621"/>
    <cellStyle name="Warning Text 8 2" xfId="3622"/>
    <cellStyle name="Warning Text 9" xfId="3623"/>
    <cellStyle name="Warning Text 9 2" xfId="36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6"/>
  <sheetViews>
    <sheetView tabSelected="1" topLeftCell="A103" workbookViewId="0">
      <selection activeCell="E25" sqref="E25"/>
    </sheetView>
  </sheetViews>
  <sheetFormatPr defaultRowHeight="12.75" x14ac:dyDescent="0.2"/>
  <cols>
    <col min="1" max="2" width="9.140625" style="21"/>
    <col min="3" max="3" width="23.140625" style="21" bestFit="1" customWidth="1"/>
    <col min="4" max="4" width="23.28515625" style="21" customWidth="1"/>
    <col min="5" max="5" width="15.28515625" style="21" bestFit="1" customWidth="1"/>
    <col min="6" max="6" width="18.140625" style="21" customWidth="1"/>
    <col min="7" max="7" width="50" style="21" bestFit="1" customWidth="1"/>
    <col min="8" max="8" width="12.140625" style="21" bestFit="1" customWidth="1"/>
    <col min="9" max="16384" width="9.140625" style="21"/>
  </cols>
  <sheetData>
    <row r="2" spans="1:9" ht="15" customHeight="1" x14ac:dyDescent="0.2">
      <c r="A2" s="315"/>
      <c r="B2" s="315"/>
      <c r="C2" s="313" t="s">
        <v>1227</v>
      </c>
      <c r="D2" s="313"/>
      <c r="E2" s="313"/>
      <c r="F2" s="313"/>
      <c r="G2" s="313"/>
      <c r="H2" s="313"/>
    </row>
    <row r="3" spans="1:9" ht="15" customHeight="1" x14ac:dyDescent="0.25">
      <c r="A3" s="318" t="s">
        <v>4</v>
      </c>
      <c r="B3" s="318"/>
      <c r="C3" s="318"/>
      <c r="D3" s="318"/>
      <c r="E3" s="318"/>
      <c r="F3" s="318"/>
      <c r="G3" s="318"/>
      <c r="H3" s="18"/>
    </row>
    <row r="4" spans="1:9" ht="13.5" thickBot="1" x14ac:dyDescent="0.25"/>
    <row r="5" spans="1:9" ht="30.75" thickBot="1" x14ac:dyDescent="0.3">
      <c r="B5" s="305" t="s">
        <v>35</v>
      </c>
      <c r="C5" s="306" t="s">
        <v>36</v>
      </c>
      <c r="D5" s="307" t="s">
        <v>37</v>
      </c>
      <c r="E5" s="307" t="s">
        <v>1211</v>
      </c>
      <c r="F5" s="308" t="s">
        <v>1212</v>
      </c>
      <c r="G5" s="309" t="s">
        <v>9</v>
      </c>
      <c r="H5" s="209"/>
      <c r="I5" s="209"/>
    </row>
    <row r="6" spans="1:9" ht="15" x14ac:dyDescent="0.25">
      <c r="B6" s="300">
        <v>1</v>
      </c>
      <c r="C6" s="301" t="s">
        <v>11</v>
      </c>
      <c r="D6" s="302">
        <v>3500</v>
      </c>
      <c r="E6" s="303">
        <v>1550</v>
      </c>
      <c r="F6" s="304">
        <v>1060</v>
      </c>
      <c r="G6" s="288" t="s">
        <v>1213</v>
      </c>
      <c r="H6" s="209"/>
      <c r="I6" s="209"/>
    </row>
    <row r="7" spans="1:9" ht="15" x14ac:dyDescent="0.25">
      <c r="B7" s="295">
        <v>2</v>
      </c>
      <c r="C7" s="44" t="s">
        <v>38</v>
      </c>
      <c r="D7" s="266">
        <v>500</v>
      </c>
      <c r="E7" s="267">
        <v>120</v>
      </c>
      <c r="F7" s="221">
        <v>381</v>
      </c>
      <c r="G7" s="299" t="s">
        <v>1214</v>
      </c>
      <c r="H7" s="209"/>
      <c r="I7" s="209"/>
    </row>
    <row r="8" spans="1:9" ht="15" x14ac:dyDescent="0.25">
      <c r="B8" s="295">
        <v>3</v>
      </c>
      <c r="C8" s="44" t="s">
        <v>39</v>
      </c>
      <c r="D8" s="266">
        <v>500</v>
      </c>
      <c r="E8" s="267">
        <v>0</v>
      </c>
      <c r="F8" s="221">
        <v>600</v>
      </c>
      <c r="G8" s="299" t="s">
        <v>1215</v>
      </c>
      <c r="H8" s="294"/>
      <c r="I8" s="210"/>
    </row>
    <row r="9" spans="1:9" ht="15" x14ac:dyDescent="0.25">
      <c r="B9" s="295">
        <v>4</v>
      </c>
      <c r="C9" s="44" t="s">
        <v>40</v>
      </c>
      <c r="D9" s="266">
        <v>345</v>
      </c>
      <c r="E9" s="267">
        <v>150</v>
      </c>
      <c r="F9" s="221">
        <v>200</v>
      </c>
      <c r="G9" s="299" t="s">
        <v>1216</v>
      </c>
      <c r="H9" s="209"/>
      <c r="I9" s="209"/>
    </row>
    <row r="10" spans="1:9" ht="15" x14ac:dyDescent="0.25">
      <c r="B10" s="295">
        <v>5</v>
      </c>
      <c r="C10" s="44" t="s">
        <v>41</v>
      </c>
      <c r="D10" s="266">
        <v>160</v>
      </c>
      <c r="E10" s="267">
        <v>0</v>
      </c>
      <c r="F10" s="267"/>
      <c r="G10" s="276"/>
      <c r="H10" s="209"/>
      <c r="I10" s="209"/>
    </row>
    <row r="11" spans="1:9" ht="15" x14ac:dyDescent="0.25">
      <c r="B11" s="295">
        <v>6</v>
      </c>
      <c r="C11" s="44" t="s">
        <v>42</v>
      </c>
      <c r="D11" s="266">
        <v>450</v>
      </c>
      <c r="E11" s="267">
        <v>0</v>
      </c>
      <c r="F11" s="267"/>
      <c r="G11" s="276"/>
      <c r="H11" s="209"/>
      <c r="I11" s="209"/>
    </row>
    <row r="12" spans="1:9" ht="30" x14ac:dyDescent="0.25">
      <c r="B12" s="295">
        <v>7</v>
      </c>
      <c r="C12" s="44" t="s">
        <v>43</v>
      </c>
      <c r="D12" s="266">
        <v>400</v>
      </c>
      <c r="E12" s="267">
        <v>0</v>
      </c>
      <c r="F12" s="267"/>
      <c r="G12" s="276"/>
      <c r="H12" s="209"/>
      <c r="I12" s="209"/>
    </row>
    <row r="13" spans="1:9" ht="30" x14ac:dyDescent="0.25">
      <c r="B13" s="295">
        <v>8</v>
      </c>
      <c r="C13" s="44" t="s">
        <v>44</v>
      </c>
      <c r="D13" s="266">
        <v>180</v>
      </c>
      <c r="E13" s="267">
        <v>30</v>
      </c>
      <c r="F13" s="267"/>
      <c r="G13" s="276"/>
      <c r="H13" s="209"/>
      <c r="I13" s="209"/>
    </row>
    <row r="14" spans="1:9" ht="15" x14ac:dyDescent="0.25">
      <c r="B14" s="295">
        <v>9</v>
      </c>
      <c r="C14" s="44" t="s">
        <v>45</v>
      </c>
      <c r="D14" s="266" t="s">
        <v>149</v>
      </c>
      <c r="E14" s="267">
        <v>15</v>
      </c>
      <c r="F14" s="267"/>
      <c r="G14" s="276"/>
      <c r="H14" s="209"/>
      <c r="I14" s="209"/>
    </row>
    <row r="15" spans="1:9" ht="15.75" thickBot="1" x14ac:dyDescent="0.3">
      <c r="B15" s="296">
        <v>10</v>
      </c>
      <c r="C15" s="297" t="s">
        <v>150</v>
      </c>
      <c r="D15" s="298">
        <v>20</v>
      </c>
      <c r="E15" s="298">
        <v>20</v>
      </c>
      <c r="F15" s="297"/>
      <c r="G15" s="284"/>
      <c r="H15" s="209"/>
      <c r="I15" s="209"/>
    </row>
    <row r="16" spans="1:9" ht="15" x14ac:dyDescent="0.25">
      <c r="B16" s="310"/>
      <c r="C16" s="311"/>
      <c r="D16" s="310"/>
      <c r="E16" s="310" t="s">
        <v>1258</v>
      </c>
      <c r="F16" s="311">
        <f>SUM(F6:F15)</f>
        <v>2241</v>
      </c>
      <c r="G16" s="58"/>
      <c r="H16" s="209"/>
      <c r="I16" s="209"/>
    </row>
    <row r="17" spans="1:8" x14ac:dyDescent="0.2">
      <c r="B17" s="15" t="s">
        <v>46</v>
      </c>
      <c r="C17" s="314" t="s">
        <v>47</v>
      </c>
      <c r="D17" s="314"/>
      <c r="E17" s="314"/>
      <c r="F17" s="314"/>
      <c r="G17" s="314"/>
    </row>
    <row r="19" spans="1:8" s="14" customFormat="1" ht="12.75" customHeight="1" x14ac:dyDescent="0.2">
      <c r="A19" s="317"/>
      <c r="B19" s="317"/>
      <c r="C19" s="313" t="str">
        <f>C2</f>
        <v>Details of closing stock of gifts for the month of Dec 2016</v>
      </c>
      <c r="D19" s="313"/>
      <c r="E19" s="313"/>
      <c r="F19" s="313"/>
      <c r="G19" s="313"/>
      <c r="H19" s="313"/>
    </row>
    <row r="20" spans="1:8" s="14" customFormat="1" x14ac:dyDescent="0.2">
      <c r="A20" s="312" t="s">
        <v>5</v>
      </c>
      <c r="B20" s="312"/>
      <c r="C20" s="312"/>
      <c r="D20" s="312"/>
      <c r="E20" s="312"/>
      <c r="F20" s="312"/>
      <c r="G20" s="312"/>
      <c r="H20" s="13"/>
    </row>
    <row r="21" spans="1:8" s="14" customFormat="1" x14ac:dyDescent="0.2"/>
    <row r="22" spans="1:8" s="14" customFormat="1" ht="25.5" x14ac:dyDescent="0.2">
      <c r="B22" s="41" t="s">
        <v>35</v>
      </c>
      <c r="C22" s="42" t="s">
        <v>36</v>
      </c>
      <c r="D22" s="43" t="s">
        <v>37</v>
      </c>
      <c r="E22" s="43" t="s">
        <v>572</v>
      </c>
      <c r="F22" s="43" t="s">
        <v>908</v>
      </c>
      <c r="G22" s="43" t="s">
        <v>9</v>
      </c>
    </row>
    <row r="23" spans="1:8" s="14" customFormat="1" ht="12.75" customHeight="1" x14ac:dyDescent="0.25">
      <c r="B23" s="34">
        <v>1</v>
      </c>
      <c r="C23" s="45" t="s">
        <v>11</v>
      </c>
      <c r="D23" s="41"/>
      <c r="E23" s="37"/>
      <c r="F23" s="265" t="s">
        <v>1217</v>
      </c>
      <c r="G23" s="36" t="s">
        <v>1218</v>
      </c>
    </row>
    <row r="24" spans="1:8" s="14" customFormat="1" ht="12.75" customHeight="1" x14ac:dyDescent="0.25">
      <c r="B24" s="34">
        <v>2</v>
      </c>
      <c r="C24" s="45" t="s">
        <v>38</v>
      </c>
      <c r="D24" s="41"/>
      <c r="E24" s="37"/>
      <c r="F24" s="265" t="s">
        <v>1219</v>
      </c>
      <c r="G24" s="36" t="s">
        <v>1220</v>
      </c>
    </row>
    <row r="25" spans="1:8" s="14" customFormat="1" ht="12.75" customHeight="1" x14ac:dyDescent="0.25">
      <c r="B25" s="34">
        <v>3</v>
      </c>
      <c r="C25" s="45" t="s">
        <v>39</v>
      </c>
      <c r="D25" s="41"/>
      <c r="E25" s="37"/>
      <c r="F25" s="37">
        <v>182</v>
      </c>
      <c r="G25" s="33" t="s">
        <v>1221</v>
      </c>
    </row>
    <row r="26" spans="1:8" s="14" customFormat="1" ht="12.75" customHeight="1" x14ac:dyDescent="0.25">
      <c r="B26" s="34">
        <v>4</v>
      </c>
      <c r="C26" s="45" t="s">
        <v>40</v>
      </c>
      <c r="D26" s="41"/>
      <c r="E26" s="37"/>
      <c r="F26" s="37"/>
      <c r="G26" s="33"/>
    </row>
    <row r="27" spans="1:8" s="14" customFormat="1" ht="12.75" customHeight="1" x14ac:dyDescent="0.25">
      <c r="B27" s="34">
        <v>5</v>
      </c>
      <c r="C27" s="45" t="s">
        <v>41</v>
      </c>
      <c r="D27" s="41"/>
      <c r="E27" s="37"/>
      <c r="F27" s="37"/>
      <c r="G27" s="33"/>
    </row>
    <row r="28" spans="1:8" s="14" customFormat="1" ht="12.75" customHeight="1" x14ac:dyDescent="0.25">
      <c r="B28" s="34">
        <v>6</v>
      </c>
      <c r="C28" s="45" t="s">
        <v>42</v>
      </c>
      <c r="D28" s="41"/>
      <c r="E28" s="37"/>
      <c r="F28" s="37"/>
      <c r="G28" s="33"/>
    </row>
    <row r="29" spans="1:8" s="14" customFormat="1" ht="12.75" customHeight="1" x14ac:dyDescent="0.25">
      <c r="B29" s="34">
        <v>7</v>
      </c>
      <c r="C29" s="45" t="s">
        <v>43</v>
      </c>
      <c r="D29" s="41"/>
      <c r="E29" s="37"/>
      <c r="F29" s="37">
        <v>166</v>
      </c>
      <c r="G29" s="36" t="s">
        <v>1222</v>
      </c>
    </row>
    <row r="30" spans="1:8" s="14" customFormat="1" ht="12.75" customHeight="1" x14ac:dyDescent="0.25">
      <c r="B30" s="34">
        <v>8</v>
      </c>
      <c r="C30" s="45" t="s">
        <v>44</v>
      </c>
      <c r="D30" s="41"/>
      <c r="E30" s="37"/>
      <c r="F30" s="37"/>
      <c r="G30" s="33"/>
    </row>
    <row r="31" spans="1:8" s="14" customFormat="1" ht="12.75" customHeight="1" x14ac:dyDescent="0.25">
      <c r="B31" s="34">
        <v>9</v>
      </c>
      <c r="C31" s="45" t="s">
        <v>45</v>
      </c>
      <c r="D31" s="41"/>
      <c r="E31" s="37"/>
      <c r="F31" s="37">
        <f>200+14+60</f>
        <v>274</v>
      </c>
      <c r="G31" s="38" t="s">
        <v>1223</v>
      </c>
    </row>
    <row r="32" spans="1:8" s="14" customFormat="1" x14ac:dyDescent="0.2">
      <c r="B32" s="46"/>
      <c r="C32" s="319"/>
      <c r="D32" s="319"/>
      <c r="E32" s="319"/>
      <c r="F32" s="319"/>
      <c r="G32" s="319"/>
    </row>
    <row r="33" spans="1:8" s="14" customFormat="1" ht="21" customHeight="1" x14ac:dyDescent="0.2">
      <c r="B33" s="12" t="s">
        <v>46</v>
      </c>
      <c r="C33" s="316" t="s">
        <v>47</v>
      </c>
      <c r="D33" s="316"/>
      <c r="E33" s="316"/>
      <c r="F33" s="316"/>
      <c r="G33" s="316"/>
    </row>
    <row r="34" spans="1:8" x14ac:dyDescent="0.2">
      <c r="E34" s="21" t="s">
        <v>1258</v>
      </c>
      <c r="F34" s="21">
        <f>1145+1708+539+61+182+166+274</f>
        <v>4075</v>
      </c>
    </row>
    <row r="35" spans="1:8" x14ac:dyDescent="0.2">
      <c r="A35" s="15"/>
      <c r="C35" s="313" t="str">
        <f>C19</f>
        <v>Details of closing stock of gifts for the month of Dec 2016</v>
      </c>
      <c r="D35" s="313"/>
      <c r="E35" s="313"/>
      <c r="F35" s="313"/>
      <c r="G35" s="313"/>
      <c r="H35" s="313"/>
    </row>
    <row r="36" spans="1:8" s="14" customFormat="1" x14ac:dyDescent="0.2">
      <c r="A36" s="312" t="s">
        <v>1</v>
      </c>
      <c r="B36" s="312"/>
      <c r="C36" s="312"/>
      <c r="D36" s="312"/>
      <c r="E36" s="312"/>
      <c r="F36" s="312"/>
      <c r="G36" s="312"/>
      <c r="H36" s="13"/>
    </row>
    <row r="38" spans="1:8" x14ac:dyDescent="0.2">
      <c r="B38" s="17" t="s">
        <v>558</v>
      </c>
      <c r="C38" s="73" t="s">
        <v>36</v>
      </c>
      <c r="D38" s="74" t="s">
        <v>37</v>
      </c>
      <c r="E38" s="74" t="s">
        <v>1224</v>
      </c>
      <c r="F38" s="75" t="s">
        <v>829</v>
      </c>
      <c r="G38" s="74" t="s">
        <v>9</v>
      </c>
    </row>
    <row r="39" spans="1:8" ht="12.75" customHeight="1" x14ac:dyDescent="0.2">
      <c r="B39" s="17">
        <v>1</v>
      </c>
      <c r="C39" s="49" t="s">
        <v>16</v>
      </c>
      <c r="D39" s="49">
        <v>5000</v>
      </c>
      <c r="E39" s="49">
        <v>1250</v>
      </c>
      <c r="F39" s="49">
        <v>272</v>
      </c>
      <c r="G39" s="49"/>
    </row>
    <row r="40" spans="1:8" ht="12.75" customHeight="1" x14ac:dyDescent="0.2">
      <c r="B40" s="17">
        <v>2</v>
      </c>
      <c r="C40" s="49" t="s">
        <v>59</v>
      </c>
      <c r="D40" s="49">
        <v>600</v>
      </c>
      <c r="E40" s="49">
        <v>150</v>
      </c>
      <c r="F40" s="49">
        <v>138</v>
      </c>
      <c r="G40" s="49" t="s">
        <v>1225</v>
      </c>
    </row>
    <row r="41" spans="1:8" ht="12.75" customHeight="1" x14ac:dyDescent="0.2">
      <c r="B41" s="17">
        <v>3</v>
      </c>
      <c r="C41" s="49" t="s">
        <v>60</v>
      </c>
      <c r="D41" s="49">
        <v>750</v>
      </c>
      <c r="E41" s="49">
        <v>200</v>
      </c>
      <c r="F41" s="49">
        <v>1300</v>
      </c>
      <c r="G41" s="49" t="s">
        <v>1226</v>
      </c>
    </row>
    <row r="42" spans="1:8" ht="12.75" customHeight="1" x14ac:dyDescent="0.2">
      <c r="B42" s="17">
        <v>4</v>
      </c>
      <c r="C42" s="49" t="s">
        <v>61</v>
      </c>
      <c r="D42" s="49">
        <v>80</v>
      </c>
      <c r="E42" s="49">
        <v>20</v>
      </c>
      <c r="F42" s="49">
        <v>0</v>
      </c>
      <c r="G42" s="49"/>
    </row>
    <row r="43" spans="1:8" ht="12.75" customHeight="1" x14ac:dyDescent="0.2">
      <c r="B43" s="17">
        <v>5</v>
      </c>
      <c r="C43" s="49" t="s">
        <v>62</v>
      </c>
      <c r="D43" s="49">
        <v>525</v>
      </c>
      <c r="E43" s="49">
        <v>135</v>
      </c>
      <c r="F43" s="49">
        <v>575</v>
      </c>
      <c r="G43" s="49" t="s">
        <v>1213</v>
      </c>
    </row>
    <row r="44" spans="1:8" ht="12.75" customHeight="1" x14ac:dyDescent="0.2">
      <c r="B44" s="17">
        <v>6</v>
      </c>
      <c r="C44" s="49" t="s">
        <v>63</v>
      </c>
      <c r="D44" s="49">
        <v>180</v>
      </c>
      <c r="E44" s="49">
        <v>45</v>
      </c>
      <c r="F44" s="49">
        <v>0</v>
      </c>
      <c r="G44" s="49"/>
    </row>
    <row r="45" spans="1:8" ht="12.75" customHeight="1" x14ac:dyDescent="0.2">
      <c r="B45" s="17">
        <v>7</v>
      </c>
      <c r="C45" s="49" t="s">
        <v>64</v>
      </c>
      <c r="D45" s="49"/>
      <c r="E45" s="49">
        <v>20</v>
      </c>
      <c r="F45" s="49">
        <v>0</v>
      </c>
      <c r="G45" s="49"/>
    </row>
    <row r="46" spans="1:8" x14ac:dyDescent="0.2">
      <c r="E46" s="21" t="s">
        <v>1258</v>
      </c>
      <c r="F46" s="21">
        <f>SUM(F39:F45)</f>
        <v>2285</v>
      </c>
    </row>
    <row r="47" spans="1:8" ht="15" customHeight="1" x14ac:dyDescent="0.2">
      <c r="A47" s="315"/>
      <c r="B47" s="315"/>
      <c r="C47" s="313" t="s">
        <v>1227</v>
      </c>
      <c r="D47" s="313"/>
      <c r="E47" s="313"/>
      <c r="F47" s="313"/>
      <c r="G47" s="313"/>
      <c r="H47" s="313"/>
    </row>
    <row r="48" spans="1:8" s="14" customFormat="1" x14ac:dyDescent="0.2">
      <c r="A48" s="312" t="s">
        <v>143</v>
      </c>
      <c r="B48" s="312"/>
      <c r="C48" s="312"/>
      <c r="D48" s="312"/>
      <c r="E48" s="312"/>
      <c r="F48" s="312"/>
      <c r="G48" s="312"/>
      <c r="H48" s="13"/>
    </row>
    <row r="49" spans="1:8" x14ac:dyDescent="0.2">
      <c r="E49" s="19"/>
    </row>
    <row r="50" spans="1:8" ht="25.5" x14ac:dyDescent="0.2">
      <c r="B50" s="113" t="s">
        <v>35</v>
      </c>
      <c r="C50" s="114" t="s">
        <v>36</v>
      </c>
      <c r="D50" s="114" t="s">
        <v>37</v>
      </c>
      <c r="E50" s="114" t="s">
        <v>1211</v>
      </c>
      <c r="F50" s="114" t="s">
        <v>908</v>
      </c>
      <c r="G50" s="114" t="s">
        <v>9</v>
      </c>
    </row>
    <row r="51" spans="1:8" ht="12.75" customHeight="1" x14ac:dyDescent="0.25">
      <c r="B51" s="34">
        <v>1</v>
      </c>
      <c r="C51" s="45" t="s">
        <v>11</v>
      </c>
      <c r="D51" s="47"/>
      <c r="E51" s="115">
        <v>300</v>
      </c>
      <c r="F51" s="37">
        <v>100</v>
      </c>
      <c r="G51" s="33" t="s">
        <v>640</v>
      </c>
    </row>
    <row r="52" spans="1:8" ht="12.75" customHeight="1" x14ac:dyDescent="0.25">
      <c r="B52" s="34">
        <v>2</v>
      </c>
      <c r="C52" s="45" t="s">
        <v>38</v>
      </c>
      <c r="D52" s="47"/>
      <c r="E52" s="115">
        <v>50</v>
      </c>
      <c r="F52" s="37">
        <v>50</v>
      </c>
      <c r="G52" s="33" t="s">
        <v>161</v>
      </c>
    </row>
    <row r="53" spans="1:8" ht="12.75" customHeight="1" x14ac:dyDescent="0.25">
      <c r="B53" s="34">
        <v>3</v>
      </c>
      <c r="C53" s="45" t="s">
        <v>39</v>
      </c>
      <c r="D53" s="47"/>
      <c r="E53" s="115">
        <v>400</v>
      </c>
      <c r="F53" s="37">
        <v>250</v>
      </c>
      <c r="G53" s="33" t="s">
        <v>161</v>
      </c>
    </row>
    <row r="54" spans="1:8" ht="12.75" customHeight="1" x14ac:dyDescent="0.25">
      <c r="B54" s="34">
        <v>4</v>
      </c>
      <c r="C54" s="45" t="s">
        <v>40</v>
      </c>
      <c r="D54" s="47"/>
      <c r="E54" s="115">
        <f>40* 15</f>
        <v>600</v>
      </c>
      <c r="F54" s="37"/>
      <c r="G54" s="36" t="s">
        <v>640</v>
      </c>
    </row>
    <row r="55" spans="1:8" ht="12.75" customHeight="1" x14ac:dyDescent="0.25">
      <c r="B55" s="34">
        <v>5</v>
      </c>
      <c r="C55" s="45" t="s">
        <v>41</v>
      </c>
      <c r="D55" s="47"/>
      <c r="E55" s="115">
        <v>560</v>
      </c>
      <c r="F55" s="37"/>
      <c r="G55" s="36" t="s">
        <v>640</v>
      </c>
    </row>
    <row r="56" spans="1:8" ht="12.75" customHeight="1" x14ac:dyDescent="0.2">
      <c r="B56" s="34">
        <v>6</v>
      </c>
      <c r="C56" s="45" t="s">
        <v>42</v>
      </c>
      <c r="D56" s="47"/>
      <c r="E56" s="115"/>
      <c r="F56" s="27"/>
      <c r="G56" s="33"/>
    </row>
    <row r="57" spans="1:8" ht="12.75" customHeight="1" x14ac:dyDescent="0.2">
      <c r="B57" s="34">
        <v>7</v>
      </c>
      <c r="C57" s="48" t="s">
        <v>43</v>
      </c>
      <c r="D57" s="47"/>
      <c r="E57" s="115"/>
      <c r="F57" s="27"/>
      <c r="G57" s="33"/>
    </row>
    <row r="58" spans="1:8" ht="12.75" customHeight="1" x14ac:dyDescent="0.2">
      <c r="B58" s="34">
        <v>8</v>
      </c>
      <c r="C58" s="48" t="s">
        <v>44</v>
      </c>
      <c r="D58" s="47"/>
      <c r="E58" s="115"/>
      <c r="F58" s="27"/>
      <c r="G58" s="40"/>
    </row>
    <row r="59" spans="1:8" ht="12.75" customHeight="1" x14ac:dyDescent="0.25">
      <c r="B59" s="34">
        <v>9</v>
      </c>
      <c r="C59" s="45" t="s">
        <v>45</v>
      </c>
      <c r="D59" s="47"/>
      <c r="E59" s="27" t="s">
        <v>641</v>
      </c>
      <c r="F59" s="27" t="s">
        <v>641</v>
      </c>
      <c r="G59" s="38"/>
    </row>
    <row r="60" spans="1:8" x14ac:dyDescent="0.2">
      <c r="E60" s="19" t="s">
        <v>1259</v>
      </c>
      <c r="F60" s="21">
        <f>SUM(F51:F58)</f>
        <v>400</v>
      </c>
    </row>
    <row r="61" spans="1:8" x14ac:dyDescent="0.2">
      <c r="B61" s="15" t="s">
        <v>46</v>
      </c>
      <c r="C61" s="314" t="s">
        <v>47</v>
      </c>
      <c r="D61" s="314"/>
      <c r="E61" s="314"/>
      <c r="F61" s="314"/>
      <c r="G61" s="314"/>
    </row>
    <row r="62" spans="1:8" x14ac:dyDescent="0.2">
      <c r="A62" s="15"/>
      <c r="B62" s="15"/>
      <c r="C62" s="313" t="str">
        <f>C47</f>
        <v>Details of closing stock of gifts for the month of Dec 2016</v>
      </c>
      <c r="D62" s="313"/>
      <c r="E62" s="313"/>
      <c r="F62" s="313"/>
      <c r="G62" s="313"/>
      <c r="H62" s="313"/>
    </row>
    <row r="63" spans="1:8" s="14" customFormat="1" x14ac:dyDescent="0.2">
      <c r="A63" s="312" t="s">
        <v>144</v>
      </c>
      <c r="B63" s="312"/>
      <c r="C63" s="312"/>
      <c r="D63" s="312"/>
      <c r="E63" s="312"/>
      <c r="F63" s="312"/>
      <c r="G63" s="312"/>
      <c r="H63" s="13"/>
    </row>
    <row r="64" spans="1:8" x14ac:dyDescent="0.2">
      <c r="E64" s="19"/>
    </row>
    <row r="65" spans="1:8" x14ac:dyDescent="0.2">
      <c r="B65" s="11" t="s">
        <v>558</v>
      </c>
      <c r="C65" s="73" t="s">
        <v>36</v>
      </c>
      <c r="D65" s="74" t="s">
        <v>37</v>
      </c>
      <c r="E65" s="74" t="s">
        <v>1228</v>
      </c>
      <c r="F65" s="75" t="s">
        <v>829</v>
      </c>
      <c r="G65" s="74" t="s">
        <v>145</v>
      </c>
    </row>
    <row r="66" spans="1:8" ht="12.75" customHeight="1" x14ac:dyDescent="0.2">
      <c r="B66" s="10">
        <v>1</v>
      </c>
      <c r="C66" s="189" t="s">
        <v>16</v>
      </c>
      <c r="D66" s="189"/>
      <c r="E66" s="190">
        <v>250</v>
      </c>
      <c r="F66" s="325" t="s">
        <v>1229</v>
      </c>
      <c r="G66" s="328" t="s">
        <v>1230</v>
      </c>
    </row>
    <row r="67" spans="1:8" ht="12.75" customHeight="1" x14ac:dyDescent="0.2">
      <c r="B67" s="10">
        <v>2</v>
      </c>
      <c r="C67" s="189" t="s">
        <v>61</v>
      </c>
      <c r="D67" s="189"/>
      <c r="E67" s="190">
        <v>480</v>
      </c>
      <c r="F67" s="326"/>
      <c r="G67" s="329"/>
    </row>
    <row r="68" spans="1:8" ht="12.75" customHeight="1" x14ac:dyDescent="0.2">
      <c r="B68" s="10">
        <v>3</v>
      </c>
      <c r="C68" s="189" t="s">
        <v>62</v>
      </c>
      <c r="D68" s="189"/>
      <c r="E68" s="190">
        <v>360</v>
      </c>
      <c r="F68" s="326"/>
      <c r="G68" s="329"/>
    </row>
    <row r="69" spans="1:8" ht="12.75" customHeight="1" x14ac:dyDescent="0.2">
      <c r="B69" s="10">
        <v>4</v>
      </c>
      <c r="C69" s="189" t="s">
        <v>63</v>
      </c>
      <c r="D69" s="189"/>
      <c r="E69" s="190">
        <v>45</v>
      </c>
      <c r="F69" s="326"/>
      <c r="G69" s="329"/>
    </row>
    <row r="70" spans="1:8" ht="12.75" customHeight="1" x14ac:dyDescent="0.2">
      <c r="B70" s="10">
        <v>5</v>
      </c>
      <c r="C70" s="189" t="s">
        <v>64</v>
      </c>
      <c r="D70" s="189"/>
      <c r="E70" s="190">
        <v>0</v>
      </c>
      <c r="F70" s="326"/>
      <c r="G70" s="329"/>
    </row>
    <row r="71" spans="1:8" ht="12.75" customHeight="1" x14ac:dyDescent="0.2">
      <c r="B71" s="10">
        <v>6</v>
      </c>
      <c r="C71" s="189" t="s">
        <v>65</v>
      </c>
      <c r="D71" s="189"/>
      <c r="E71" s="190">
        <v>150</v>
      </c>
      <c r="F71" s="327"/>
      <c r="G71" s="330"/>
    </row>
    <row r="72" spans="1:8" ht="12.75" customHeight="1" x14ac:dyDescent="0.2">
      <c r="B72" s="10">
        <v>7</v>
      </c>
      <c r="C72" s="191" t="s">
        <v>59</v>
      </c>
      <c r="D72" s="191"/>
      <c r="E72" s="192">
        <v>150</v>
      </c>
      <c r="F72" s="331" t="s">
        <v>1231</v>
      </c>
      <c r="G72" s="334" t="s">
        <v>1232</v>
      </c>
    </row>
    <row r="73" spans="1:8" ht="12.75" customHeight="1" x14ac:dyDescent="0.2">
      <c r="B73" s="10">
        <v>8</v>
      </c>
      <c r="C73" s="191" t="s">
        <v>60</v>
      </c>
      <c r="D73" s="191"/>
      <c r="E73" s="192">
        <v>200</v>
      </c>
      <c r="F73" s="332"/>
      <c r="G73" s="335"/>
    </row>
    <row r="74" spans="1:8" ht="25.5" customHeight="1" x14ac:dyDescent="0.2">
      <c r="B74" s="10">
        <v>9</v>
      </c>
      <c r="C74" s="191" t="s">
        <v>66</v>
      </c>
      <c r="D74" s="191"/>
      <c r="E74" s="192">
        <v>100</v>
      </c>
      <c r="F74" s="333"/>
      <c r="G74" s="336"/>
    </row>
    <row r="75" spans="1:8" x14ac:dyDescent="0.2">
      <c r="E75" s="19" t="s">
        <v>1258</v>
      </c>
      <c r="F75" s="10">
        <f>100+552+682+145+290+20</f>
        <v>1789</v>
      </c>
    </row>
    <row r="76" spans="1:8" x14ac:dyDescent="0.2">
      <c r="E76" s="19"/>
    </row>
    <row r="77" spans="1:8" x14ac:dyDescent="0.2">
      <c r="B77" s="15" t="s">
        <v>46</v>
      </c>
      <c r="C77" s="314" t="s">
        <v>47</v>
      </c>
      <c r="D77" s="314"/>
      <c r="E77" s="314"/>
      <c r="F77" s="314"/>
      <c r="G77" s="314"/>
    </row>
    <row r="78" spans="1:8" x14ac:dyDescent="0.2">
      <c r="A78" s="15"/>
      <c r="C78" s="313" t="str">
        <f>C62</f>
        <v>Details of closing stock of gifts for the month of Dec 2016</v>
      </c>
      <c r="D78" s="313"/>
      <c r="E78" s="313"/>
      <c r="F78" s="313"/>
      <c r="G78" s="313"/>
      <c r="H78" s="313"/>
    </row>
    <row r="79" spans="1:8" s="14" customFormat="1" x14ac:dyDescent="0.2">
      <c r="A79" s="312" t="s">
        <v>26</v>
      </c>
      <c r="B79" s="312"/>
      <c r="C79" s="312"/>
      <c r="D79" s="312"/>
      <c r="E79" s="312"/>
      <c r="F79" s="312"/>
      <c r="G79" s="312"/>
      <c r="H79" s="13"/>
    </row>
    <row r="81" spans="1:8" x14ac:dyDescent="0.2">
      <c r="B81" s="16" t="s">
        <v>558</v>
      </c>
      <c r="C81" s="73" t="s">
        <v>36</v>
      </c>
      <c r="D81" s="74" t="s">
        <v>37</v>
      </c>
      <c r="E81" s="74" t="s">
        <v>1211</v>
      </c>
      <c r="F81" s="75" t="s">
        <v>829</v>
      </c>
      <c r="G81" s="74" t="s">
        <v>9</v>
      </c>
    </row>
    <row r="82" spans="1:8" ht="12.75" customHeight="1" x14ac:dyDescent="0.2">
      <c r="B82" s="17">
        <v>1</v>
      </c>
      <c r="C82" s="49" t="s">
        <v>16</v>
      </c>
      <c r="D82" s="49">
        <f>70*50</f>
        <v>3500</v>
      </c>
      <c r="E82" s="50">
        <v>0</v>
      </c>
      <c r="F82" s="320">
        <v>700</v>
      </c>
      <c r="G82" s="323" t="s">
        <v>1233</v>
      </c>
    </row>
    <row r="83" spans="1:8" x14ac:dyDescent="0.2">
      <c r="B83" s="17">
        <v>2</v>
      </c>
      <c r="C83" s="49" t="s">
        <v>63</v>
      </c>
      <c r="D83" s="49">
        <f>15*12</f>
        <v>180</v>
      </c>
      <c r="E83" s="50">
        <v>60</v>
      </c>
      <c r="F83" s="321"/>
      <c r="G83" s="324"/>
    </row>
    <row r="84" spans="1:8" x14ac:dyDescent="0.2">
      <c r="B84" s="17">
        <v>3</v>
      </c>
      <c r="C84" s="49" t="s">
        <v>62</v>
      </c>
      <c r="D84" s="49">
        <f>20*15</f>
        <v>300</v>
      </c>
      <c r="E84" s="50">
        <v>600</v>
      </c>
      <c r="F84" s="321"/>
      <c r="G84" s="324"/>
    </row>
    <row r="85" spans="1:8" ht="12.75" customHeight="1" x14ac:dyDescent="0.2">
      <c r="B85" s="17">
        <v>4</v>
      </c>
      <c r="C85" s="49" t="s">
        <v>61</v>
      </c>
      <c r="D85" s="49">
        <f>40*4</f>
        <v>160</v>
      </c>
      <c r="E85" s="50">
        <v>0</v>
      </c>
      <c r="F85" s="322"/>
      <c r="G85" s="324"/>
    </row>
    <row r="86" spans="1:8" x14ac:dyDescent="0.2">
      <c r="B86" s="17">
        <v>5</v>
      </c>
      <c r="C86" s="49" t="s">
        <v>64</v>
      </c>
      <c r="D86" s="49">
        <f>25*6</f>
        <v>150</v>
      </c>
      <c r="E86" s="50">
        <v>45</v>
      </c>
      <c r="F86" s="64">
        <v>50</v>
      </c>
      <c r="G86" s="50" t="s">
        <v>1234</v>
      </c>
    </row>
    <row r="87" spans="1:8" ht="12.75" customHeight="1" x14ac:dyDescent="0.2">
      <c r="B87" s="17">
        <v>6</v>
      </c>
      <c r="C87" s="49" t="s">
        <v>59</v>
      </c>
      <c r="D87" s="49">
        <f>8*50</f>
        <v>400</v>
      </c>
      <c r="E87" s="50">
        <v>150</v>
      </c>
      <c r="F87" s="64">
        <v>50</v>
      </c>
      <c r="G87" s="50" t="s">
        <v>1235</v>
      </c>
    </row>
    <row r="88" spans="1:8" x14ac:dyDescent="0.2">
      <c r="B88" s="17">
        <v>7</v>
      </c>
      <c r="C88" s="49" t="s">
        <v>60</v>
      </c>
      <c r="D88" s="49">
        <f>13*50</f>
        <v>650</v>
      </c>
      <c r="E88" s="50">
        <v>100</v>
      </c>
      <c r="F88" s="64">
        <v>50</v>
      </c>
      <c r="G88" s="50" t="s">
        <v>1235</v>
      </c>
    </row>
    <row r="89" spans="1:8" x14ac:dyDescent="0.2">
      <c r="B89" s="20"/>
      <c r="E89" s="21" t="s">
        <v>1258</v>
      </c>
      <c r="F89" s="19">
        <f>SUM(F82:F88)</f>
        <v>850</v>
      </c>
    </row>
    <row r="90" spans="1:8" x14ac:dyDescent="0.2">
      <c r="B90" s="15" t="s">
        <v>46</v>
      </c>
      <c r="C90" s="314" t="s">
        <v>47</v>
      </c>
      <c r="D90" s="314"/>
      <c r="E90" s="314"/>
      <c r="F90" s="314"/>
      <c r="G90" s="314"/>
    </row>
    <row r="92" spans="1:8" x14ac:dyDescent="0.2">
      <c r="A92" s="15"/>
      <c r="B92" s="15"/>
      <c r="C92" s="313" t="str">
        <f>C78</f>
        <v>Details of closing stock of gifts for the month of Dec 2016</v>
      </c>
      <c r="D92" s="313"/>
      <c r="E92" s="313"/>
      <c r="F92" s="313"/>
      <c r="G92" s="313"/>
      <c r="H92" s="313"/>
    </row>
    <row r="93" spans="1:8" s="14" customFormat="1" x14ac:dyDescent="0.2">
      <c r="A93" s="312" t="s">
        <v>6</v>
      </c>
      <c r="B93" s="312"/>
      <c r="C93" s="312"/>
      <c r="D93" s="312"/>
      <c r="E93" s="312"/>
      <c r="F93" s="312"/>
      <c r="G93" s="312"/>
      <c r="H93" s="13"/>
    </row>
    <row r="94" spans="1:8" x14ac:dyDescent="0.2">
      <c r="E94" s="19"/>
    </row>
    <row r="95" spans="1:8" x14ac:dyDescent="0.2">
      <c r="B95" s="11" t="s">
        <v>558</v>
      </c>
      <c r="C95" s="73" t="s">
        <v>36</v>
      </c>
      <c r="D95" s="74" t="s">
        <v>37</v>
      </c>
      <c r="E95" s="74" t="s">
        <v>1211</v>
      </c>
      <c r="F95" s="75" t="s">
        <v>829</v>
      </c>
      <c r="G95" s="74" t="s">
        <v>9</v>
      </c>
    </row>
    <row r="96" spans="1:8" x14ac:dyDescent="0.2">
      <c r="B96" s="10">
        <v>1</v>
      </c>
      <c r="C96" s="49" t="s">
        <v>16</v>
      </c>
      <c r="D96" s="51"/>
      <c r="E96" s="268"/>
      <c r="F96" s="269">
        <v>560</v>
      </c>
      <c r="G96" s="268" t="s">
        <v>1236</v>
      </c>
    </row>
    <row r="97" spans="1:8" x14ac:dyDescent="0.2">
      <c r="B97" s="10">
        <v>2</v>
      </c>
      <c r="C97" s="49" t="s">
        <v>63</v>
      </c>
      <c r="D97" s="51">
        <v>1</v>
      </c>
      <c r="E97" s="268"/>
      <c r="F97" s="269">
        <v>600</v>
      </c>
      <c r="G97" s="268" t="s">
        <v>1237</v>
      </c>
    </row>
    <row r="98" spans="1:8" x14ac:dyDescent="0.2">
      <c r="B98" s="10">
        <v>3</v>
      </c>
      <c r="C98" s="49" t="s">
        <v>62</v>
      </c>
      <c r="D98" s="51">
        <v>40</v>
      </c>
      <c r="E98" s="270">
        <f>40*15</f>
        <v>600</v>
      </c>
      <c r="F98" s="269">
        <v>310</v>
      </c>
      <c r="G98" s="268" t="s">
        <v>1238</v>
      </c>
    </row>
    <row r="99" spans="1:8" x14ac:dyDescent="0.2">
      <c r="B99" s="10">
        <v>4</v>
      </c>
      <c r="C99" s="49" t="s">
        <v>61</v>
      </c>
      <c r="D99" s="51"/>
      <c r="E99" s="270">
        <v>30</v>
      </c>
      <c r="F99" s="269"/>
      <c r="G99" s="268"/>
    </row>
    <row r="100" spans="1:8" x14ac:dyDescent="0.2">
      <c r="B100" s="10">
        <v>5</v>
      </c>
      <c r="C100" s="49" t="s">
        <v>64</v>
      </c>
      <c r="D100" s="51"/>
      <c r="E100" s="268"/>
      <c r="F100" s="269"/>
      <c r="G100" s="268"/>
    </row>
    <row r="101" spans="1:8" x14ac:dyDescent="0.2">
      <c r="B101" s="10">
        <v>6</v>
      </c>
      <c r="C101" s="49" t="s">
        <v>1239</v>
      </c>
      <c r="D101" s="51">
        <v>2</v>
      </c>
      <c r="E101" s="50">
        <v>100</v>
      </c>
      <c r="F101" s="269"/>
      <c r="G101" s="50"/>
    </row>
    <row r="102" spans="1:8" x14ac:dyDescent="0.2">
      <c r="B102" s="10">
        <v>7</v>
      </c>
      <c r="C102" s="49" t="s">
        <v>1240</v>
      </c>
      <c r="D102" s="51">
        <v>1</v>
      </c>
      <c r="E102" s="50">
        <v>20</v>
      </c>
      <c r="F102" s="269"/>
      <c r="G102" s="50"/>
    </row>
    <row r="103" spans="1:8" x14ac:dyDescent="0.2">
      <c r="B103" s="10">
        <v>8</v>
      </c>
      <c r="C103" s="49" t="s">
        <v>1241</v>
      </c>
      <c r="D103" s="51">
        <v>1</v>
      </c>
      <c r="E103" s="50"/>
      <c r="F103" s="269"/>
      <c r="G103" s="50"/>
    </row>
    <row r="104" spans="1:8" x14ac:dyDescent="0.2">
      <c r="B104" s="10">
        <v>9</v>
      </c>
      <c r="C104" s="49" t="s">
        <v>60</v>
      </c>
      <c r="D104" s="51">
        <v>2</v>
      </c>
      <c r="E104" s="50">
        <v>100</v>
      </c>
      <c r="F104" s="269">
        <v>50</v>
      </c>
      <c r="G104" s="271" t="s">
        <v>1242</v>
      </c>
    </row>
    <row r="105" spans="1:8" x14ac:dyDescent="0.2">
      <c r="B105" s="10">
        <v>10</v>
      </c>
      <c r="C105" s="49" t="s">
        <v>1243</v>
      </c>
      <c r="D105" s="51">
        <v>1</v>
      </c>
      <c r="E105" s="50">
        <v>40</v>
      </c>
      <c r="F105" s="269"/>
      <c r="G105" s="50"/>
    </row>
    <row r="106" spans="1:8" x14ac:dyDescent="0.2">
      <c r="B106" s="9"/>
      <c r="C106" s="58"/>
      <c r="D106" s="272"/>
      <c r="E106" s="273" t="s">
        <v>1258</v>
      </c>
      <c r="F106" s="274">
        <f>SUM(F96:F104)</f>
        <v>1520</v>
      </c>
      <c r="G106" s="273"/>
    </row>
    <row r="107" spans="1:8" x14ac:dyDescent="0.2">
      <c r="A107" s="15"/>
      <c r="C107" s="313" t="str">
        <f>C92</f>
        <v>Details of closing stock of gifts for the month of Dec 2016</v>
      </c>
      <c r="D107" s="313"/>
      <c r="E107" s="313"/>
      <c r="F107" s="313"/>
      <c r="G107" s="313"/>
      <c r="H107" s="313"/>
    </row>
    <row r="108" spans="1:8" s="14" customFormat="1" x14ac:dyDescent="0.2">
      <c r="A108" s="312" t="s">
        <v>69</v>
      </c>
      <c r="B108" s="312"/>
      <c r="C108" s="312"/>
      <c r="D108" s="312"/>
      <c r="E108" s="312"/>
      <c r="F108" s="312"/>
      <c r="G108" s="312"/>
      <c r="H108" s="13"/>
    </row>
    <row r="109" spans="1:8" ht="13.5" thickBot="1" x14ac:dyDescent="0.25"/>
    <row r="110" spans="1:8" ht="13.5" thickBot="1" x14ac:dyDescent="0.25">
      <c r="B110" s="289" t="s">
        <v>558</v>
      </c>
      <c r="C110" s="290" t="s">
        <v>36</v>
      </c>
      <c r="D110" s="291" t="s">
        <v>37</v>
      </c>
      <c r="E110" s="291" t="s">
        <v>572</v>
      </c>
      <c r="F110" s="292" t="s">
        <v>829</v>
      </c>
      <c r="G110" s="293" t="s">
        <v>9</v>
      </c>
    </row>
    <row r="111" spans="1:8" ht="15.75" x14ac:dyDescent="0.2">
      <c r="B111" s="285">
        <v>1</v>
      </c>
      <c r="C111" s="286" t="s">
        <v>16</v>
      </c>
      <c r="D111" s="286"/>
      <c r="E111" s="286"/>
      <c r="F111" s="287">
        <v>0</v>
      </c>
      <c r="G111" s="288" t="s">
        <v>1244</v>
      </c>
    </row>
    <row r="112" spans="1:8" ht="15.75" x14ac:dyDescent="0.2">
      <c r="B112" s="275">
        <v>2</v>
      </c>
      <c r="C112" s="49" t="s">
        <v>59</v>
      </c>
      <c r="D112" s="49"/>
      <c r="E112" s="49"/>
      <c r="F112" s="52">
        <v>113</v>
      </c>
      <c r="G112" s="276" t="s">
        <v>547</v>
      </c>
    </row>
    <row r="113" spans="2:7" x14ac:dyDescent="0.2">
      <c r="B113" s="275">
        <v>3</v>
      </c>
      <c r="C113" s="49" t="s">
        <v>60</v>
      </c>
      <c r="D113" s="49"/>
      <c r="E113" s="49"/>
      <c r="F113" s="53">
        <v>59</v>
      </c>
      <c r="G113" s="276" t="s">
        <v>548</v>
      </c>
    </row>
    <row r="114" spans="2:7" ht="15" x14ac:dyDescent="0.2">
      <c r="B114" s="275">
        <v>4</v>
      </c>
      <c r="C114" s="49" t="s">
        <v>61</v>
      </c>
      <c r="D114" s="49"/>
      <c r="E114" s="49"/>
      <c r="F114" s="54">
        <v>0</v>
      </c>
      <c r="G114" s="276"/>
    </row>
    <row r="115" spans="2:7" ht="15" x14ac:dyDescent="0.2">
      <c r="B115" s="275">
        <v>5</v>
      </c>
      <c r="C115" s="49" t="s">
        <v>62</v>
      </c>
      <c r="D115" s="49"/>
      <c r="E115" s="49"/>
      <c r="F115" s="35">
        <v>0</v>
      </c>
      <c r="G115" s="276" t="s">
        <v>1245</v>
      </c>
    </row>
    <row r="116" spans="2:7" ht="15" x14ac:dyDescent="0.2">
      <c r="B116" s="275">
        <v>6</v>
      </c>
      <c r="C116" s="49" t="s">
        <v>63</v>
      </c>
      <c r="D116" s="49"/>
      <c r="E116" s="49"/>
      <c r="F116" s="35">
        <v>0</v>
      </c>
      <c r="G116" s="276" t="s">
        <v>1245</v>
      </c>
    </row>
    <row r="117" spans="2:7" ht="15" x14ac:dyDescent="0.2">
      <c r="B117" s="275">
        <v>7</v>
      </c>
      <c r="C117" s="49" t="s">
        <v>64</v>
      </c>
      <c r="D117" s="49"/>
      <c r="E117" s="49"/>
      <c r="F117" s="35">
        <v>0</v>
      </c>
      <c r="G117" s="276" t="s">
        <v>1246</v>
      </c>
    </row>
    <row r="118" spans="2:7" ht="15.75" x14ac:dyDescent="0.2">
      <c r="B118" s="277">
        <v>8</v>
      </c>
      <c r="C118" s="49" t="s">
        <v>1247</v>
      </c>
      <c r="D118" s="49"/>
      <c r="E118" s="49"/>
      <c r="F118" s="35">
        <v>300</v>
      </c>
      <c r="G118" s="278" t="s">
        <v>189</v>
      </c>
    </row>
    <row r="119" spans="2:7" ht="31.5" x14ac:dyDescent="0.2">
      <c r="B119" s="275">
        <v>9</v>
      </c>
      <c r="C119" s="71" t="s">
        <v>549</v>
      </c>
      <c r="D119" s="49"/>
      <c r="E119" s="49"/>
      <c r="F119" s="35">
        <v>0</v>
      </c>
      <c r="G119" s="278" t="s">
        <v>1248</v>
      </c>
    </row>
    <row r="120" spans="2:7" x14ac:dyDescent="0.2">
      <c r="B120" s="275">
        <v>10</v>
      </c>
      <c r="C120" s="49" t="s">
        <v>1079</v>
      </c>
      <c r="D120" s="49"/>
      <c r="E120" s="49"/>
      <c r="F120" s="51">
        <v>25</v>
      </c>
      <c r="G120" s="276" t="s">
        <v>1249</v>
      </c>
    </row>
    <row r="121" spans="2:7" x14ac:dyDescent="0.2">
      <c r="B121" s="279">
        <v>11</v>
      </c>
      <c r="C121" s="55" t="s">
        <v>1250</v>
      </c>
      <c r="D121" s="56"/>
      <c r="E121" s="56"/>
      <c r="F121" s="57">
        <v>812</v>
      </c>
      <c r="G121" s="280" t="s">
        <v>642</v>
      </c>
    </row>
    <row r="122" spans="2:7" x14ac:dyDescent="0.2">
      <c r="B122" s="275">
        <v>12</v>
      </c>
      <c r="C122" s="49" t="s">
        <v>38</v>
      </c>
      <c r="D122" s="49"/>
      <c r="E122" s="49"/>
      <c r="F122" s="51">
        <v>200</v>
      </c>
      <c r="G122" s="276" t="s">
        <v>1251</v>
      </c>
    </row>
    <row r="123" spans="2:7" x14ac:dyDescent="0.2">
      <c r="B123" s="279">
        <v>13</v>
      </c>
      <c r="C123" s="49" t="s">
        <v>38</v>
      </c>
      <c r="D123" s="49"/>
      <c r="E123" s="49"/>
      <c r="F123" s="51" t="s">
        <v>1252</v>
      </c>
      <c r="G123" s="276" t="s">
        <v>1253</v>
      </c>
    </row>
    <row r="124" spans="2:7" x14ac:dyDescent="0.2">
      <c r="B124" s="275">
        <v>14</v>
      </c>
      <c r="C124" s="49" t="s">
        <v>1254</v>
      </c>
      <c r="D124" s="49"/>
      <c r="E124" s="49"/>
      <c r="F124" s="51">
        <v>390</v>
      </c>
      <c r="G124" s="276" t="s">
        <v>1255</v>
      </c>
    </row>
    <row r="125" spans="2:7" ht="13.5" thickBot="1" x14ac:dyDescent="0.25">
      <c r="B125" s="281">
        <v>15</v>
      </c>
      <c r="C125" s="282" t="s">
        <v>1256</v>
      </c>
      <c r="D125" s="282"/>
      <c r="E125" s="282"/>
      <c r="F125" s="283">
        <v>500</v>
      </c>
      <c r="G125" s="284" t="s">
        <v>1257</v>
      </c>
    </row>
    <row r="126" spans="2:7" x14ac:dyDescent="0.2">
      <c r="E126" s="21" t="s">
        <v>1258</v>
      </c>
      <c r="F126" s="21">
        <f>F112+F113+F121+F122+F124+F125</f>
        <v>2074</v>
      </c>
    </row>
  </sheetData>
  <mergeCells count="31">
    <mergeCell ref="A108:G108"/>
    <mergeCell ref="C107:H107"/>
    <mergeCell ref="C62:H62"/>
    <mergeCell ref="A63:G63"/>
    <mergeCell ref="A79:G79"/>
    <mergeCell ref="A93:G93"/>
    <mergeCell ref="F82:F85"/>
    <mergeCell ref="G82:G85"/>
    <mergeCell ref="C90:G90"/>
    <mergeCell ref="C92:H92"/>
    <mergeCell ref="F66:F71"/>
    <mergeCell ref="G66:G71"/>
    <mergeCell ref="F72:F74"/>
    <mergeCell ref="G72:G74"/>
    <mergeCell ref="C77:G77"/>
    <mergeCell ref="C2:H2"/>
    <mergeCell ref="C17:G17"/>
    <mergeCell ref="A2:B2"/>
    <mergeCell ref="C19:H19"/>
    <mergeCell ref="C33:G33"/>
    <mergeCell ref="A19:B19"/>
    <mergeCell ref="A3:G3"/>
    <mergeCell ref="A20:G20"/>
    <mergeCell ref="C32:G32"/>
    <mergeCell ref="A36:G36"/>
    <mergeCell ref="C35:H35"/>
    <mergeCell ref="C47:H47"/>
    <mergeCell ref="C61:G61"/>
    <mergeCell ref="C78:H78"/>
    <mergeCell ref="A48:G48"/>
    <mergeCell ref="A47:B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1"/>
  <sheetViews>
    <sheetView workbookViewId="0">
      <pane ySplit="4" topLeftCell="A216" activePane="bottomLeft" state="frozen"/>
      <selection pane="bottomLeft" activeCell="A216" sqref="A216"/>
    </sheetView>
  </sheetViews>
  <sheetFormatPr defaultRowHeight="12.75" x14ac:dyDescent="0.2"/>
  <cols>
    <col min="1" max="1" width="4.42578125" style="5" customWidth="1"/>
    <col min="2" max="2" width="12.5703125" style="5" bestFit="1" customWidth="1"/>
    <col min="3" max="3" width="9.140625" style="5"/>
    <col min="4" max="4" width="10.85546875" style="5" bestFit="1" customWidth="1"/>
    <col min="5" max="5" width="15.28515625" style="5" bestFit="1" customWidth="1"/>
    <col min="6" max="6" width="14.140625" style="6" bestFit="1" customWidth="1"/>
    <col min="7" max="7" width="14.42578125" style="6" customWidth="1"/>
    <col min="8" max="8" width="31.42578125" style="6" bestFit="1" customWidth="1"/>
    <col min="9" max="9" width="32.140625" style="6" bestFit="1" customWidth="1"/>
    <col min="10" max="10" width="18.7109375" style="8" bestFit="1" customWidth="1"/>
    <col min="11" max="11" width="16.85546875" style="8" bestFit="1" customWidth="1"/>
    <col min="12" max="12" width="39.7109375" style="1" bestFit="1" customWidth="1"/>
    <col min="13" max="16384" width="9.140625" style="1"/>
  </cols>
  <sheetData>
    <row r="1" spans="1:12" ht="13.5" thickBot="1" x14ac:dyDescent="0.25"/>
    <row r="2" spans="1:12" ht="13.5" thickBot="1" x14ac:dyDescent="0.25">
      <c r="B2" s="337" t="s">
        <v>48</v>
      </c>
      <c r="C2" s="338"/>
      <c r="D2" s="338"/>
      <c r="E2" s="338"/>
      <c r="F2" s="338"/>
      <c r="G2" s="338"/>
      <c r="H2" s="338"/>
      <c r="I2" s="338"/>
      <c r="J2" s="338"/>
      <c r="K2" s="338"/>
      <c r="L2" s="339"/>
    </row>
    <row r="4" spans="1:12" s="3" customFormat="1" ht="51" x14ac:dyDescent="0.25">
      <c r="A4" s="2" t="s">
        <v>49</v>
      </c>
      <c r="B4" s="2" t="s">
        <v>50</v>
      </c>
      <c r="C4" s="2" t="s">
        <v>51</v>
      </c>
      <c r="D4" s="2" t="s">
        <v>0</v>
      </c>
      <c r="E4" s="2" t="s">
        <v>13</v>
      </c>
      <c r="F4" s="2" t="s">
        <v>52</v>
      </c>
      <c r="G4" s="2" t="s">
        <v>14</v>
      </c>
      <c r="H4" s="2" t="s">
        <v>53</v>
      </c>
      <c r="I4" s="7" t="s">
        <v>54</v>
      </c>
      <c r="J4" s="2" t="s">
        <v>55</v>
      </c>
      <c r="K4" s="2" t="s">
        <v>56</v>
      </c>
      <c r="L4" s="2" t="s">
        <v>57</v>
      </c>
    </row>
    <row r="5" spans="1:12" s="4" customFormat="1" x14ac:dyDescent="0.2">
      <c r="A5" s="30">
        <v>1</v>
      </c>
      <c r="B5" s="68" t="s">
        <v>801</v>
      </c>
      <c r="C5" s="69">
        <v>2016</v>
      </c>
      <c r="D5" s="65">
        <v>42682</v>
      </c>
      <c r="E5" s="66" t="s">
        <v>27</v>
      </c>
      <c r="F5" s="76" t="s">
        <v>527</v>
      </c>
      <c r="G5" s="67" t="s">
        <v>799</v>
      </c>
      <c r="H5" s="67" t="s">
        <v>580</v>
      </c>
      <c r="I5" s="67" t="s">
        <v>800</v>
      </c>
      <c r="J5" s="76">
        <v>300</v>
      </c>
      <c r="K5" s="77">
        <v>0</v>
      </c>
      <c r="L5" s="66" t="s">
        <v>802</v>
      </c>
    </row>
    <row r="6" spans="1:12" s="4" customFormat="1" ht="25.5" x14ac:dyDescent="0.2">
      <c r="A6" s="30">
        <v>2</v>
      </c>
      <c r="B6" s="68" t="s">
        <v>805</v>
      </c>
      <c r="C6" s="69">
        <v>2016</v>
      </c>
      <c r="D6" s="65">
        <v>42684</v>
      </c>
      <c r="E6" s="66" t="s">
        <v>27</v>
      </c>
      <c r="F6" s="76" t="s">
        <v>553</v>
      </c>
      <c r="G6" s="67" t="s">
        <v>803</v>
      </c>
      <c r="H6" s="67" t="s">
        <v>580</v>
      </c>
      <c r="I6" s="67" t="s">
        <v>804</v>
      </c>
      <c r="J6" s="76">
        <v>80</v>
      </c>
      <c r="K6" s="77">
        <v>0</v>
      </c>
      <c r="L6" s="66" t="s">
        <v>806</v>
      </c>
    </row>
    <row r="7" spans="1:12" s="4" customFormat="1" x14ac:dyDescent="0.2">
      <c r="A7" s="30">
        <v>3</v>
      </c>
      <c r="B7" s="68" t="s">
        <v>808</v>
      </c>
      <c r="C7" s="69">
        <v>2016</v>
      </c>
      <c r="D7" s="65">
        <v>42690</v>
      </c>
      <c r="E7" s="66" t="s">
        <v>27</v>
      </c>
      <c r="F7" s="76" t="s">
        <v>534</v>
      </c>
      <c r="G7" s="67" t="s">
        <v>534</v>
      </c>
      <c r="H7" s="67" t="s">
        <v>38</v>
      </c>
      <c r="I7" s="67" t="s">
        <v>807</v>
      </c>
      <c r="J7" s="76">
        <v>100</v>
      </c>
      <c r="K7" s="76">
        <v>98.25</v>
      </c>
      <c r="L7" s="66" t="s">
        <v>809</v>
      </c>
    </row>
    <row r="8" spans="1:12" s="4" customFormat="1" x14ac:dyDescent="0.2">
      <c r="A8" s="30">
        <v>4</v>
      </c>
      <c r="B8" s="68" t="s">
        <v>811</v>
      </c>
      <c r="C8" s="69">
        <v>2016</v>
      </c>
      <c r="D8" s="65">
        <v>42692</v>
      </c>
      <c r="E8" s="69" t="s">
        <v>27</v>
      </c>
      <c r="F8" s="78" t="s">
        <v>830</v>
      </c>
      <c r="G8" s="70" t="s">
        <v>810</v>
      </c>
      <c r="H8" s="26" t="s">
        <v>38</v>
      </c>
      <c r="I8" s="29" t="s">
        <v>556</v>
      </c>
      <c r="J8" s="69">
        <v>1500</v>
      </c>
      <c r="K8" s="79">
        <v>1694</v>
      </c>
      <c r="L8" s="69" t="s">
        <v>812</v>
      </c>
    </row>
    <row r="9" spans="1:12" s="4" customFormat="1" x14ac:dyDescent="0.2">
      <c r="A9" s="30">
        <v>5</v>
      </c>
      <c r="B9" s="68" t="s">
        <v>815</v>
      </c>
      <c r="C9" s="69">
        <v>2016</v>
      </c>
      <c r="D9" s="65">
        <v>42695</v>
      </c>
      <c r="E9" s="69" t="s">
        <v>27</v>
      </c>
      <c r="F9" s="80" t="s">
        <v>831</v>
      </c>
      <c r="G9" s="70" t="s">
        <v>813</v>
      </c>
      <c r="H9" s="26" t="s">
        <v>11</v>
      </c>
      <c r="I9" s="29" t="s">
        <v>814</v>
      </c>
      <c r="J9" s="80">
        <v>50</v>
      </c>
      <c r="K9" s="80">
        <v>0</v>
      </c>
      <c r="L9" s="69" t="s">
        <v>812</v>
      </c>
    </row>
    <row r="10" spans="1:12" s="4" customFormat="1" x14ac:dyDescent="0.2">
      <c r="A10" s="30">
        <v>6</v>
      </c>
      <c r="B10" s="68" t="s">
        <v>818</v>
      </c>
      <c r="C10" s="69">
        <v>2016</v>
      </c>
      <c r="D10" s="65">
        <v>42696</v>
      </c>
      <c r="E10" s="69" t="s">
        <v>27</v>
      </c>
      <c r="F10" s="80" t="s">
        <v>831</v>
      </c>
      <c r="G10" s="71" t="s">
        <v>816</v>
      </c>
      <c r="H10" s="71" t="s">
        <v>12</v>
      </c>
      <c r="I10" s="71" t="s">
        <v>817</v>
      </c>
      <c r="J10" s="80">
        <v>300</v>
      </c>
      <c r="K10" s="80">
        <v>0</v>
      </c>
      <c r="L10" s="69" t="s">
        <v>819</v>
      </c>
    </row>
    <row r="11" spans="1:12" s="4" customFormat="1" x14ac:dyDescent="0.2">
      <c r="A11" s="30">
        <v>7</v>
      </c>
      <c r="B11" s="68" t="s">
        <v>821</v>
      </c>
      <c r="C11" s="69">
        <v>2016</v>
      </c>
      <c r="D11" s="65">
        <v>42699</v>
      </c>
      <c r="E11" s="69" t="s">
        <v>27</v>
      </c>
      <c r="F11" s="80" t="s">
        <v>534</v>
      </c>
      <c r="G11" s="72" t="s">
        <v>534</v>
      </c>
      <c r="H11" s="72" t="s">
        <v>12</v>
      </c>
      <c r="I11" s="72" t="s">
        <v>820</v>
      </c>
      <c r="J11" s="80">
        <v>100</v>
      </c>
      <c r="K11" s="80">
        <v>17</v>
      </c>
      <c r="L11" s="69" t="s">
        <v>822</v>
      </c>
    </row>
    <row r="12" spans="1:12" s="4" customFormat="1" ht="25.5" x14ac:dyDescent="0.2">
      <c r="A12" s="30">
        <v>8</v>
      </c>
      <c r="B12" s="68" t="s">
        <v>825</v>
      </c>
      <c r="C12" s="69">
        <v>2016</v>
      </c>
      <c r="D12" s="65">
        <v>42699</v>
      </c>
      <c r="E12" s="69" t="s">
        <v>27</v>
      </c>
      <c r="F12" s="80" t="s">
        <v>823</v>
      </c>
      <c r="G12" s="72" t="s">
        <v>832</v>
      </c>
      <c r="H12" s="67" t="s">
        <v>580</v>
      </c>
      <c r="I12" s="72" t="s">
        <v>824</v>
      </c>
      <c r="J12" s="80">
        <v>650</v>
      </c>
      <c r="K12" s="80">
        <v>17</v>
      </c>
      <c r="L12" s="69" t="s">
        <v>826</v>
      </c>
    </row>
    <row r="13" spans="1:12" s="4" customFormat="1" x14ac:dyDescent="0.2">
      <c r="A13" s="30">
        <v>9</v>
      </c>
      <c r="B13" s="68" t="s">
        <v>825</v>
      </c>
      <c r="C13" s="69">
        <v>2016</v>
      </c>
      <c r="D13" s="65">
        <v>42699</v>
      </c>
      <c r="E13" s="69" t="s">
        <v>27</v>
      </c>
      <c r="F13" s="80" t="s">
        <v>823</v>
      </c>
      <c r="G13" s="72" t="s">
        <v>832</v>
      </c>
      <c r="H13" s="67" t="s">
        <v>580</v>
      </c>
      <c r="I13" s="72" t="s">
        <v>827</v>
      </c>
      <c r="J13" s="80">
        <v>500</v>
      </c>
      <c r="K13" s="80">
        <v>17</v>
      </c>
      <c r="L13" s="69" t="s">
        <v>828</v>
      </c>
    </row>
    <row r="14" spans="1:12" x14ac:dyDescent="0.2">
      <c r="A14" s="30">
        <v>10</v>
      </c>
      <c r="B14" s="68">
        <v>42586</v>
      </c>
      <c r="C14" s="69">
        <v>2016</v>
      </c>
      <c r="D14" s="65">
        <v>42591</v>
      </c>
      <c r="E14" s="79" t="s">
        <v>550</v>
      </c>
      <c r="F14" s="77" t="s">
        <v>551</v>
      </c>
      <c r="G14" s="77" t="s">
        <v>552</v>
      </c>
      <c r="H14" s="76" t="s">
        <v>282</v>
      </c>
      <c r="I14" s="76" t="s">
        <v>528</v>
      </c>
      <c r="J14" s="77"/>
      <c r="K14" s="77"/>
      <c r="L14" s="77"/>
    </row>
    <row r="15" spans="1:12" x14ac:dyDescent="0.2">
      <c r="A15" s="30">
        <v>11</v>
      </c>
      <c r="B15" s="68">
        <v>42585</v>
      </c>
      <c r="C15" s="69">
        <v>2016</v>
      </c>
      <c r="D15" s="65">
        <v>42591</v>
      </c>
      <c r="E15" s="79" t="s">
        <v>550</v>
      </c>
      <c r="F15" s="77" t="s">
        <v>553</v>
      </c>
      <c r="G15" s="77" t="s">
        <v>529</v>
      </c>
      <c r="H15" s="76" t="s">
        <v>531</v>
      </c>
      <c r="I15" s="76" t="s">
        <v>530</v>
      </c>
      <c r="J15" s="77"/>
      <c r="K15" s="77"/>
      <c r="L15" s="77"/>
    </row>
    <row r="16" spans="1:12" x14ac:dyDescent="0.2">
      <c r="A16" s="30">
        <v>12</v>
      </c>
      <c r="B16" s="68">
        <v>42591</v>
      </c>
      <c r="C16" s="69">
        <v>2016</v>
      </c>
      <c r="D16" s="65">
        <v>42591</v>
      </c>
      <c r="E16" s="79" t="s">
        <v>550</v>
      </c>
      <c r="F16" s="78" t="s">
        <v>554</v>
      </c>
      <c r="G16" s="78" t="s">
        <v>532</v>
      </c>
      <c r="H16" s="63" t="s">
        <v>16</v>
      </c>
      <c r="I16" s="69" t="s">
        <v>533</v>
      </c>
      <c r="J16" s="69">
        <v>450</v>
      </c>
      <c r="K16" s="79"/>
      <c r="L16" s="79"/>
    </row>
    <row r="17" spans="1:12" x14ac:dyDescent="0.2">
      <c r="A17" s="30">
        <v>13</v>
      </c>
      <c r="B17" s="68">
        <v>42592</v>
      </c>
      <c r="C17" s="69">
        <v>2016</v>
      </c>
      <c r="D17" s="65">
        <v>42591</v>
      </c>
      <c r="E17" s="79" t="s">
        <v>550</v>
      </c>
      <c r="F17" s="78" t="s">
        <v>534</v>
      </c>
      <c r="G17" s="78" t="s">
        <v>534</v>
      </c>
      <c r="H17" s="63" t="s">
        <v>282</v>
      </c>
      <c r="I17" s="69" t="s">
        <v>535</v>
      </c>
      <c r="J17" s="69"/>
      <c r="K17" s="79"/>
      <c r="L17" s="79"/>
    </row>
    <row r="18" spans="1:12" x14ac:dyDescent="0.2">
      <c r="A18" s="30">
        <v>14</v>
      </c>
      <c r="B18" s="68">
        <v>42593</v>
      </c>
      <c r="C18" s="69">
        <v>2016</v>
      </c>
      <c r="D18" s="65">
        <v>42591</v>
      </c>
      <c r="E18" s="79" t="s">
        <v>550</v>
      </c>
      <c r="F18" s="78" t="s">
        <v>554</v>
      </c>
      <c r="G18" s="78" t="s">
        <v>536</v>
      </c>
      <c r="H18" s="63" t="s">
        <v>67</v>
      </c>
      <c r="I18" s="69" t="s">
        <v>537</v>
      </c>
      <c r="J18" s="69">
        <v>250</v>
      </c>
      <c r="K18" s="79"/>
      <c r="L18" s="79"/>
    </row>
    <row r="19" spans="1:12" x14ac:dyDescent="0.2">
      <c r="A19" s="30">
        <v>15</v>
      </c>
      <c r="B19" s="68">
        <v>42594</v>
      </c>
      <c r="C19" s="69">
        <v>2016</v>
      </c>
      <c r="D19" s="65">
        <v>42591</v>
      </c>
      <c r="E19" s="79" t="s">
        <v>550</v>
      </c>
      <c r="F19" s="78" t="s">
        <v>534</v>
      </c>
      <c r="G19" s="78" t="s">
        <v>534</v>
      </c>
      <c r="H19" s="69" t="s">
        <v>16</v>
      </c>
      <c r="I19" s="69" t="s">
        <v>538</v>
      </c>
      <c r="J19" s="69"/>
      <c r="K19" s="79"/>
      <c r="L19" s="79"/>
    </row>
    <row r="20" spans="1:12" x14ac:dyDescent="0.2">
      <c r="A20" s="30">
        <v>16</v>
      </c>
      <c r="B20" s="68">
        <v>42594</v>
      </c>
      <c r="C20" s="69">
        <v>2016</v>
      </c>
      <c r="D20" s="65">
        <v>42591</v>
      </c>
      <c r="E20" s="79" t="s">
        <v>550</v>
      </c>
      <c r="F20" s="78" t="s">
        <v>554</v>
      </c>
      <c r="G20" s="78" t="s">
        <v>539</v>
      </c>
      <c r="H20" s="69" t="s">
        <v>67</v>
      </c>
      <c r="I20" s="69" t="s">
        <v>540</v>
      </c>
      <c r="J20" s="69">
        <v>200</v>
      </c>
      <c r="K20" s="80"/>
      <c r="L20" s="80"/>
    </row>
    <row r="21" spans="1:12" x14ac:dyDescent="0.2">
      <c r="A21" s="30">
        <v>17</v>
      </c>
      <c r="B21" s="68">
        <v>42599</v>
      </c>
      <c r="C21" s="69">
        <v>2016</v>
      </c>
      <c r="D21" s="65">
        <v>42591</v>
      </c>
      <c r="E21" s="79" t="s">
        <v>550</v>
      </c>
      <c r="F21" s="78" t="s">
        <v>554</v>
      </c>
      <c r="G21" s="78" t="s">
        <v>541</v>
      </c>
      <c r="H21" s="63" t="s">
        <v>12</v>
      </c>
      <c r="I21" s="69" t="s">
        <v>542</v>
      </c>
      <c r="J21" s="69"/>
      <c r="K21" s="80"/>
      <c r="L21" s="80"/>
    </row>
    <row r="22" spans="1:12" x14ac:dyDescent="0.2">
      <c r="A22" s="30">
        <v>18</v>
      </c>
      <c r="B22" s="68">
        <v>42601</v>
      </c>
      <c r="C22" s="69">
        <v>2016</v>
      </c>
      <c r="D22" s="65">
        <v>42591</v>
      </c>
      <c r="E22" s="79" t="s">
        <v>550</v>
      </c>
      <c r="F22" s="78" t="s">
        <v>554</v>
      </c>
      <c r="G22" s="78" t="s">
        <v>536</v>
      </c>
      <c r="H22" s="78" t="s">
        <v>68</v>
      </c>
      <c r="I22" s="82" t="s">
        <v>543</v>
      </c>
      <c r="J22" s="69">
        <v>100</v>
      </c>
      <c r="K22" s="80"/>
      <c r="L22" s="80"/>
    </row>
    <row r="23" spans="1:12" x14ac:dyDescent="0.2">
      <c r="A23" s="30">
        <v>19</v>
      </c>
      <c r="B23" s="68">
        <v>42601</v>
      </c>
      <c r="C23" s="69">
        <v>2016</v>
      </c>
      <c r="D23" s="65">
        <v>42591</v>
      </c>
      <c r="E23" s="79" t="s">
        <v>550</v>
      </c>
      <c r="F23" s="78" t="s">
        <v>554</v>
      </c>
      <c r="G23" s="78" t="s">
        <v>544</v>
      </c>
      <c r="H23" s="78" t="s">
        <v>68</v>
      </c>
      <c r="I23" s="82" t="s">
        <v>545</v>
      </c>
      <c r="J23" s="68"/>
      <c r="K23" s="80"/>
      <c r="L23" s="80"/>
    </row>
    <row r="24" spans="1:12" x14ac:dyDescent="0.2">
      <c r="A24" s="30">
        <v>20</v>
      </c>
      <c r="B24" s="68">
        <v>42606</v>
      </c>
      <c r="C24" s="69">
        <v>2016</v>
      </c>
      <c r="D24" s="65">
        <v>42591</v>
      </c>
      <c r="E24" s="79" t="s">
        <v>550</v>
      </c>
      <c r="F24" s="78" t="s">
        <v>554</v>
      </c>
      <c r="G24" s="78" t="s">
        <v>546</v>
      </c>
      <c r="H24" s="80" t="s">
        <v>555</v>
      </c>
      <c r="I24" s="80" t="s">
        <v>556</v>
      </c>
      <c r="J24" s="80">
        <v>85</v>
      </c>
      <c r="K24" s="80"/>
      <c r="L24" s="80"/>
    </row>
    <row r="25" spans="1:12" ht="15" x14ac:dyDescent="0.2">
      <c r="A25" s="30">
        <v>21</v>
      </c>
      <c r="B25" s="68">
        <v>42607</v>
      </c>
      <c r="C25" s="69">
        <v>2016</v>
      </c>
      <c r="D25" s="65">
        <v>42591</v>
      </c>
      <c r="E25" s="79" t="s">
        <v>550</v>
      </c>
      <c r="F25" s="78" t="s">
        <v>554</v>
      </c>
      <c r="G25" s="83" t="s">
        <v>534</v>
      </c>
      <c r="H25" s="80" t="s">
        <v>12</v>
      </c>
      <c r="I25" s="80" t="s">
        <v>557</v>
      </c>
      <c r="J25" s="80"/>
      <c r="K25" s="80"/>
      <c r="L25" s="80"/>
    </row>
    <row r="26" spans="1:12" x14ac:dyDescent="0.2">
      <c r="A26" s="30">
        <v>22</v>
      </c>
      <c r="B26" s="68">
        <v>42617</v>
      </c>
      <c r="C26" s="69">
        <v>2016</v>
      </c>
      <c r="D26" s="65">
        <v>42616</v>
      </c>
      <c r="E26" s="79" t="s">
        <v>550</v>
      </c>
      <c r="F26" s="77" t="s">
        <v>554</v>
      </c>
      <c r="G26" s="77" t="s">
        <v>643</v>
      </c>
      <c r="H26" s="76" t="s">
        <v>62</v>
      </c>
      <c r="I26" s="76" t="s">
        <v>644</v>
      </c>
      <c r="J26" s="77">
        <v>100</v>
      </c>
      <c r="K26" s="77">
        <v>34</v>
      </c>
      <c r="L26" s="77"/>
    </row>
    <row r="27" spans="1:12" x14ac:dyDescent="0.2">
      <c r="A27" s="30">
        <v>23</v>
      </c>
      <c r="B27" s="68">
        <v>42616</v>
      </c>
      <c r="C27" s="69">
        <v>2016</v>
      </c>
      <c r="D27" s="65">
        <v>42616</v>
      </c>
      <c r="E27" s="79" t="s">
        <v>550</v>
      </c>
      <c r="F27" s="77" t="s">
        <v>553</v>
      </c>
      <c r="G27" s="77" t="s">
        <v>529</v>
      </c>
      <c r="H27" s="76" t="s">
        <v>531</v>
      </c>
      <c r="I27" s="76" t="s">
        <v>530</v>
      </c>
      <c r="J27" s="77">
        <v>100</v>
      </c>
      <c r="K27" s="77">
        <v>34</v>
      </c>
      <c r="L27" s="77"/>
    </row>
    <row r="28" spans="1:12" x14ac:dyDescent="0.2">
      <c r="A28" s="30">
        <v>24</v>
      </c>
      <c r="B28" s="68">
        <v>42622</v>
      </c>
      <c r="C28" s="69">
        <v>2016</v>
      </c>
      <c r="D28" s="65">
        <v>42616</v>
      </c>
      <c r="E28" s="79" t="s">
        <v>550</v>
      </c>
      <c r="F28" s="78" t="s">
        <v>554</v>
      </c>
      <c r="G28" s="78" t="s">
        <v>532</v>
      </c>
      <c r="H28" s="63" t="s">
        <v>16</v>
      </c>
      <c r="I28" s="69" t="s">
        <v>533</v>
      </c>
      <c r="J28" s="69">
        <v>200</v>
      </c>
      <c r="K28" s="79">
        <v>60</v>
      </c>
      <c r="L28" s="79"/>
    </row>
    <row r="29" spans="1:12" x14ac:dyDescent="0.2">
      <c r="A29" s="30">
        <v>25</v>
      </c>
      <c r="B29" s="68">
        <v>42623</v>
      </c>
      <c r="C29" s="69">
        <v>2016</v>
      </c>
      <c r="D29" s="65">
        <v>42616</v>
      </c>
      <c r="E29" s="79" t="s">
        <v>550</v>
      </c>
      <c r="F29" s="78" t="s">
        <v>534</v>
      </c>
      <c r="G29" s="78" t="s">
        <v>534</v>
      </c>
      <c r="H29" s="63" t="s">
        <v>282</v>
      </c>
      <c r="I29" s="69" t="s">
        <v>535</v>
      </c>
      <c r="J29" s="69">
        <v>500</v>
      </c>
      <c r="K29" s="79">
        <v>200</v>
      </c>
      <c r="L29" s="80"/>
    </row>
    <row r="30" spans="1:12" x14ac:dyDescent="0.2">
      <c r="A30" s="30">
        <v>26</v>
      </c>
      <c r="B30" s="68">
        <v>42617</v>
      </c>
      <c r="C30" s="69">
        <v>2016</v>
      </c>
      <c r="D30" s="84">
        <v>42646</v>
      </c>
      <c r="E30" s="66" t="s">
        <v>27</v>
      </c>
      <c r="F30" s="76" t="s">
        <v>578</v>
      </c>
      <c r="G30" s="76" t="s">
        <v>578</v>
      </c>
      <c r="H30" s="76" t="s">
        <v>580</v>
      </c>
      <c r="I30" s="76" t="s">
        <v>579</v>
      </c>
      <c r="J30" s="76">
        <v>100</v>
      </c>
      <c r="K30" s="77">
        <v>20</v>
      </c>
      <c r="L30" s="66" t="s">
        <v>581</v>
      </c>
    </row>
    <row r="31" spans="1:12" ht="25.5" x14ac:dyDescent="0.2">
      <c r="A31" s="30">
        <v>27</v>
      </c>
      <c r="B31" s="68">
        <v>42616</v>
      </c>
      <c r="C31" s="69">
        <v>2016</v>
      </c>
      <c r="D31" s="84">
        <v>42646</v>
      </c>
      <c r="E31" s="66" t="s">
        <v>27</v>
      </c>
      <c r="F31" s="76" t="s">
        <v>582</v>
      </c>
      <c r="G31" s="76" t="s">
        <v>582</v>
      </c>
      <c r="H31" s="76" t="s">
        <v>580</v>
      </c>
      <c r="I31" s="76" t="s">
        <v>583</v>
      </c>
      <c r="J31" s="76">
        <v>300</v>
      </c>
      <c r="K31" s="77">
        <v>100</v>
      </c>
      <c r="L31" s="66" t="s">
        <v>581</v>
      </c>
    </row>
    <row r="32" spans="1:12" x14ac:dyDescent="0.2">
      <c r="A32" s="30">
        <v>28</v>
      </c>
      <c r="B32" s="68">
        <v>42622</v>
      </c>
      <c r="C32" s="69">
        <v>2016</v>
      </c>
      <c r="D32" s="84">
        <v>42646</v>
      </c>
      <c r="E32" s="66" t="s">
        <v>27</v>
      </c>
      <c r="F32" s="76" t="s">
        <v>585</v>
      </c>
      <c r="G32" s="76" t="s">
        <v>15</v>
      </c>
      <c r="H32" s="76" t="s">
        <v>67</v>
      </c>
      <c r="I32" s="68" t="s">
        <v>645</v>
      </c>
      <c r="J32" s="76">
        <v>300</v>
      </c>
      <c r="K32" s="76">
        <v>100</v>
      </c>
      <c r="L32" s="66" t="s">
        <v>586</v>
      </c>
    </row>
    <row r="33" spans="1:12" x14ac:dyDescent="0.2">
      <c r="A33" s="30">
        <v>29</v>
      </c>
      <c r="B33" s="68">
        <v>42623</v>
      </c>
      <c r="C33" s="69">
        <v>2016</v>
      </c>
      <c r="D33" s="84">
        <v>42646</v>
      </c>
      <c r="E33" s="69" t="s">
        <v>27</v>
      </c>
      <c r="F33" s="78" t="s">
        <v>534</v>
      </c>
      <c r="G33" s="78" t="s">
        <v>534</v>
      </c>
      <c r="H33" s="63" t="s">
        <v>38</v>
      </c>
      <c r="I33" s="69" t="s">
        <v>587</v>
      </c>
      <c r="J33" s="69">
        <v>400</v>
      </c>
      <c r="K33" s="79">
        <v>100</v>
      </c>
      <c r="L33" s="69" t="s">
        <v>588</v>
      </c>
    </row>
    <row r="34" spans="1:12" ht="25.5" x14ac:dyDescent="0.2">
      <c r="A34" s="30">
        <v>30</v>
      </c>
      <c r="B34" s="90">
        <v>42502</v>
      </c>
      <c r="C34" s="81">
        <v>2016</v>
      </c>
      <c r="D34" s="81" t="s">
        <v>259</v>
      </c>
      <c r="E34" s="91" t="s">
        <v>10</v>
      </c>
      <c r="F34" s="81" t="s">
        <v>7</v>
      </c>
      <c r="G34" s="81" t="s">
        <v>260</v>
      </c>
      <c r="H34" s="81" t="s">
        <v>261</v>
      </c>
      <c r="I34" s="81" t="s">
        <v>262</v>
      </c>
      <c r="J34" s="81" t="s">
        <v>649</v>
      </c>
      <c r="K34" s="81"/>
      <c r="L34" s="81" t="s">
        <v>263</v>
      </c>
    </row>
    <row r="35" spans="1:12" ht="25.5" x14ac:dyDescent="0.2">
      <c r="A35" s="30">
        <v>31</v>
      </c>
      <c r="B35" s="90">
        <v>42503</v>
      </c>
      <c r="C35" s="81">
        <v>2016</v>
      </c>
      <c r="D35" s="81" t="s">
        <v>259</v>
      </c>
      <c r="E35" s="91" t="s">
        <v>10</v>
      </c>
      <c r="F35" s="81" t="s">
        <v>7</v>
      </c>
      <c r="G35" s="81" t="s">
        <v>77</v>
      </c>
      <c r="H35" s="81" t="s">
        <v>261</v>
      </c>
      <c r="I35" s="81" t="s">
        <v>264</v>
      </c>
      <c r="J35" s="81" t="s">
        <v>650</v>
      </c>
      <c r="K35" s="81"/>
      <c r="L35" s="81" t="s">
        <v>263</v>
      </c>
    </row>
    <row r="36" spans="1:12" ht="25.5" x14ac:dyDescent="0.2">
      <c r="A36" s="30">
        <v>32</v>
      </c>
      <c r="B36" s="90">
        <v>42522</v>
      </c>
      <c r="C36" s="81">
        <v>2016</v>
      </c>
      <c r="D36" s="81" t="s">
        <v>265</v>
      </c>
      <c r="E36" s="91" t="s">
        <v>10</v>
      </c>
      <c r="F36" s="81" t="s">
        <v>7</v>
      </c>
      <c r="G36" s="81" t="s">
        <v>7</v>
      </c>
      <c r="H36" s="81" t="s">
        <v>261</v>
      </c>
      <c r="I36" s="81" t="s">
        <v>266</v>
      </c>
      <c r="J36" s="81" t="s">
        <v>651</v>
      </c>
      <c r="K36" s="81"/>
      <c r="L36" s="81" t="s">
        <v>263</v>
      </c>
    </row>
    <row r="37" spans="1:12" ht="25.5" x14ac:dyDescent="0.2">
      <c r="A37" s="30">
        <v>33</v>
      </c>
      <c r="B37" s="90">
        <v>42523</v>
      </c>
      <c r="C37" s="81">
        <v>2016</v>
      </c>
      <c r="D37" s="81" t="s">
        <v>265</v>
      </c>
      <c r="E37" s="91" t="s">
        <v>10</v>
      </c>
      <c r="F37" s="81" t="s">
        <v>7</v>
      </c>
      <c r="G37" s="81" t="s">
        <v>77</v>
      </c>
      <c r="H37" s="81" t="s">
        <v>261</v>
      </c>
      <c r="I37" s="81" t="s">
        <v>267</v>
      </c>
      <c r="J37" s="81" t="s">
        <v>652</v>
      </c>
      <c r="K37" s="81"/>
      <c r="L37" s="81" t="s">
        <v>263</v>
      </c>
    </row>
    <row r="38" spans="1:12" ht="38.25" x14ac:dyDescent="0.2">
      <c r="A38" s="30">
        <v>34</v>
      </c>
      <c r="B38" s="90">
        <v>42529</v>
      </c>
      <c r="C38" s="81">
        <v>2016</v>
      </c>
      <c r="D38" s="81" t="s">
        <v>265</v>
      </c>
      <c r="E38" s="91" t="s">
        <v>10</v>
      </c>
      <c r="F38" s="81" t="s">
        <v>7</v>
      </c>
      <c r="G38" s="81" t="s">
        <v>7</v>
      </c>
      <c r="H38" s="81" t="s">
        <v>268</v>
      </c>
      <c r="I38" s="81" t="s">
        <v>269</v>
      </c>
      <c r="J38" s="81" t="s">
        <v>652</v>
      </c>
      <c r="K38" s="81"/>
      <c r="L38" s="81" t="s">
        <v>270</v>
      </c>
    </row>
    <row r="39" spans="1:12" ht="38.25" x14ac:dyDescent="0.2">
      <c r="A39" s="30">
        <v>35</v>
      </c>
      <c r="B39" s="90">
        <v>42530</v>
      </c>
      <c r="C39" s="81">
        <v>2016</v>
      </c>
      <c r="D39" s="81" t="s">
        <v>265</v>
      </c>
      <c r="E39" s="91" t="s">
        <v>10</v>
      </c>
      <c r="F39" s="81" t="s">
        <v>7</v>
      </c>
      <c r="G39" s="81" t="s">
        <v>7</v>
      </c>
      <c r="H39" s="81" t="s">
        <v>268</v>
      </c>
      <c r="I39" s="81" t="s">
        <v>271</v>
      </c>
      <c r="J39" s="81" t="s">
        <v>653</v>
      </c>
      <c r="K39" s="81"/>
      <c r="L39" s="81" t="s">
        <v>270</v>
      </c>
    </row>
    <row r="40" spans="1:12" ht="38.25" x14ac:dyDescent="0.2">
      <c r="A40" s="30">
        <v>36</v>
      </c>
      <c r="B40" s="90">
        <v>42534</v>
      </c>
      <c r="C40" s="81">
        <v>2016</v>
      </c>
      <c r="D40" s="81" t="s">
        <v>265</v>
      </c>
      <c r="E40" s="91" t="s">
        <v>10</v>
      </c>
      <c r="F40" s="81" t="s">
        <v>7</v>
      </c>
      <c r="G40" s="81" t="s">
        <v>7</v>
      </c>
      <c r="H40" s="81" t="s">
        <v>268</v>
      </c>
      <c r="I40" s="81" t="s">
        <v>272</v>
      </c>
      <c r="J40" s="81" t="s">
        <v>654</v>
      </c>
      <c r="K40" s="81"/>
      <c r="L40" s="81" t="s">
        <v>270</v>
      </c>
    </row>
    <row r="41" spans="1:12" ht="38.25" x14ac:dyDescent="0.2">
      <c r="A41" s="30">
        <v>37</v>
      </c>
      <c r="B41" s="90">
        <v>42537</v>
      </c>
      <c r="C41" s="81">
        <v>2016</v>
      </c>
      <c r="D41" s="81" t="s">
        <v>265</v>
      </c>
      <c r="E41" s="91" t="s">
        <v>10</v>
      </c>
      <c r="F41" s="81" t="s">
        <v>7</v>
      </c>
      <c r="G41" s="81" t="s">
        <v>77</v>
      </c>
      <c r="H41" s="81" t="s">
        <v>268</v>
      </c>
      <c r="I41" s="81" t="s">
        <v>273</v>
      </c>
      <c r="J41" s="81" t="s">
        <v>654</v>
      </c>
      <c r="K41" s="81"/>
      <c r="L41" s="81" t="s">
        <v>270</v>
      </c>
    </row>
    <row r="42" spans="1:12" ht="38.25" x14ac:dyDescent="0.2">
      <c r="A42" s="30">
        <v>38</v>
      </c>
      <c r="B42" s="90">
        <v>42537</v>
      </c>
      <c r="C42" s="81">
        <v>2016</v>
      </c>
      <c r="D42" s="81" t="s">
        <v>265</v>
      </c>
      <c r="E42" s="91" t="s">
        <v>10</v>
      </c>
      <c r="F42" s="81" t="s">
        <v>7</v>
      </c>
      <c r="G42" s="81" t="s">
        <v>77</v>
      </c>
      <c r="H42" s="81" t="s">
        <v>268</v>
      </c>
      <c r="I42" s="81" t="s">
        <v>274</v>
      </c>
      <c r="J42" s="81" t="s">
        <v>655</v>
      </c>
      <c r="K42" s="81"/>
      <c r="L42" s="81" t="s">
        <v>270</v>
      </c>
    </row>
    <row r="43" spans="1:12" ht="38.25" x14ac:dyDescent="0.2">
      <c r="A43" s="30">
        <v>39</v>
      </c>
      <c r="B43" s="90">
        <v>42537</v>
      </c>
      <c r="C43" s="81">
        <v>2016</v>
      </c>
      <c r="D43" s="81" t="s">
        <v>265</v>
      </c>
      <c r="E43" s="91" t="s">
        <v>10</v>
      </c>
      <c r="F43" s="81" t="s">
        <v>7</v>
      </c>
      <c r="G43" s="81" t="s">
        <v>77</v>
      </c>
      <c r="H43" s="81" t="s">
        <v>268</v>
      </c>
      <c r="I43" s="81" t="s">
        <v>275</v>
      </c>
      <c r="J43" s="81" t="s">
        <v>656</v>
      </c>
      <c r="K43" s="81"/>
      <c r="L43" s="81" t="s">
        <v>270</v>
      </c>
    </row>
    <row r="44" spans="1:12" ht="38.25" x14ac:dyDescent="0.2">
      <c r="A44" s="30">
        <v>40</v>
      </c>
      <c r="B44" s="90">
        <v>42537</v>
      </c>
      <c r="C44" s="81">
        <v>2016</v>
      </c>
      <c r="D44" s="81" t="s">
        <v>265</v>
      </c>
      <c r="E44" s="91" t="s">
        <v>10</v>
      </c>
      <c r="F44" s="81" t="s">
        <v>7</v>
      </c>
      <c r="G44" s="81" t="s">
        <v>77</v>
      </c>
      <c r="H44" s="81" t="s">
        <v>268</v>
      </c>
      <c r="I44" s="81" t="s">
        <v>264</v>
      </c>
      <c r="J44" s="81" t="s">
        <v>654</v>
      </c>
      <c r="K44" s="81"/>
      <c r="L44" s="81" t="s">
        <v>270</v>
      </c>
    </row>
    <row r="45" spans="1:12" ht="38.25" x14ac:dyDescent="0.2">
      <c r="A45" s="30">
        <v>41</v>
      </c>
      <c r="B45" s="90">
        <v>42538</v>
      </c>
      <c r="C45" s="81">
        <v>2016</v>
      </c>
      <c r="D45" s="81" t="s">
        <v>265</v>
      </c>
      <c r="E45" s="91" t="s">
        <v>10</v>
      </c>
      <c r="F45" s="81" t="s">
        <v>7</v>
      </c>
      <c r="G45" s="81" t="s">
        <v>276</v>
      </c>
      <c r="H45" s="81" t="s">
        <v>268</v>
      </c>
      <c r="I45" s="81" t="s">
        <v>277</v>
      </c>
      <c r="J45" s="81" t="s">
        <v>652</v>
      </c>
      <c r="K45" s="81"/>
      <c r="L45" s="81" t="s">
        <v>270</v>
      </c>
    </row>
    <row r="46" spans="1:12" ht="38.25" x14ac:dyDescent="0.2">
      <c r="A46" s="30">
        <v>42</v>
      </c>
      <c r="B46" s="90">
        <v>42542</v>
      </c>
      <c r="C46" s="81">
        <v>2016</v>
      </c>
      <c r="D46" s="81" t="s">
        <v>265</v>
      </c>
      <c r="E46" s="91" t="s">
        <v>10</v>
      </c>
      <c r="F46" s="81" t="s">
        <v>7</v>
      </c>
      <c r="G46" s="81" t="s">
        <v>7</v>
      </c>
      <c r="H46" s="81" t="s">
        <v>268</v>
      </c>
      <c r="I46" s="81" t="s">
        <v>278</v>
      </c>
      <c r="J46" s="81" t="s">
        <v>657</v>
      </c>
      <c r="K46" s="81"/>
      <c r="L46" s="81" t="s">
        <v>270</v>
      </c>
    </row>
    <row r="47" spans="1:12" ht="38.25" x14ac:dyDescent="0.2">
      <c r="A47" s="30">
        <v>43</v>
      </c>
      <c r="B47" s="90">
        <v>42545</v>
      </c>
      <c r="C47" s="81">
        <v>2016</v>
      </c>
      <c r="D47" s="81" t="s">
        <v>265</v>
      </c>
      <c r="E47" s="91" t="s">
        <v>10</v>
      </c>
      <c r="F47" s="81" t="s">
        <v>7</v>
      </c>
      <c r="G47" s="81" t="s">
        <v>7</v>
      </c>
      <c r="H47" s="81" t="s">
        <v>268</v>
      </c>
      <c r="I47" s="69" t="s">
        <v>279</v>
      </c>
      <c r="J47" s="81" t="s">
        <v>658</v>
      </c>
      <c r="K47" s="81"/>
      <c r="L47" s="81" t="s">
        <v>270</v>
      </c>
    </row>
    <row r="48" spans="1:12" ht="25.5" x14ac:dyDescent="0.2">
      <c r="A48" s="30">
        <v>44</v>
      </c>
      <c r="B48" s="90">
        <v>42565</v>
      </c>
      <c r="C48" s="81">
        <v>2016</v>
      </c>
      <c r="D48" s="81" t="s">
        <v>280</v>
      </c>
      <c r="E48" s="91" t="s">
        <v>10</v>
      </c>
      <c r="F48" s="81" t="s">
        <v>7</v>
      </c>
      <c r="G48" s="81" t="s">
        <v>77</v>
      </c>
      <c r="H48" s="81" t="s">
        <v>261</v>
      </c>
      <c r="I48" s="81" t="s">
        <v>281</v>
      </c>
      <c r="J48" s="81" t="s">
        <v>659</v>
      </c>
      <c r="K48" s="81"/>
      <c r="L48" s="81" t="s">
        <v>263</v>
      </c>
    </row>
    <row r="49" spans="1:12" ht="25.5" x14ac:dyDescent="0.2">
      <c r="A49" s="30">
        <v>45</v>
      </c>
      <c r="B49" s="92">
        <v>42599</v>
      </c>
      <c r="C49" s="93">
        <v>2016</v>
      </c>
      <c r="D49" s="81" t="s">
        <v>286</v>
      </c>
      <c r="E49" s="91" t="s">
        <v>10</v>
      </c>
      <c r="F49" s="81" t="s">
        <v>7</v>
      </c>
      <c r="G49" s="81" t="s">
        <v>660</v>
      </c>
      <c r="H49" s="81" t="s">
        <v>261</v>
      </c>
      <c r="I49" s="81" t="s">
        <v>661</v>
      </c>
      <c r="J49" s="81" t="s">
        <v>662</v>
      </c>
      <c r="K49" s="93"/>
      <c r="L49" s="81" t="s">
        <v>263</v>
      </c>
    </row>
    <row r="50" spans="1:12" ht="25.5" x14ac:dyDescent="0.2">
      <c r="A50" s="30">
        <v>46</v>
      </c>
      <c r="B50" s="90">
        <v>42629</v>
      </c>
      <c r="C50" s="81">
        <v>2016</v>
      </c>
      <c r="D50" s="81" t="s">
        <v>663</v>
      </c>
      <c r="E50" s="91" t="s">
        <v>10</v>
      </c>
      <c r="F50" s="81" t="s">
        <v>7</v>
      </c>
      <c r="G50" s="81" t="s">
        <v>7</v>
      </c>
      <c r="H50" s="81" t="s">
        <v>261</v>
      </c>
      <c r="I50" s="81" t="s">
        <v>664</v>
      </c>
      <c r="J50" s="81"/>
      <c r="K50" s="93"/>
      <c r="L50" s="81" t="s">
        <v>263</v>
      </c>
    </row>
    <row r="51" spans="1:12" ht="25.5" x14ac:dyDescent="0.2">
      <c r="A51" s="30">
        <v>47</v>
      </c>
      <c r="B51" s="90">
        <v>42631</v>
      </c>
      <c r="C51" s="81">
        <v>2016</v>
      </c>
      <c r="D51" s="81" t="s">
        <v>663</v>
      </c>
      <c r="E51" s="91" t="s">
        <v>10</v>
      </c>
      <c r="F51" s="81" t="s">
        <v>7</v>
      </c>
      <c r="G51" s="81" t="s">
        <v>665</v>
      </c>
      <c r="H51" s="81" t="s">
        <v>261</v>
      </c>
      <c r="I51" s="81" t="s">
        <v>666</v>
      </c>
      <c r="J51" s="81" t="s">
        <v>667</v>
      </c>
      <c r="K51" s="93"/>
      <c r="L51" s="81" t="s">
        <v>263</v>
      </c>
    </row>
    <row r="52" spans="1:12" ht="25.5" x14ac:dyDescent="0.2">
      <c r="A52" s="30">
        <v>48</v>
      </c>
      <c r="B52" s="92">
        <v>42641</v>
      </c>
      <c r="C52" s="81">
        <v>2016</v>
      </c>
      <c r="D52" s="81" t="s">
        <v>663</v>
      </c>
      <c r="E52" s="91" t="s">
        <v>10</v>
      </c>
      <c r="F52" s="81" t="s">
        <v>7</v>
      </c>
      <c r="G52" s="31" t="s">
        <v>668</v>
      </c>
      <c r="H52" s="31" t="s">
        <v>16</v>
      </c>
      <c r="I52" s="69" t="s">
        <v>669</v>
      </c>
      <c r="J52" s="80"/>
      <c r="K52" s="93"/>
      <c r="L52" s="81" t="s">
        <v>263</v>
      </c>
    </row>
    <row r="53" spans="1:12" ht="15.75" x14ac:dyDescent="0.2">
      <c r="A53" s="30">
        <v>49</v>
      </c>
      <c r="B53" s="94">
        <v>42641</v>
      </c>
      <c r="C53" s="95">
        <v>2016</v>
      </c>
      <c r="D53" s="81" t="s">
        <v>663</v>
      </c>
      <c r="E53" s="91" t="s">
        <v>10</v>
      </c>
      <c r="F53" s="95" t="s">
        <v>560</v>
      </c>
      <c r="G53" s="95" t="s">
        <v>670</v>
      </c>
      <c r="H53" s="95" t="s">
        <v>671</v>
      </c>
      <c r="I53" s="95"/>
      <c r="J53" s="95"/>
      <c r="K53" s="95"/>
      <c r="L53" s="81"/>
    </row>
    <row r="54" spans="1:12" x14ac:dyDescent="0.2">
      <c r="A54" s="30">
        <v>50</v>
      </c>
      <c r="B54" s="92">
        <v>42667</v>
      </c>
      <c r="C54" s="81">
        <v>2016</v>
      </c>
      <c r="D54" s="80" t="s">
        <v>602</v>
      </c>
      <c r="E54" s="91" t="s">
        <v>10</v>
      </c>
      <c r="F54" s="81" t="s">
        <v>7</v>
      </c>
      <c r="G54" s="81" t="s">
        <v>7</v>
      </c>
      <c r="H54" s="81" t="s">
        <v>268</v>
      </c>
      <c r="I54" s="81" t="s">
        <v>597</v>
      </c>
      <c r="J54" s="81" t="s">
        <v>672</v>
      </c>
      <c r="K54" s="93"/>
      <c r="L54" s="81" t="s">
        <v>673</v>
      </c>
    </row>
    <row r="55" spans="1:12" ht="25.5" x14ac:dyDescent="0.2">
      <c r="A55" s="30">
        <v>51</v>
      </c>
      <c r="B55" s="92">
        <v>42671</v>
      </c>
      <c r="C55" s="81">
        <v>2016</v>
      </c>
      <c r="D55" s="80" t="s">
        <v>602</v>
      </c>
      <c r="E55" s="91" t="s">
        <v>10</v>
      </c>
      <c r="F55" s="81" t="s">
        <v>7</v>
      </c>
      <c r="G55" s="81" t="s">
        <v>7</v>
      </c>
      <c r="H55" s="81" t="s">
        <v>268</v>
      </c>
      <c r="I55" s="81" t="s">
        <v>598</v>
      </c>
      <c r="J55" s="81" t="s">
        <v>674</v>
      </c>
      <c r="K55" s="93"/>
      <c r="L55" s="81" t="s">
        <v>263</v>
      </c>
    </row>
    <row r="56" spans="1:12" ht="25.5" x14ac:dyDescent="0.2">
      <c r="A56" s="30">
        <v>52</v>
      </c>
      <c r="B56" s="92">
        <v>42672</v>
      </c>
      <c r="C56" s="81">
        <v>2016</v>
      </c>
      <c r="D56" s="80" t="s">
        <v>602</v>
      </c>
      <c r="E56" s="91" t="s">
        <v>10</v>
      </c>
      <c r="F56" s="81" t="s">
        <v>7</v>
      </c>
      <c r="G56" s="81" t="s">
        <v>7</v>
      </c>
      <c r="H56" s="81" t="s">
        <v>268</v>
      </c>
      <c r="I56" s="93"/>
      <c r="J56" s="93"/>
      <c r="K56" s="93"/>
      <c r="L56" s="81" t="s">
        <v>263</v>
      </c>
    </row>
    <row r="57" spans="1:12" ht="25.5" x14ac:dyDescent="0.2">
      <c r="A57" s="30">
        <v>53</v>
      </c>
      <c r="B57" s="92">
        <v>41937</v>
      </c>
      <c r="C57" s="81">
        <v>2016</v>
      </c>
      <c r="D57" s="80" t="s">
        <v>602</v>
      </c>
      <c r="E57" s="91" t="s">
        <v>10</v>
      </c>
      <c r="F57" s="81" t="s">
        <v>7</v>
      </c>
      <c r="G57" s="81" t="s">
        <v>7</v>
      </c>
      <c r="H57" s="81" t="s">
        <v>268</v>
      </c>
      <c r="I57" s="93" t="s">
        <v>595</v>
      </c>
      <c r="J57" s="93"/>
      <c r="K57" s="93"/>
      <c r="L57" s="81" t="s">
        <v>263</v>
      </c>
    </row>
    <row r="58" spans="1:12" ht="25.5" x14ac:dyDescent="0.2">
      <c r="A58" s="30">
        <v>54</v>
      </c>
      <c r="B58" s="92">
        <v>42657</v>
      </c>
      <c r="C58" s="81">
        <v>2016</v>
      </c>
      <c r="D58" s="80" t="s">
        <v>602</v>
      </c>
      <c r="E58" s="91" t="s">
        <v>10</v>
      </c>
      <c r="F58" s="81" t="s">
        <v>7</v>
      </c>
      <c r="G58" s="81" t="s">
        <v>7</v>
      </c>
      <c r="H58" s="93" t="s">
        <v>596</v>
      </c>
      <c r="I58" s="93"/>
      <c r="J58" s="93"/>
      <c r="K58" s="93"/>
      <c r="L58" s="81" t="s">
        <v>263</v>
      </c>
    </row>
    <row r="59" spans="1:12" ht="25.5" x14ac:dyDescent="0.2">
      <c r="A59" s="30">
        <v>55</v>
      </c>
      <c r="B59" s="92">
        <v>42658</v>
      </c>
      <c r="C59" s="81">
        <v>2016</v>
      </c>
      <c r="D59" s="80" t="s">
        <v>602</v>
      </c>
      <c r="E59" s="91" t="s">
        <v>10</v>
      </c>
      <c r="F59" s="95" t="s">
        <v>560</v>
      </c>
      <c r="G59" s="81" t="s">
        <v>7</v>
      </c>
      <c r="H59" s="93" t="s">
        <v>596</v>
      </c>
      <c r="I59" s="93"/>
      <c r="J59" s="93"/>
      <c r="K59" s="93"/>
      <c r="L59" s="81" t="s">
        <v>263</v>
      </c>
    </row>
    <row r="60" spans="1:12" ht="25.5" x14ac:dyDescent="0.2">
      <c r="A60" s="30">
        <v>56</v>
      </c>
      <c r="B60" s="92">
        <v>42661</v>
      </c>
      <c r="C60" s="96">
        <v>2016</v>
      </c>
      <c r="D60" s="80" t="s">
        <v>602</v>
      </c>
      <c r="E60" s="96" t="s">
        <v>10</v>
      </c>
      <c r="F60" s="96" t="s">
        <v>675</v>
      </c>
      <c r="G60" s="96" t="s">
        <v>676</v>
      </c>
      <c r="H60" s="96" t="s">
        <v>677</v>
      </c>
      <c r="I60" s="96" t="s">
        <v>283</v>
      </c>
      <c r="J60" s="97"/>
      <c r="K60" s="93"/>
      <c r="L60" s="81" t="s">
        <v>263</v>
      </c>
    </row>
    <row r="61" spans="1:12" ht="25.5" x14ac:dyDescent="0.2">
      <c r="A61" s="30">
        <v>57</v>
      </c>
      <c r="B61" s="92">
        <v>42670</v>
      </c>
      <c r="C61" s="96">
        <v>2016</v>
      </c>
      <c r="D61" s="80" t="s">
        <v>602</v>
      </c>
      <c r="E61" s="96" t="s">
        <v>10</v>
      </c>
      <c r="F61" s="96" t="s">
        <v>675</v>
      </c>
      <c r="G61" s="96" t="s">
        <v>678</v>
      </c>
      <c r="H61" s="96" t="s">
        <v>67</v>
      </c>
      <c r="I61" s="96" t="s">
        <v>679</v>
      </c>
      <c r="J61" s="97">
        <v>50</v>
      </c>
      <c r="K61" s="93"/>
      <c r="L61" s="81" t="s">
        <v>263</v>
      </c>
    </row>
    <row r="62" spans="1:12" ht="25.5" x14ac:dyDescent="0.2">
      <c r="A62" s="30">
        <v>58</v>
      </c>
      <c r="B62" s="92">
        <v>42670</v>
      </c>
      <c r="C62" s="96">
        <v>2016</v>
      </c>
      <c r="D62" s="80" t="s">
        <v>602</v>
      </c>
      <c r="E62" s="96" t="s">
        <v>10</v>
      </c>
      <c r="F62" s="96" t="s">
        <v>675</v>
      </c>
      <c r="G62" s="96" t="s">
        <v>678</v>
      </c>
      <c r="H62" s="96" t="s">
        <v>67</v>
      </c>
      <c r="I62" s="96" t="s">
        <v>680</v>
      </c>
      <c r="J62" s="97">
        <v>44</v>
      </c>
      <c r="K62" s="93"/>
      <c r="L62" s="81" t="s">
        <v>263</v>
      </c>
    </row>
    <row r="63" spans="1:12" ht="25.5" x14ac:dyDescent="0.2">
      <c r="A63" s="30">
        <v>59</v>
      </c>
      <c r="B63" s="92">
        <v>42671</v>
      </c>
      <c r="C63" s="98">
        <v>2016</v>
      </c>
      <c r="D63" s="80" t="s">
        <v>602</v>
      </c>
      <c r="E63" s="98" t="s">
        <v>10</v>
      </c>
      <c r="F63" s="96" t="s">
        <v>675</v>
      </c>
      <c r="G63" s="98" t="s">
        <v>681</v>
      </c>
      <c r="H63" s="96" t="s">
        <v>67</v>
      </c>
      <c r="I63" s="98" t="s">
        <v>682</v>
      </c>
      <c r="J63" s="97">
        <v>22</v>
      </c>
      <c r="K63" s="93"/>
      <c r="L63" s="81" t="s">
        <v>263</v>
      </c>
    </row>
    <row r="64" spans="1:12" x14ac:dyDescent="0.2">
      <c r="A64" s="30">
        <v>60</v>
      </c>
      <c r="B64" s="92">
        <v>42671</v>
      </c>
      <c r="C64" s="98">
        <v>2016</v>
      </c>
      <c r="D64" s="80" t="s">
        <v>602</v>
      </c>
      <c r="E64" s="98" t="s">
        <v>10</v>
      </c>
      <c r="F64" s="98" t="s">
        <v>675</v>
      </c>
      <c r="G64" s="98" t="s">
        <v>676</v>
      </c>
      <c r="H64" s="98" t="s">
        <v>291</v>
      </c>
      <c r="I64" s="98" t="s">
        <v>283</v>
      </c>
      <c r="J64" s="98"/>
      <c r="K64" s="93"/>
      <c r="L64" s="93"/>
    </row>
    <row r="65" spans="1:12" ht="25.5" x14ac:dyDescent="0.25">
      <c r="A65" s="30">
        <v>61</v>
      </c>
      <c r="B65" s="99">
        <v>42667</v>
      </c>
      <c r="C65" s="100">
        <v>2016</v>
      </c>
      <c r="D65" s="100" t="s">
        <v>683</v>
      </c>
      <c r="E65" s="101" t="s">
        <v>10</v>
      </c>
      <c r="F65" s="95" t="s">
        <v>284</v>
      </c>
      <c r="G65" s="95" t="s">
        <v>284</v>
      </c>
      <c r="H65" s="100" t="s">
        <v>62</v>
      </c>
      <c r="I65" s="100" t="s">
        <v>603</v>
      </c>
      <c r="J65" s="100">
        <v>15</v>
      </c>
      <c r="K65" s="100"/>
      <c r="L65" s="81" t="s">
        <v>263</v>
      </c>
    </row>
    <row r="66" spans="1:12" ht="25.5" x14ac:dyDescent="0.25">
      <c r="A66" s="30">
        <v>62</v>
      </c>
      <c r="B66" s="99">
        <v>42668</v>
      </c>
      <c r="C66" s="100">
        <v>2016</v>
      </c>
      <c r="D66" s="100" t="s">
        <v>683</v>
      </c>
      <c r="E66" s="101" t="s">
        <v>10</v>
      </c>
      <c r="F66" s="95" t="s">
        <v>284</v>
      </c>
      <c r="G66" s="95" t="s">
        <v>284</v>
      </c>
      <c r="H66" s="100" t="s">
        <v>62</v>
      </c>
      <c r="I66" s="100" t="s">
        <v>684</v>
      </c>
      <c r="J66" s="100">
        <v>15</v>
      </c>
      <c r="K66" s="100"/>
      <c r="L66" s="81" t="s">
        <v>263</v>
      </c>
    </row>
    <row r="67" spans="1:12" ht="25.5" x14ac:dyDescent="0.25">
      <c r="A67" s="30">
        <v>63</v>
      </c>
      <c r="B67" s="99">
        <v>42670</v>
      </c>
      <c r="C67" s="100">
        <v>2016</v>
      </c>
      <c r="D67" s="100" t="s">
        <v>683</v>
      </c>
      <c r="E67" s="101" t="s">
        <v>10</v>
      </c>
      <c r="F67" s="95" t="s">
        <v>28</v>
      </c>
      <c r="G67" s="95" t="s">
        <v>28</v>
      </c>
      <c r="H67" s="100" t="s">
        <v>62</v>
      </c>
      <c r="I67" s="100" t="s">
        <v>604</v>
      </c>
      <c r="J67" s="100">
        <v>20</v>
      </c>
      <c r="K67" s="100"/>
      <c r="L67" s="81" t="s">
        <v>263</v>
      </c>
    </row>
    <row r="68" spans="1:12" ht="25.5" x14ac:dyDescent="0.25">
      <c r="A68" s="30">
        <v>64</v>
      </c>
      <c r="B68" s="99">
        <v>42671</v>
      </c>
      <c r="C68" s="100">
        <v>2016</v>
      </c>
      <c r="D68" s="100" t="s">
        <v>683</v>
      </c>
      <c r="E68" s="101" t="s">
        <v>10</v>
      </c>
      <c r="F68" s="95" t="s">
        <v>284</v>
      </c>
      <c r="G68" s="95" t="s">
        <v>284</v>
      </c>
      <c r="H68" s="100" t="s">
        <v>62</v>
      </c>
      <c r="I68" s="100" t="s">
        <v>605</v>
      </c>
      <c r="J68" s="100">
        <v>15</v>
      </c>
      <c r="K68" s="100"/>
      <c r="L68" s="81" t="s">
        <v>263</v>
      </c>
    </row>
    <row r="69" spans="1:12" ht="25.5" x14ac:dyDescent="0.2">
      <c r="A69" s="30">
        <v>65</v>
      </c>
      <c r="B69" s="102">
        <v>42675</v>
      </c>
      <c r="C69" s="81">
        <v>2016</v>
      </c>
      <c r="D69" s="81" t="s">
        <v>837</v>
      </c>
      <c r="E69" s="91" t="s">
        <v>10</v>
      </c>
      <c r="F69" s="81" t="s">
        <v>7</v>
      </c>
      <c r="G69" s="81" t="s">
        <v>7</v>
      </c>
      <c r="H69" s="31" t="s">
        <v>17</v>
      </c>
      <c r="I69" s="69" t="s">
        <v>838</v>
      </c>
      <c r="J69" s="81" t="s">
        <v>839</v>
      </c>
      <c r="K69" s="93"/>
      <c r="L69" s="81" t="s">
        <v>263</v>
      </c>
    </row>
    <row r="70" spans="1:12" ht="25.5" x14ac:dyDescent="0.2">
      <c r="A70" s="30">
        <v>66</v>
      </c>
      <c r="B70" s="102">
        <v>42677</v>
      </c>
      <c r="C70" s="81">
        <v>2016</v>
      </c>
      <c r="D70" s="81" t="s">
        <v>837</v>
      </c>
      <c r="E70" s="91" t="s">
        <v>10</v>
      </c>
      <c r="F70" s="81" t="s">
        <v>7</v>
      </c>
      <c r="G70" s="81" t="s">
        <v>7</v>
      </c>
      <c r="H70" s="31" t="s">
        <v>67</v>
      </c>
      <c r="I70" s="69" t="s">
        <v>840</v>
      </c>
      <c r="J70" s="81" t="s">
        <v>667</v>
      </c>
      <c r="K70" s="93"/>
      <c r="L70" s="81" t="s">
        <v>263</v>
      </c>
    </row>
    <row r="71" spans="1:12" ht="25.5" x14ac:dyDescent="0.2">
      <c r="A71" s="30">
        <v>67</v>
      </c>
      <c r="B71" s="102">
        <v>42682</v>
      </c>
      <c r="C71" s="81">
        <v>2016</v>
      </c>
      <c r="D71" s="81" t="s">
        <v>837</v>
      </c>
      <c r="E71" s="91" t="s">
        <v>10</v>
      </c>
      <c r="F71" s="81" t="s">
        <v>28</v>
      </c>
      <c r="G71" s="81" t="s">
        <v>841</v>
      </c>
      <c r="H71" s="31" t="s">
        <v>17</v>
      </c>
      <c r="I71" s="80" t="s">
        <v>842</v>
      </c>
      <c r="J71" s="81" t="s">
        <v>843</v>
      </c>
      <c r="K71" s="93"/>
      <c r="L71" s="81" t="s">
        <v>263</v>
      </c>
    </row>
    <row r="72" spans="1:12" ht="15" x14ac:dyDescent="0.2">
      <c r="A72" s="30">
        <v>68</v>
      </c>
      <c r="B72" s="102">
        <v>42685</v>
      </c>
      <c r="C72" s="81">
        <v>2016</v>
      </c>
      <c r="D72" s="81" t="s">
        <v>837</v>
      </c>
      <c r="E72" s="91" t="s">
        <v>10</v>
      </c>
      <c r="F72" s="81" t="s">
        <v>7</v>
      </c>
      <c r="G72" s="81" t="s">
        <v>7</v>
      </c>
      <c r="H72" s="31" t="s">
        <v>19</v>
      </c>
      <c r="I72" s="80" t="s">
        <v>19</v>
      </c>
      <c r="J72" s="81"/>
      <c r="K72" s="93"/>
      <c r="L72" s="81" t="s">
        <v>844</v>
      </c>
    </row>
    <row r="73" spans="1:12" ht="25.5" x14ac:dyDescent="0.2">
      <c r="A73" s="30">
        <v>69</v>
      </c>
      <c r="B73" s="102">
        <v>42692</v>
      </c>
      <c r="C73" s="81">
        <v>2016</v>
      </c>
      <c r="D73" s="81" t="s">
        <v>837</v>
      </c>
      <c r="E73" s="91" t="s">
        <v>10</v>
      </c>
      <c r="F73" s="81" t="s">
        <v>7</v>
      </c>
      <c r="G73" s="81" t="s">
        <v>7</v>
      </c>
      <c r="H73" s="31" t="s">
        <v>67</v>
      </c>
      <c r="I73" s="80" t="s">
        <v>845</v>
      </c>
      <c r="J73" s="81" t="s">
        <v>846</v>
      </c>
      <c r="K73" s="93"/>
      <c r="L73" s="81" t="s">
        <v>263</v>
      </c>
    </row>
    <row r="74" spans="1:12" ht="15" x14ac:dyDescent="0.2">
      <c r="A74" s="30">
        <v>70</v>
      </c>
      <c r="B74" s="102">
        <v>42694</v>
      </c>
      <c r="C74" s="81">
        <v>2016</v>
      </c>
      <c r="D74" s="81" t="s">
        <v>837</v>
      </c>
      <c r="E74" s="91" t="s">
        <v>10</v>
      </c>
      <c r="F74" s="81" t="s">
        <v>7</v>
      </c>
      <c r="G74" s="81" t="s">
        <v>7</v>
      </c>
      <c r="H74" s="31" t="s">
        <v>58</v>
      </c>
      <c r="I74" s="80" t="s">
        <v>58</v>
      </c>
      <c r="J74" s="81"/>
      <c r="K74" s="93"/>
      <c r="L74" s="81" t="s">
        <v>844</v>
      </c>
    </row>
    <row r="75" spans="1:12" ht="15" x14ac:dyDescent="0.2">
      <c r="A75" s="30">
        <v>71</v>
      </c>
      <c r="B75" s="102">
        <v>42695</v>
      </c>
      <c r="C75" s="81">
        <v>2016</v>
      </c>
      <c r="D75" s="81" t="s">
        <v>837</v>
      </c>
      <c r="E75" s="91" t="s">
        <v>10</v>
      </c>
      <c r="F75" s="81" t="s">
        <v>7</v>
      </c>
      <c r="G75" s="81" t="s">
        <v>7</v>
      </c>
      <c r="H75" s="80" t="s">
        <v>448</v>
      </c>
      <c r="I75" s="80" t="s">
        <v>448</v>
      </c>
      <c r="J75" s="81"/>
      <c r="K75" s="93"/>
      <c r="L75" s="81" t="s">
        <v>844</v>
      </c>
    </row>
    <row r="76" spans="1:12" ht="15.75" x14ac:dyDescent="0.2">
      <c r="A76" s="30">
        <v>72</v>
      </c>
      <c r="B76" s="94">
        <v>42677</v>
      </c>
      <c r="C76" s="95">
        <v>2016</v>
      </c>
      <c r="D76" s="95" t="s">
        <v>847</v>
      </c>
      <c r="E76" s="103" t="s">
        <v>10</v>
      </c>
      <c r="F76" s="95" t="s">
        <v>848</v>
      </c>
      <c r="G76" s="95" t="s">
        <v>284</v>
      </c>
      <c r="H76" s="95" t="s">
        <v>62</v>
      </c>
      <c r="I76" s="95" t="s">
        <v>849</v>
      </c>
      <c r="J76" s="95">
        <v>22</v>
      </c>
      <c r="K76" s="93"/>
      <c r="L76" s="81" t="s">
        <v>844</v>
      </c>
    </row>
    <row r="77" spans="1:12" ht="15.75" x14ac:dyDescent="0.2">
      <c r="A77" s="30">
        <v>73</v>
      </c>
      <c r="B77" s="94">
        <v>42678</v>
      </c>
      <c r="C77" s="95">
        <v>2016</v>
      </c>
      <c r="D77" s="95" t="s">
        <v>847</v>
      </c>
      <c r="E77" s="103" t="s">
        <v>10</v>
      </c>
      <c r="F77" s="95" t="s">
        <v>850</v>
      </c>
      <c r="G77" s="95" t="s">
        <v>284</v>
      </c>
      <c r="H77" s="95" t="s">
        <v>62</v>
      </c>
      <c r="I77" s="95" t="s">
        <v>851</v>
      </c>
      <c r="J77" s="95">
        <v>22</v>
      </c>
      <c r="K77" s="93"/>
      <c r="L77" s="81" t="s">
        <v>844</v>
      </c>
    </row>
    <row r="78" spans="1:12" ht="15.75" x14ac:dyDescent="0.2">
      <c r="A78" s="30">
        <v>74</v>
      </c>
      <c r="B78" s="94">
        <v>42679</v>
      </c>
      <c r="C78" s="95">
        <v>2016</v>
      </c>
      <c r="D78" s="95" t="s">
        <v>847</v>
      </c>
      <c r="E78" s="103" t="s">
        <v>10</v>
      </c>
      <c r="F78" s="95" t="s">
        <v>284</v>
      </c>
      <c r="G78" s="95" t="s">
        <v>284</v>
      </c>
      <c r="H78" s="95" t="s">
        <v>62</v>
      </c>
      <c r="I78" s="95" t="s">
        <v>852</v>
      </c>
      <c r="J78" s="95">
        <v>50</v>
      </c>
      <c r="K78" s="93"/>
      <c r="L78" s="81" t="s">
        <v>844</v>
      </c>
    </row>
    <row r="79" spans="1:12" ht="15.75" x14ac:dyDescent="0.2">
      <c r="A79" s="30">
        <v>75</v>
      </c>
      <c r="B79" s="94">
        <v>42684</v>
      </c>
      <c r="C79" s="95">
        <v>2016</v>
      </c>
      <c r="D79" s="95" t="s">
        <v>847</v>
      </c>
      <c r="E79" s="103" t="s">
        <v>10</v>
      </c>
      <c r="F79" s="95" t="s">
        <v>284</v>
      </c>
      <c r="G79" s="95" t="s">
        <v>284</v>
      </c>
      <c r="H79" s="95" t="s">
        <v>282</v>
      </c>
      <c r="I79" s="95" t="s">
        <v>284</v>
      </c>
      <c r="J79" s="95"/>
      <c r="K79" s="93"/>
      <c r="L79" s="81" t="s">
        <v>844</v>
      </c>
    </row>
    <row r="80" spans="1:12" ht="15.75" x14ac:dyDescent="0.2">
      <c r="A80" s="30">
        <v>76</v>
      </c>
      <c r="B80" s="94">
        <v>42690</v>
      </c>
      <c r="C80" s="95">
        <v>2016</v>
      </c>
      <c r="D80" s="95" t="s">
        <v>847</v>
      </c>
      <c r="E80" s="103" t="s">
        <v>10</v>
      </c>
      <c r="F80" s="95" t="s">
        <v>853</v>
      </c>
      <c r="G80" s="95" t="s">
        <v>284</v>
      </c>
      <c r="H80" s="95" t="s">
        <v>62</v>
      </c>
      <c r="I80" s="95" t="s">
        <v>854</v>
      </c>
      <c r="J80" s="95">
        <v>22</v>
      </c>
      <c r="K80" s="93"/>
      <c r="L80" s="81" t="s">
        <v>844</v>
      </c>
    </row>
    <row r="81" spans="1:12" ht="15.75" x14ac:dyDescent="0.2">
      <c r="A81" s="30">
        <v>77</v>
      </c>
      <c r="B81" s="94">
        <v>42691</v>
      </c>
      <c r="C81" s="95">
        <v>2016</v>
      </c>
      <c r="D81" s="95" t="s">
        <v>847</v>
      </c>
      <c r="E81" s="103" t="s">
        <v>10</v>
      </c>
      <c r="F81" s="95" t="s">
        <v>855</v>
      </c>
      <c r="G81" s="95" t="s">
        <v>284</v>
      </c>
      <c r="H81" s="95" t="s">
        <v>62</v>
      </c>
      <c r="I81" s="95" t="s">
        <v>856</v>
      </c>
      <c r="J81" s="95">
        <v>18</v>
      </c>
      <c r="K81" s="93"/>
      <c r="L81" s="81" t="s">
        <v>844</v>
      </c>
    </row>
    <row r="82" spans="1:12" ht="15.75" x14ac:dyDescent="0.2">
      <c r="A82" s="30">
        <v>78</v>
      </c>
      <c r="B82" s="94">
        <v>42692</v>
      </c>
      <c r="C82" s="95">
        <v>2016</v>
      </c>
      <c r="D82" s="95" t="s">
        <v>847</v>
      </c>
      <c r="E82" s="103" t="s">
        <v>10</v>
      </c>
      <c r="F82" s="95" t="s">
        <v>857</v>
      </c>
      <c r="G82" s="95" t="s">
        <v>284</v>
      </c>
      <c r="H82" s="95" t="s">
        <v>16</v>
      </c>
      <c r="I82" s="95" t="s">
        <v>858</v>
      </c>
      <c r="J82" s="95">
        <v>22</v>
      </c>
      <c r="K82" s="93"/>
      <c r="L82" s="81" t="s">
        <v>844</v>
      </c>
    </row>
    <row r="83" spans="1:12" ht="15.75" x14ac:dyDescent="0.2">
      <c r="A83" s="30">
        <v>79</v>
      </c>
      <c r="B83" s="94">
        <v>42696</v>
      </c>
      <c r="C83" s="95">
        <v>2016</v>
      </c>
      <c r="D83" s="95" t="s">
        <v>847</v>
      </c>
      <c r="E83" s="103" t="s">
        <v>10</v>
      </c>
      <c r="F83" s="95" t="s">
        <v>28</v>
      </c>
      <c r="G83" s="95" t="s">
        <v>28</v>
      </c>
      <c r="H83" s="95" t="s">
        <v>282</v>
      </c>
      <c r="I83" s="95" t="s">
        <v>28</v>
      </c>
      <c r="J83" s="95"/>
      <c r="K83" s="93"/>
      <c r="L83" s="81" t="s">
        <v>844</v>
      </c>
    </row>
    <row r="84" spans="1:12" ht="15.75" x14ac:dyDescent="0.2">
      <c r="A84" s="30">
        <v>80</v>
      </c>
      <c r="B84" s="94">
        <v>42689</v>
      </c>
      <c r="C84" s="95">
        <v>2016</v>
      </c>
      <c r="D84" s="95" t="s">
        <v>847</v>
      </c>
      <c r="E84" s="103" t="s">
        <v>10</v>
      </c>
      <c r="F84" s="95" t="s">
        <v>284</v>
      </c>
      <c r="G84" s="95" t="s">
        <v>284</v>
      </c>
      <c r="H84" s="95" t="s">
        <v>61</v>
      </c>
      <c r="I84" s="95" t="s">
        <v>284</v>
      </c>
      <c r="J84" s="95"/>
      <c r="K84" s="93"/>
      <c r="L84" s="81" t="s">
        <v>844</v>
      </c>
    </row>
    <row r="85" spans="1:12" ht="15.75" x14ac:dyDescent="0.2">
      <c r="A85" s="30">
        <v>81</v>
      </c>
      <c r="B85" s="94">
        <v>42701</v>
      </c>
      <c r="C85" s="95">
        <v>2016</v>
      </c>
      <c r="D85" s="95" t="s">
        <v>847</v>
      </c>
      <c r="E85" s="103" t="s">
        <v>10</v>
      </c>
      <c r="F85" s="95" t="s">
        <v>284</v>
      </c>
      <c r="G85" s="95" t="s">
        <v>284</v>
      </c>
      <c r="H85" s="95" t="s">
        <v>405</v>
      </c>
      <c r="I85" s="95" t="s">
        <v>284</v>
      </c>
      <c r="J85" s="95"/>
      <c r="K85" s="93"/>
      <c r="L85" s="81" t="s">
        <v>844</v>
      </c>
    </row>
    <row r="86" spans="1:12" ht="15.75" x14ac:dyDescent="0.2">
      <c r="A86" s="30">
        <v>82</v>
      </c>
      <c r="B86" s="104">
        <v>42679</v>
      </c>
      <c r="C86" s="96">
        <v>2016</v>
      </c>
      <c r="D86" s="95" t="s">
        <v>847</v>
      </c>
      <c r="E86" s="96" t="s">
        <v>10</v>
      </c>
      <c r="F86" s="96" t="s">
        <v>675</v>
      </c>
      <c r="G86" s="96" t="s">
        <v>859</v>
      </c>
      <c r="H86" s="96" t="s">
        <v>67</v>
      </c>
      <c r="I86" s="96" t="s">
        <v>860</v>
      </c>
      <c r="J86" s="97">
        <v>44</v>
      </c>
      <c r="K86" s="97"/>
      <c r="L86" s="81" t="s">
        <v>844</v>
      </c>
    </row>
    <row r="87" spans="1:12" ht="15.75" x14ac:dyDescent="0.2">
      <c r="A87" s="30">
        <v>83</v>
      </c>
      <c r="B87" s="104">
        <v>42684</v>
      </c>
      <c r="C87" s="96">
        <v>2016</v>
      </c>
      <c r="D87" s="95" t="s">
        <v>847</v>
      </c>
      <c r="E87" s="96" t="s">
        <v>10</v>
      </c>
      <c r="F87" s="96" t="s">
        <v>675</v>
      </c>
      <c r="G87" s="96" t="s">
        <v>676</v>
      </c>
      <c r="H87" s="96" t="s">
        <v>861</v>
      </c>
      <c r="I87" s="96" t="s">
        <v>283</v>
      </c>
      <c r="J87" s="97"/>
      <c r="K87" s="97"/>
      <c r="L87" s="81" t="s">
        <v>844</v>
      </c>
    </row>
    <row r="88" spans="1:12" ht="15.75" x14ac:dyDescent="0.2">
      <c r="A88" s="30">
        <v>84</v>
      </c>
      <c r="B88" s="104">
        <v>42696</v>
      </c>
      <c r="C88" s="96">
        <v>2016</v>
      </c>
      <c r="D88" s="95" t="s">
        <v>847</v>
      </c>
      <c r="E88" s="96" t="s">
        <v>10</v>
      </c>
      <c r="F88" s="96" t="s">
        <v>675</v>
      </c>
      <c r="G88" s="96" t="s">
        <v>862</v>
      </c>
      <c r="H88" s="96" t="s">
        <v>67</v>
      </c>
      <c r="I88" s="96" t="s">
        <v>863</v>
      </c>
      <c r="J88" s="97">
        <v>44</v>
      </c>
      <c r="K88" s="97"/>
      <c r="L88" s="81" t="s">
        <v>844</v>
      </c>
    </row>
    <row r="89" spans="1:12" ht="15.75" x14ac:dyDescent="0.2">
      <c r="A89" s="30">
        <v>85</v>
      </c>
      <c r="B89" s="105">
        <v>42696</v>
      </c>
      <c r="C89" s="98">
        <v>2016</v>
      </c>
      <c r="D89" s="95" t="s">
        <v>847</v>
      </c>
      <c r="E89" s="98" t="s">
        <v>10</v>
      </c>
      <c r="F89" s="96" t="s">
        <v>675</v>
      </c>
      <c r="G89" s="98" t="s">
        <v>864</v>
      </c>
      <c r="H89" s="96" t="s">
        <v>67</v>
      </c>
      <c r="I89" s="98" t="s">
        <v>865</v>
      </c>
      <c r="J89" s="97">
        <v>22</v>
      </c>
      <c r="K89" s="98"/>
      <c r="L89" s="81" t="s">
        <v>844</v>
      </c>
    </row>
    <row r="90" spans="1:12" ht="15.75" x14ac:dyDescent="0.2">
      <c r="A90" s="30">
        <v>86</v>
      </c>
      <c r="B90" s="105">
        <v>42698</v>
      </c>
      <c r="C90" s="98">
        <v>2016</v>
      </c>
      <c r="D90" s="95" t="s">
        <v>847</v>
      </c>
      <c r="E90" s="98" t="s">
        <v>10</v>
      </c>
      <c r="F90" s="98" t="s">
        <v>675</v>
      </c>
      <c r="G90" s="98" t="s">
        <v>676</v>
      </c>
      <c r="H90" s="98" t="s">
        <v>19</v>
      </c>
      <c r="I90" s="98" t="s">
        <v>283</v>
      </c>
      <c r="J90" s="98"/>
      <c r="K90" s="98"/>
      <c r="L90" s="81" t="s">
        <v>844</v>
      </c>
    </row>
    <row r="91" spans="1:12" ht="15.75" x14ac:dyDescent="0.2">
      <c r="A91" s="30">
        <v>87</v>
      </c>
      <c r="B91" s="106" t="s">
        <v>866</v>
      </c>
      <c r="C91" s="98">
        <v>2016</v>
      </c>
      <c r="D91" s="95" t="s">
        <v>847</v>
      </c>
      <c r="E91" s="98" t="s">
        <v>10</v>
      </c>
      <c r="F91" s="98" t="s">
        <v>675</v>
      </c>
      <c r="G91" s="98" t="s">
        <v>867</v>
      </c>
      <c r="H91" s="96" t="s">
        <v>67</v>
      </c>
      <c r="I91" s="98" t="s">
        <v>868</v>
      </c>
      <c r="J91" s="106">
        <v>50</v>
      </c>
      <c r="K91" s="98"/>
      <c r="L91" s="81" t="s">
        <v>844</v>
      </c>
    </row>
    <row r="92" spans="1:12" ht="15.75" x14ac:dyDescent="0.2">
      <c r="A92" s="30">
        <v>88</v>
      </c>
      <c r="B92" s="106" t="s">
        <v>869</v>
      </c>
      <c r="C92" s="98">
        <v>2016</v>
      </c>
      <c r="D92" s="95" t="s">
        <v>847</v>
      </c>
      <c r="E92" s="98" t="s">
        <v>10</v>
      </c>
      <c r="F92" s="98" t="s">
        <v>675</v>
      </c>
      <c r="G92" s="98" t="s">
        <v>867</v>
      </c>
      <c r="H92" s="96" t="s">
        <v>67</v>
      </c>
      <c r="I92" s="98" t="s">
        <v>870</v>
      </c>
      <c r="J92" s="106">
        <v>44</v>
      </c>
      <c r="K92" s="98"/>
      <c r="L92" s="81" t="s">
        <v>844</v>
      </c>
    </row>
    <row r="93" spans="1:12" ht="25.5" x14ac:dyDescent="0.25">
      <c r="A93" s="30">
        <v>89</v>
      </c>
      <c r="B93" s="107">
        <v>42682</v>
      </c>
      <c r="C93" s="100">
        <v>2016</v>
      </c>
      <c r="D93" s="100" t="s">
        <v>871</v>
      </c>
      <c r="E93" s="100" t="s">
        <v>10</v>
      </c>
      <c r="F93" s="100" t="s">
        <v>576</v>
      </c>
      <c r="G93" s="108" t="s">
        <v>872</v>
      </c>
      <c r="H93" s="108" t="s">
        <v>873</v>
      </c>
      <c r="I93" s="62" t="s">
        <v>874</v>
      </c>
      <c r="J93" s="100">
        <v>18</v>
      </c>
      <c r="K93" s="100">
        <v>25</v>
      </c>
      <c r="L93" s="81" t="s">
        <v>263</v>
      </c>
    </row>
    <row r="94" spans="1:12" ht="25.5" x14ac:dyDescent="0.25">
      <c r="A94" s="30">
        <v>90</v>
      </c>
      <c r="B94" s="109">
        <v>42683</v>
      </c>
      <c r="C94" s="100">
        <v>2016</v>
      </c>
      <c r="D94" s="100" t="s">
        <v>871</v>
      </c>
      <c r="E94" s="100" t="s">
        <v>10</v>
      </c>
      <c r="F94" s="100" t="s">
        <v>576</v>
      </c>
      <c r="G94" s="108" t="s">
        <v>872</v>
      </c>
      <c r="H94" s="110" t="s">
        <v>873</v>
      </c>
      <c r="I94" s="62" t="s">
        <v>875</v>
      </c>
      <c r="J94" s="100">
        <v>10</v>
      </c>
      <c r="K94" s="100">
        <v>22</v>
      </c>
      <c r="L94" s="81" t="s">
        <v>263</v>
      </c>
    </row>
    <row r="95" spans="1:12" ht="25.5" x14ac:dyDescent="0.25">
      <c r="A95" s="30">
        <v>91</v>
      </c>
      <c r="B95" s="109">
        <v>42685</v>
      </c>
      <c r="C95" s="100">
        <v>2016</v>
      </c>
      <c r="D95" s="100" t="s">
        <v>871</v>
      </c>
      <c r="E95" s="100" t="s">
        <v>10</v>
      </c>
      <c r="F95" s="100" t="s">
        <v>876</v>
      </c>
      <c r="G95" s="108" t="s">
        <v>876</v>
      </c>
      <c r="H95" s="110" t="s">
        <v>873</v>
      </c>
      <c r="I95" s="62" t="s">
        <v>877</v>
      </c>
      <c r="J95" s="100">
        <v>40</v>
      </c>
      <c r="K95" s="100">
        <v>55</v>
      </c>
      <c r="L95" s="81" t="s">
        <v>263</v>
      </c>
    </row>
    <row r="96" spans="1:12" ht="25.5" x14ac:dyDescent="0.25">
      <c r="A96" s="30">
        <v>92</v>
      </c>
      <c r="B96" s="109">
        <v>42690</v>
      </c>
      <c r="C96" s="100">
        <v>2016</v>
      </c>
      <c r="D96" s="100" t="s">
        <v>871</v>
      </c>
      <c r="E96" s="100" t="s">
        <v>10</v>
      </c>
      <c r="F96" s="100" t="s">
        <v>576</v>
      </c>
      <c r="G96" s="108" t="s">
        <v>878</v>
      </c>
      <c r="H96" s="110" t="s">
        <v>873</v>
      </c>
      <c r="I96" s="62" t="s">
        <v>879</v>
      </c>
      <c r="J96" s="100">
        <v>22</v>
      </c>
      <c r="K96" s="100">
        <v>44</v>
      </c>
      <c r="L96" s="81" t="s">
        <v>263</v>
      </c>
    </row>
    <row r="97" spans="1:12" ht="25.5" x14ac:dyDescent="0.25">
      <c r="A97" s="30">
        <v>93</v>
      </c>
      <c r="B97" s="109">
        <v>42692</v>
      </c>
      <c r="C97" s="100">
        <v>2016</v>
      </c>
      <c r="D97" s="100" t="s">
        <v>871</v>
      </c>
      <c r="E97" s="100" t="s">
        <v>10</v>
      </c>
      <c r="F97" s="100" t="s">
        <v>876</v>
      </c>
      <c r="G97" s="108" t="s">
        <v>876</v>
      </c>
      <c r="H97" s="110" t="s">
        <v>873</v>
      </c>
      <c r="I97" s="62" t="s">
        <v>880</v>
      </c>
      <c r="J97" s="100">
        <v>10</v>
      </c>
      <c r="K97" s="100">
        <v>22</v>
      </c>
      <c r="L97" s="81" t="s">
        <v>263</v>
      </c>
    </row>
    <row r="98" spans="1:12" ht="25.5" x14ac:dyDescent="0.25">
      <c r="A98" s="30">
        <v>94</v>
      </c>
      <c r="B98" s="109">
        <v>42692</v>
      </c>
      <c r="C98" s="100">
        <v>2016</v>
      </c>
      <c r="D98" s="100" t="s">
        <v>871</v>
      </c>
      <c r="E98" s="100" t="s">
        <v>10</v>
      </c>
      <c r="F98" s="100" t="s">
        <v>876</v>
      </c>
      <c r="G98" s="108" t="s">
        <v>876</v>
      </c>
      <c r="H98" s="108" t="s">
        <v>873</v>
      </c>
      <c r="I98" s="111" t="s">
        <v>881</v>
      </c>
      <c r="J98" s="100">
        <v>50</v>
      </c>
      <c r="K98" s="100">
        <v>60</v>
      </c>
      <c r="L98" s="81" t="s">
        <v>263</v>
      </c>
    </row>
    <row r="99" spans="1:12" ht="25.5" x14ac:dyDescent="0.25">
      <c r="A99" s="30">
        <v>95</v>
      </c>
      <c r="B99" s="109">
        <v>42695</v>
      </c>
      <c r="C99" s="100">
        <v>2016</v>
      </c>
      <c r="D99" s="100" t="s">
        <v>871</v>
      </c>
      <c r="E99" s="100" t="s">
        <v>10</v>
      </c>
      <c r="F99" s="100" t="s">
        <v>576</v>
      </c>
      <c r="G99" s="108" t="s">
        <v>872</v>
      </c>
      <c r="H99" s="108" t="s">
        <v>873</v>
      </c>
      <c r="I99" s="62" t="s">
        <v>882</v>
      </c>
      <c r="J99" s="100">
        <v>22</v>
      </c>
      <c r="K99" s="100">
        <v>36</v>
      </c>
      <c r="L99" s="81" t="s">
        <v>263</v>
      </c>
    </row>
    <row r="100" spans="1:12" ht="25.5" x14ac:dyDescent="0.25">
      <c r="A100" s="30">
        <v>96</v>
      </c>
      <c r="B100" s="109">
        <v>42696</v>
      </c>
      <c r="C100" s="100">
        <v>2016</v>
      </c>
      <c r="D100" s="100" t="s">
        <v>871</v>
      </c>
      <c r="E100" s="100" t="s">
        <v>10</v>
      </c>
      <c r="F100" s="100" t="s">
        <v>576</v>
      </c>
      <c r="G100" s="108" t="s">
        <v>872</v>
      </c>
      <c r="H100" s="108" t="s">
        <v>873</v>
      </c>
      <c r="I100" s="62" t="s">
        <v>883</v>
      </c>
      <c r="J100" s="100">
        <v>5</v>
      </c>
      <c r="K100" s="100">
        <v>10</v>
      </c>
      <c r="L100" s="81" t="s">
        <v>263</v>
      </c>
    </row>
    <row r="101" spans="1:12" ht="25.5" x14ac:dyDescent="0.25">
      <c r="A101" s="30">
        <v>97</v>
      </c>
      <c r="B101" s="109">
        <v>42699</v>
      </c>
      <c r="C101" s="100">
        <v>2016</v>
      </c>
      <c r="D101" s="100" t="s">
        <v>871</v>
      </c>
      <c r="E101" s="100" t="s">
        <v>10</v>
      </c>
      <c r="F101" s="100" t="s">
        <v>576</v>
      </c>
      <c r="G101" s="108" t="s">
        <v>872</v>
      </c>
      <c r="H101" s="108" t="s">
        <v>884</v>
      </c>
      <c r="I101" s="62" t="s">
        <v>885</v>
      </c>
      <c r="J101" s="100"/>
      <c r="K101" s="100"/>
      <c r="L101" s="81" t="s">
        <v>263</v>
      </c>
    </row>
    <row r="102" spans="1:12" ht="25.5" x14ac:dyDescent="0.25">
      <c r="A102" s="30">
        <v>98</v>
      </c>
      <c r="B102" s="109">
        <v>42699</v>
      </c>
      <c r="C102" s="100">
        <v>2016</v>
      </c>
      <c r="D102" s="100" t="s">
        <v>871</v>
      </c>
      <c r="E102" s="100" t="s">
        <v>10</v>
      </c>
      <c r="F102" s="100" t="s">
        <v>576</v>
      </c>
      <c r="G102" s="108" t="s">
        <v>872</v>
      </c>
      <c r="H102" s="108" t="s">
        <v>107</v>
      </c>
      <c r="I102" s="62" t="s">
        <v>886</v>
      </c>
      <c r="J102" s="100"/>
      <c r="K102" s="100"/>
      <c r="L102" s="81" t="s">
        <v>263</v>
      </c>
    </row>
    <row r="103" spans="1:12" ht="25.5" x14ac:dyDescent="0.25">
      <c r="A103" s="30">
        <v>99</v>
      </c>
      <c r="B103" s="112">
        <v>42678</v>
      </c>
      <c r="C103" s="100">
        <v>2016</v>
      </c>
      <c r="D103" s="100" t="s">
        <v>871</v>
      </c>
      <c r="E103" s="100" t="s">
        <v>10</v>
      </c>
      <c r="F103" s="93" t="s">
        <v>28</v>
      </c>
      <c r="G103" s="93" t="s">
        <v>28</v>
      </c>
      <c r="H103" s="95" t="s">
        <v>62</v>
      </c>
      <c r="I103" s="71" t="s">
        <v>842</v>
      </c>
      <c r="J103" s="93"/>
      <c r="K103" s="93"/>
      <c r="L103" s="81" t="s">
        <v>263</v>
      </c>
    </row>
    <row r="104" spans="1:12" ht="25.5" x14ac:dyDescent="0.25">
      <c r="A104" s="30">
        <v>100</v>
      </c>
      <c r="B104" s="112">
        <v>42681</v>
      </c>
      <c r="C104" s="100">
        <v>2016</v>
      </c>
      <c r="D104" s="100" t="s">
        <v>871</v>
      </c>
      <c r="E104" s="100" t="s">
        <v>10</v>
      </c>
      <c r="F104" s="93" t="s">
        <v>28</v>
      </c>
      <c r="G104" s="93" t="s">
        <v>28</v>
      </c>
      <c r="H104" s="95" t="s">
        <v>62</v>
      </c>
      <c r="I104" s="71" t="s">
        <v>887</v>
      </c>
      <c r="J104" s="93"/>
      <c r="K104" s="93"/>
      <c r="L104" s="81" t="s">
        <v>263</v>
      </c>
    </row>
    <row r="105" spans="1:12" ht="25.5" x14ac:dyDescent="0.25">
      <c r="A105" s="30">
        <v>101</v>
      </c>
      <c r="B105" s="112">
        <v>42682</v>
      </c>
      <c r="C105" s="100">
        <v>2016</v>
      </c>
      <c r="D105" s="100" t="s">
        <v>871</v>
      </c>
      <c r="E105" s="100" t="s">
        <v>10</v>
      </c>
      <c r="F105" s="93" t="s">
        <v>28</v>
      </c>
      <c r="G105" s="93" t="s">
        <v>28</v>
      </c>
      <c r="H105" s="95" t="s">
        <v>17</v>
      </c>
      <c r="I105" s="71" t="s">
        <v>842</v>
      </c>
      <c r="J105" s="93"/>
      <c r="K105" s="93"/>
      <c r="L105" s="81" t="s">
        <v>263</v>
      </c>
    </row>
    <row r="106" spans="1:12" ht="25.5" x14ac:dyDescent="0.25">
      <c r="A106" s="30">
        <v>102</v>
      </c>
      <c r="B106" s="112">
        <v>42700</v>
      </c>
      <c r="C106" s="100">
        <v>2016</v>
      </c>
      <c r="D106" s="100" t="s">
        <v>871</v>
      </c>
      <c r="E106" s="100" t="s">
        <v>10</v>
      </c>
      <c r="F106" s="93" t="s">
        <v>28</v>
      </c>
      <c r="G106" s="93" t="s">
        <v>28</v>
      </c>
      <c r="H106" s="95" t="s">
        <v>62</v>
      </c>
      <c r="I106" s="71" t="s">
        <v>888</v>
      </c>
      <c r="J106" s="93"/>
      <c r="K106" s="93"/>
      <c r="L106" s="81" t="s">
        <v>263</v>
      </c>
    </row>
    <row r="107" spans="1:12" x14ac:dyDescent="0.2">
      <c r="A107" s="30">
        <v>103</v>
      </c>
      <c r="B107" s="116" t="s">
        <v>152</v>
      </c>
      <c r="C107" s="116">
        <v>2016</v>
      </c>
      <c r="D107" s="116" t="s">
        <v>452</v>
      </c>
      <c r="E107" s="116" t="s">
        <v>34</v>
      </c>
      <c r="F107" s="116" t="s">
        <v>2</v>
      </c>
      <c r="G107" s="116" t="s">
        <v>2</v>
      </c>
      <c r="H107" s="116" t="s">
        <v>19</v>
      </c>
      <c r="I107" s="117"/>
      <c r="J107" s="118" t="s">
        <v>29</v>
      </c>
      <c r="K107" s="118" t="s">
        <v>29</v>
      </c>
      <c r="L107" s="119"/>
    </row>
    <row r="108" spans="1:12" x14ac:dyDescent="0.2">
      <c r="A108" s="30">
        <v>104</v>
      </c>
      <c r="B108" s="116" t="s">
        <v>127</v>
      </c>
      <c r="C108" s="116">
        <v>2016</v>
      </c>
      <c r="D108" s="116" t="s">
        <v>259</v>
      </c>
      <c r="E108" s="116" t="s">
        <v>34</v>
      </c>
      <c r="F108" s="116" t="s">
        <v>24</v>
      </c>
      <c r="G108" s="116" t="s">
        <v>453</v>
      </c>
      <c r="H108" s="116" t="s">
        <v>17</v>
      </c>
      <c r="I108" s="116" t="s">
        <v>454</v>
      </c>
      <c r="J108" s="118" t="s">
        <v>440</v>
      </c>
      <c r="K108" s="118" t="s">
        <v>440</v>
      </c>
      <c r="L108" s="120"/>
    </row>
    <row r="109" spans="1:12" x14ac:dyDescent="0.2">
      <c r="A109" s="30">
        <v>105</v>
      </c>
      <c r="B109" s="116" t="s">
        <v>338</v>
      </c>
      <c r="C109" s="116">
        <v>2016</v>
      </c>
      <c r="D109" s="116" t="s">
        <v>259</v>
      </c>
      <c r="E109" s="116" t="s">
        <v>34</v>
      </c>
      <c r="F109" s="116" t="s">
        <v>2</v>
      </c>
      <c r="G109" s="116" t="s">
        <v>2</v>
      </c>
      <c r="H109" s="116" t="s">
        <v>448</v>
      </c>
      <c r="I109" s="116"/>
      <c r="J109" s="118" t="s">
        <v>29</v>
      </c>
      <c r="K109" s="118" t="s">
        <v>29</v>
      </c>
      <c r="L109" s="120"/>
    </row>
    <row r="110" spans="1:12" x14ac:dyDescent="0.2">
      <c r="A110" s="30">
        <v>106</v>
      </c>
      <c r="B110" s="116" t="s">
        <v>455</v>
      </c>
      <c r="C110" s="116">
        <v>2016</v>
      </c>
      <c r="D110" s="116" t="s">
        <v>265</v>
      </c>
      <c r="E110" s="116" t="s">
        <v>34</v>
      </c>
      <c r="F110" s="116" t="s">
        <v>32</v>
      </c>
      <c r="G110" s="116" t="s">
        <v>32</v>
      </c>
      <c r="H110" s="116" t="s">
        <v>456</v>
      </c>
      <c r="I110" s="116" t="s">
        <v>456</v>
      </c>
      <c r="J110" s="118">
        <f>(170+154+150)/3</f>
        <v>158</v>
      </c>
      <c r="K110" s="118">
        <v>116</v>
      </c>
      <c r="L110" s="120"/>
    </row>
    <row r="111" spans="1:12" ht="25.5" x14ac:dyDescent="0.2">
      <c r="A111" s="30">
        <v>107</v>
      </c>
      <c r="B111" s="116" t="s">
        <v>80</v>
      </c>
      <c r="C111" s="116">
        <v>2016</v>
      </c>
      <c r="D111" s="116" t="s">
        <v>265</v>
      </c>
      <c r="E111" s="116" t="s">
        <v>34</v>
      </c>
      <c r="F111" s="116" t="s">
        <v>450</v>
      </c>
      <c r="G111" s="116" t="s">
        <v>457</v>
      </c>
      <c r="H111" s="116" t="s">
        <v>458</v>
      </c>
      <c r="I111" s="116" t="s">
        <v>458</v>
      </c>
      <c r="J111" s="121">
        <f>+(10+22+30)/3</f>
        <v>20.666666666666668</v>
      </c>
      <c r="K111" s="118">
        <v>26</v>
      </c>
      <c r="L111" s="122"/>
    </row>
    <row r="112" spans="1:12" x14ac:dyDescent="0.2">
      <c r="A112" s="30">
        <v>108</v>
      </c>
      <c r="B112" s="123" t="s">
        <v>355</v>
      </c>
      <c r="C112" s="116">
        <v>2016</v>
      </c>
      <c r="D112" s="116" t="s">
        <v>265</v>
      </c>
      <c r="E112" s="116" t="s">
        <v>34</v>
      </c>
      <c r="F112" s="116" t="s">
        <v>24</v>
      </c>
      <c r="G112" s="123" t="s">
        <v>24</v>
      </c>
      <c r="H112" s="123" t="s">
        <v>459</v>
      </c>
      <c r="I112" s="123" t="s">
        <v>459</v>
      </c>
      <c r="J112" s="121">
        <f>167/3</f>
        <v>55.666666666666664</v>
      </c>
      <c r="K112" s="118">
        <v>96</v>
      </c>
      <c r="L112" s="122"/>
    </row>
    <row r="113" spans="1:12" x14ac:dyDescent="0.2">
      <c r="A113" s="30">
        <v>109</v>
      </c>
      <c r="B113" s="123" t="s">
        <v>257</v>
      </c>
      <c r="C113" s="116">
        <v>2016</v>
      </c>
      <c r="D113" s="116" t="s">
        <v>265</v>
      </c>
      <c r="E113" s="116" t="s">
        <v>34</v>
      </c>
      <c r="F113" s="116" t="s">
        <v>24</v>
      </c>
      <c r="G113" s="123" t="s">
        <v>460</v>
      </c>
      <c r="H113" s="123" t="s">
        <v>58</v>
      </c>
      <c r="I113" s="124" t="s">
        <v>461</v>
      </c>
      <c r="J113" s="121">
        <f>+(137+102+168)/3</f>
        <v>135.66666666666666</v>
      </c>
      <c r="K113" s="118">
        <v>242</v>
      </c>
      <c r="L113" s="122"/>
    </row>
    <row r="114" spans="1:12" ht="25.5" x14ac:dyDescent="0.2">
      <c r="A114" s="30">
        <v>110</v>
      </c>
      <c r="B114" s="125" t="s">
        <v>685</v>
      </c>
      <c r="C114" s="116">
        <v>2016</v>
      </c>
      <c r="D114" s="120" t="s">
        <v>280</v>
      </c>
      <c r="E114" s="120" t="s">
        <v>34</v>
      </c>
      <c r="F114" s="120" t="s">
        <v>24</v>
      </c>
      <c r="G114" s="120" t="s">
        <v>462</v>
      </c>
      <c r="H114" s="120" t="s">
        <v>463</v>
      </c>
      <c r="I114" s="126" t="s">
        <v>464</v>
      </c>
      <c r="J114" s="118">
        <v>40</v>
      </c>
      <c r="K114" s="118">
        <v>45</v>
      </c>
      <c r="L114" s="120"/>
    </row>
    <row r="115" spans="1:12" x14ac:dyDescent="0.2">
      <c r="A115" s="30">
        <v>111</v>
      </c>
      <c r="B115" s="125" t="s">
        <v>133</v>
      </c>
      <c r="C115" s="116">
        <v>2016</v>
      </c>
      <c r="D115" s="120" t="s">
        <v>280</v>
      </c>
      <c r="E115" s="120" t="s">
        <v>34</v>
      </c>
      <c r="F115" s="120" t="s">
        <v>2</v>
      </c>
      <c r="G115" s="120" t="s">
        <v>465</v>
      </c>
      <c r="H115" s="120" t="s">
        <v>288</v>
      </c>
      <c r="I115" s="126" t="s">
        <v>466</v>
      </c>
      <c r="J115" s="118" t="s">
        <v>29</v>
      </c>
      <c r="K115" s="118">
        <v>50</v>
      </c>
      <c r="L115" s="120"/>
    </row>
    <row r="116" spans="1:12" x14ac:dyDescent="0.2">
      <c r="A116" s="30">
        <v>112</v>
      </c>
      <c r="B116" s="125" t="s">
        <v>133</v>
      </c>
      <c r="C116" s="116">
        <v>2016</v>
      </c>
      <c r="D116" s="120" t="s">
        <v>280</v>
      </c>
      <c r="E116" s="120" t="s">
        <v>34</v>
      </c>
      <c r="F116" s="120" t="s">
        <v>24</v>
      </c>
      <c r="G116" s="120" t="s">
        <v>460</v>
      </c>
      <c r="H116" s="120" t="s">
        <v>62</v>
      </c>
      <c r="I116" s="126" t="s">
        <v>467</v>
      </c>
      <c r="J116" s="121">
        <f>+(242+102+168)/3</f>
        <v>170.66666666666666</v>
      </c>
      <c r="K116" s="118" t="s">
        <v>29</v>
      </c>
      <c r="L116" s="120"/>
    </row>
    <row r="117" spans="1:12" x14ac:dyDescent="0.2">
      <c r="A117" s="30">
        <v>113</v>
      </c>
      <c r="B117" s="125" t="s">
        <v>138</v>
      </c>
      <c r="C117" s="116">
        <v>2016</v>
      </c>
      <c r="D117" s="120" t="s">
        <v>280</v>
      </c>
      <c r="E117" s="120" t="s">
        <v>34</v>
      </c>
      <c r="F117" s="120" t="s">
        <v>2</v>
      </c>
      <c r="G117" s="120" t="s">
        <v>2</v>
      </c>
      <c r="H117" s="120" t="s">
        <v>282</v>
      </c>
      <c r="I117" s="120" t="s">
        <v>468</v>
      </c>
      <c r="J117" s="118" t="s">
        <v>29</v>
      </c>
      <c r="K117" s="118" t="s">
        <v>29</v>
      </c>
      <c r="L117" s="120"/>
    </row>
    <row r="118" spans="1:12" ht="38.25" x14ac:dyDescent="0.2">
      <c r="A118" s="30">
        <v>114</v>
      </c>
      <c r="B118" s="120" t="s">
        <v>138</v>
      </c>
      <c r="C118" s="116">
        <v>2016</v>
      </c>
      <c r="D118" s="120" t="s">
        <v>280</v>
      </c>
      <c r="E118" s="120" t="s">
        <v>34</v>
      </c>
      <c r="F118" s="120" t="s">
        <v>2</v>
      </c>
      <c r="G118" s="120" t="s">
        <v>2</v>
      </c>
      <c r="H118" s="120" t="s">
        <v>17</v>
      </c>
      <c r="I118" s="120" t="s">
        <v>469</v>
      </c>
      <c r="J118" s="118">
        <v>20</v>
      </c>
      <c r="K118" s="118">
        <v>23</v>
      </c>
      <c r="L118" s="122"/>
    </row>
    <row r="119" spans="1:12" x14ac:dyDescent="0.2">
      <c r="A119" s="30">
        <v>115</v>
      </c>
      <c r="B119" s="126" t="s">
        <v>202</v>
      </c>
      <c r="C119" s="116">
        <v>2016</v>
      </c>
      <c r="D119" s="120" t="s">
        <v>470</v>
      </c>
      <c r="E119" s="120" t="s">
        <v>34</v>
      </c>
      <c r="F119" s="120" t="s">
        <v>451</v>
      </c>
      <c r="G119" s="120" t="s">
        <v>451</v>
      </c>
      <c r="H119" s="120" t="s">
        <v>16</v>
      </c>
      <c r="I119" s="126" t="s">
        <v>909</v>
      </c>
      <c r="J119" s="127">
        <v>20</v>
      </c>
      <c r="K119" s="127">
        <v>18</v>
      </c>
      <c r="L119" s="122" t="s">
        <v>910</v>
      </c>
    </row>
    <row r="120" spans="1:12" x14ac:dyDescent="0.2">
      <c r="A120" s="30">
        <v>116</v>
      </c>
      <c r="B120" s="126" t="s">
        <v>195</v>
      </c>
      <c r="C120" s="116">
        <v>2016</v>
      </c>
      <c r="D120" s="120" t="s">
        <v>470</v>
      </c>
      <c r="E120" s="120" t="s">
        <v>34</v>
      </c>
      <c r="F120" s="120" t="s">
        <v>451</v>
      </c>
      <c r="G120" s="120" t="s">
        <v>451</v>
      </c>
      <c r="H120" s="120" t="s">
        <v>16</v>
      </c>
      <c r="I120" s="126" t="s">
        <v>471</v>
      </c>
      <c r="J120" s="127">
        <v>12</v>
      </c>
      <c r="K120" s="127">
        <v>15</v>
      </c>
      <c r="L120" s="122"/>
    </row>
    <row r="121" spans="1:12" ht="25.5" x14ac:dyDescent="0.2">
      <c r="A121" s="30">
        <v>117</v>
      </c>
      <c r="B121" s="126" t="s">
        <v>205</v>
      </c>
      <c r="C121" s="116">
        <v>2016</v>
      </c>
      <c r="D121" s="120" t="s">
        <v>470</v>
      </c>
      <c r="E121" s="120" t="s">
        <v>34</v>
      </c>
      <c r="F121" s="120" t="s">
        <v>2</v>
      </c>
      <c r="G121" s="120" t="s">
        <v>2</v>
      </c>
      <c r="H121" s="120" t="s">
        <v>472</v>
      </c>
      <c r="I121" s="126" t="s">
        <v>473</v>
      </c>
      <c r="J121" s="118" t="s">
        <v>29</v>
      </c>
      <c r="K121" s="118" t="s">
        <v>29</v>
      </c>
      <c r="L121" s="122"/>
    </row>
    <row r="122" spans="1:12" x14ac:dyDescent="0.2">
      <c r="A122" s="30">
        <v>118</v>
      </c>
      <c r="B122" s="125" t="s">
        <v>212</v>
      </c>
      <c r="C122" s="128">
        <v>2016</v>
      </c>
      <c r="D122" s="120" t="s">
        <v>470</v>
      </c>
      <c r="E122" s="120" t="s">
        <v>32</v>
      </c>
      <c r="F122" s="120" t="s">
        <v>32</v>
      </c>
      <c r="G122" s="120" t="s">
        <v>32</v>
      </c>
      <c r="H122" s="120" t="s">
        <v>19</v>
      </c>
      <c r="I122" s="125" t="s">
        <v>19</v>
      </c>
      <c r="J122" s="118" t="s">
        <v>29</v>
      </c>
      <c r="K122" s="118" t="s">
        <v>29</v>
      </c>
      <c r="L122" s="122"/>
    </row>
    <row r="123" spans="1:12" ht="25.5" x14ac:dyDescent="0.2">
      <c r="A123" s="30">
        <v>119</v>
      </c>
      <c r="B123" s="126" t="s">
        <v>565</v>
      </c>
      <c r="C123" s="116">
        <v>2016</v>
      </c>
      <c r="D123" s="120" t="s">
        <v>663</v>
      </c>
      <c r="E123" s="120" t="s">
        <v>34</v>
      </c>
      <c r="F123" s="120" t="s">
        <v>2</v>
      </c>
      <c r="G123" s="120" t="s">
        <v>2</v>
      </c>
      <c r="H123" s="120" t="s">
        <v>472</v>
      </c>
      <c r="I123" s="126" t="s">
        <v>686</v>
      </c>
      <c r="J123" s="118" t="s">
        <v>29</v>
      </c>
      <c r="K123" s="118" t="s">
        <v>29</v>
      </c>
      <c r="L123" s="122"/>
    </row>
    <row r="124" spans="1:12" ht="15" x14ac:dyDescent="0.2">
      <c r="A124" s="30">
        <v>120</v>
      </c>
      <c r="B124" s="129" t="s">
        <v>624</v>
      </c>
      <c r="C124" s="116">
        <v>2016</v>
      </c>
      <c r="D124" s="120" t="s">
        <v>602</v>
      </c>
      <c r="E124" s="120" t="s">
        <v>34</v>
      </c>
      <c r="F124" s="129" t="s">
        <v>2</v>
      </c>
      <c r="G124" s="129" t="s">
        <v>687</v>
      </c>
      <c r="H124" s="129" t="s">
        <v>67</v>
      </c>
      <c r="I124" s="129" t="s">
        <v>688</v>
      </c>
      <c r="J124" s="122"/>
      <c r="K124" s="122"/>
      <c r="L124" s="122"/>
    </row>
    <row r="125" spans="1:12" ht="15" x14ac:dyDescent="0.2">
      <c r="A125" s="30">
        <v>121</v>
      </c>
      <c r="B125" s="129" t="s">
        <v>626</v>
      </c>
      <c r="C125" s="116">
        <v>2016</v>
      </c>
      <c r="D125" s="120" t="s">
        <v>602</v>
      </c>
      <c r="E125" s="120" t="s">
        <v>34</v>
      </c>
      <c r="F125" s="129" t="s">
        <v>2</v>
      </c>
      <c r="G125" s="129" t="s">
        <v>2</v>
      </c>
      <c r="H125" s="130" t="s">
        <v>62</v>
      </c>
      <c r="I125" s="131" t="s">
        <v>689</v>
      </c>
      <c r="J125" s="122"/>
      <c r="K125" s="122"/>
      <c r="L125" s="122"/>
    </row>
    <row r="126" spans="1:12" ht="15" x14ac:dyDescent="0.2">
      <c r="A126" s="30">
        <v>122</v>
      </c>
      <c r="B126" s="129" t="s">
        <v>616</v>
      </c>
      <c r="C126" s="116">
        <v>2016</v>
      </c>
      <c r="D126" s="120" t="s">
        <v>602</v>
      </c>
      <c r="E126" s="120" t="s">
        <v>34</v>
      </c>
      <c r="F126" s="132" t="s">
        <v>561</v>
      </c>
      <c r="G126" s="129" t="s">
        <v>690</v>
      </c>
      <c r="H126" s="130" t="s">
        <v>62</v>
      </c>
      <c r="I126" s="39" t="s">
        <v>691</v>
      </c>
      <c r="J126" s="122"/>
      <c r="K126" s="122"/>
      <c r="L126" s="122"/>
    </row>
    <row r="127" spans="1:12" ht="25.5" x14ac:dyDescent="0.2">
      <c r="A127" s="30">
        <v>123</v>
      </c>
      <c r="B127" s="129" t="s">
        <v>599</v>
      </c>
      <c r="C127" s="116">
        <v>2016</v>
      </c>
      <c r="D127" s="120" t="s">
        <v>602</v>
      </c>
      <c r="E127" s="120" t="s">
        <v>34</v>
      </c>
      <c r="F127" s="132" t="s">
        <v>561</v>
      </c>
      <c r="G127" s="132" t="s">
        <v>692</v>
      </c>
      <c r="H127" s="133" t="s">
        <v>67</v>
      </c>
      <c r="I127" s="39" t="s">
        <v>693</v>
      </c>
      <c r="J127" s="122"/>
      <c r="K127" s="122"/>
      <c r="L127" s="122"/>
    </row>
    <row r="128" spans="1:12" ht="15" x14ac:dyDescent="0.2">
      <c r="A128" s="30">
        <v>124</v>
      </c>
      <c r="B128" s="129" t="s">
        <v>599</v>
      </c>
      <c r="C128" s="116">
        <v>2016</v>
      </c>
      <c r="D128" s="120" t="s">
        <v>602</v>
      </c>
      <c r="E128" s="120" t="s">
        <v>34</v>
      </c>
      <c r="F128" s="132" t="s">
        <v>561</v>
      </c>
      <c r="G128" s="132" t="s">
        <v>694</v>
      </c>
      <c r="H128" s="129" t="s">
        <v>67</v>
      </c>
      <c r="I128" s="39" t="s">
        <v>695</v>
      </c>
      <c r="J128" s="122"/>
      <c r="K128" s="122"/>
      <c r="L128" s="122"/>
    </row>
    <row r="129" spans="1:12" ht="25.5" x14ac:dyDescent="0.2">
      <c r="A129" s="30">
        <v>125</v>
      </c>
      <c r="B129" s="129" t="s">
        <v>632</v>
      </c>
      <c r="C129" s="116">
        <v>2016</v>
      </c>
      <c r="D129" s="120" t="s">
        <v>602</v>
      </c>
      <c r="E129" s="120" t="s">
        <v>34</v>
      </c>
      <c r="F129" s="132" t="s">
        <v>24</v>
      </c>
      <c r="G129" s="132" t="s">
        <v>696</v>
      </c>
      <c r="H129" s="133" t="s">
        <v>17</v>
      </c>
      <c r="I129" s="133" t="s">
        <v>697</v>
      </c>
      <c r="J129" s="122"/>
      <c r="K129" s="122"/>
      <c r="L129" s="122"/>
    </row>
    <row r="130" spans="1:12" ht="25.5" x14ac:dyDescent="0.2">
      <c r="A130" s="30">
        <v>126</v>
      </c>
      <c r="B130" s="129" t="s">
        <v>632</v>
      </c>
      <c r="C130" s="116">
        <v>2016</v>
      </c>
      <c r="D130" s="120" t="s">
        <v>602</v>
      </c>
      <c r="E130" s="120" t="s">
        <v>34</v>
      </c>
      <c r="F130" s="132" t="s">
        <v>2</v>
      </c>
      <c r="G130" s="132" t="s">
        <v>698</v>
      </c>
      <c r="H130" s="133" t="s">
        <v>67</v>
      </c>
      <c r="I130" s="133" t="s">
        <v>699</v>
      </c>
      <c r="J130" s="122"/>
      <c r="K130" s="122"/>
      <c r="L130" s="122"/>
    </row>
    <row r="131" spans="1:12" x14ac:dyDescent="0.2">
      <c r="A131" s="30">
        <v>127</v>
      </c>
      <c r="B131" s="130" t="s">
        <v>629</v>
      </c>
      <c r="C131" s="116">
        <v>2016</v>
      </c>
      <c r="D131" s="120" t="s">
        <v>602</v>
      </c>
      <c r="E131" s="120" t="s">
        <v>34</v>
      </c>
      <c r="F131" s="132" t="s">
        <v>30</v>
      </c>
      <c r="G131" s="132" t="s">
        <v>30</v>
      </c>
      <c r="H131" s="133" t="s">
        <v>67</v>
      </c>
      <c r="I131" s="133"/>
      <c r="J131" s="122"/>
      <c r="K131" s="122"/>
      <c r="L131" s="122"/>
    </row>
    <row r="132" spans="1:12" x14ac:dyDescent="0.2">
      <c r="A132" s="30">
        <v>128</v>
      </c>
      <c r="B132" s="130" t="s">
        <v>615</v>
      </c>
      <c r="C132" s="116">
        <v>2016</v>
      </c>
      <c r="D132" s="120" t="s">
        <v>602</v>
      </c>
      <c r="E132" s="120" t="s">
        <v>34</v>
      </c>
      <c r="F132" s="132" t="s">
        <v>700</v>
      </c>
      <c r="G132" s="132" t="s">
        <v>700</v>
      </c>
      <c r="H132" s="133" t="s">
        <v>67</v>
      </c>
      <c r="I132" s="133"/>
      <c r="J132" s="122"/>
      <c r="K132" s="122"/>
      <c r="L132" s="122"/>
    </row>
    <row r="133" spans="1:12" ht="25.5" x14ac:dyDescent="0.2">
      <c r="A133" s="30">
        <v>129</v>
      </c>
      <c r="B133" s="120" t="s">
        <v>615</v>
      </c>
      <c r="C133" s="116">
        <v>2016</v>
      </c>
      <c r="D133" s="120" t="s">
        <v>602</v>
      </c>
      <c r="E133" s="120" t="s">
        <v>34</v>
      </c>
      <c r="F133" s="132" t="s">
        <v>2</v>
      </c>
      <c r="G133" s="120" t="s">
        <v>701</v>
      </c>
      <c r="H133" s="120" t="s">
        <v>62</v>
      </c>
      <c r="I133" s="120" t="s">
        <v>702</v>
      </c>
      <c r="J133" s="120"/>
      <c r="K133" s="120"/>
      <c r="L133" s="120"/>
    </row>
    <row r="134" spans="1:12" ht="15" x14ac:dyDescent="0.2">
      <c r="A134" s="30">
        <v>130</v>
      </c>
      <c r="B134" s="130" t="s">
        <v>630</v>
      </c>
      <c r="C134" s="116">
        <v>2016</v>
      </c>
      <c r="D134" s="120" t="s">
        <v>602</v>
      </c>
      <c r="E134" s="120" t="s">
        <v>32</v>
      </c>
      <c r="F134" s="132" t="s">
        <v>32</v>
      </c>
      <c r="G134" s="130" t="s">
        <v>32</v>
      </c>
      <c r="H134" s="130" t="s">
        <v>62</v>
      </c>
      <c r="I134" s="134" t="s">
        <v>606</v>
      </c>
      <c r="J134" s="122"/>
      <c r="K134" s="122"/>
      <c r="L134" s="122"/>
    </row>
    <row r="135" spans="1:12" ht="15" x14ac:dyDescent="0.2">
      <c r="A135" s="30">
        <v>131</v>
      </c>
      <c r="B135" s="130" t="s">
        <v>600</v>
      </c>
      <c r="C135" s="130">
        <v>2016</v>
      </c>
      <c r="D135" s="120" t="s">
        <v>602</v>
      </c>
      <c r="E135" s="120" t="s">
        <v>32</v>
      </c>
      <c r="F135" s="132" t="s">
        <v>32</v>
      </c>
      <c r="G135" s="130" t="s">
        <v>32</v>
      </c>
      <c r="H135" s="130" t="s">
        <v>19</v>
      </c>
      <c r="I135" s="134" t="s">
        <v>606</v>
      </c>
      <c r="J135" s="122"/>
      <c r="K135" s="122"/>
      <c r="L135" s="122"/>
    </row>
    <row r="136" spans="1:12" ht="25.5" x14ac:dyDescent="0.2">
      <c r="A136" s="30">
        <v>132</v>
      </c>
      <c r="B136" s="130" t="s">
        <v>911</v>
      </c>
      <c r="C136" s="116">
        <v>2016</v>
      </c>
      <c r="D136" s="120" t="s">
        <v>837</v>
      </c>
      <c r="E136" s="120" t="s">
        <v>34</v>
      </c>
      <c r="F136" s="132" t="s">
        <v>912</v>
      </c>
      <c r="G136" s="132" t="s">
        <v>912</v>
      </c>
      <c r="H136" s="132" t="s">
        <v>17</v>
      </c>
      <c r="I136" s="135" t="s">
        <v>913</v>
      </c>
      <c r="J136" s="122"/>
      <c r="K136" s="122"/>
      <c r="L136" s="122"/>
    </row>
    <row r="137" spans="1:12" ht="15" x14ac:dyDescent="0.2">
      <c r="A137" s="30">
        <v>133</v>
      </c>
      <c r="B137" s="130" t="s">
        <v>906</v>
      </c>
      <c r="C137" s="116">
        <v>2016</v>
      </c>
      <c r="D137" s="120" t="s">
        <v>837</v>
      </c>
      <c r="E137" s="120" t="s">
        <v>34</v>
      </c>
      <c r="F137" s="132" t="s">
        <v>607</v>
      </c>
      <c r="G137" s="132" t="s">
        <v>607</v>
      </c>
      <c r="H137" s="130" t="s">
        <v>17</v>
      </c>
      <c r="I137" s="134" t="s">
        <v>914</v>
      </c>
      <c r="J137" s="122"/>
      <c r="K137" s="122"/>
      <c r="L137" s="122"/>
    </row>
    <row r="138" spans="1:12" ht="38.25" x14ac:dyDescent="0.2">
      <c r="A138" s="30">
        <v>134</v>
      </c>
      <c r="B138" s="130" t="s">
        <v>904</v>
      </c>
      <c r="C138" s="116">
        <v>2016</v>
      </c>
      <c r="D138" s="120" t="s">
        <v>837</v>
      </c>
      <c r="E138" s="120" t="s">
        <v>34</v>
      </c>
      <c r="F138" s="132" t="s">
        <v>915</v>
      </c>
      <c r="G138" s="132" t="s">
        <v>915</v>
      </c>
      <c r="H138" s="130" t="s">
        <v>58</v>
      </c>
      <c r="I138" s="39" t="s">
        <v>916</v>
      </c>
      <c r="J138" s="122"/>
      <c r="K138" s="122"/>
      <c r="L138" s="122"/>
    </row>
    <row r="139" spans="1:12" ht="25.5" x14ac:dyDescent="0.2">
      <c r="A139" s="30">
        <v>135</v>
      </c>
      <c r="B139" s="130" t="s">
        <v>836</v>
      </c>
      <c r="C139" s="116">
        <v>2016</v>
      </c>
      <c r="D139" s="120" t="s">
        <v>837</v>
      </c>
      <c r="E139" s="120" t="s">
        <v>34</v>
      </c>
      <c r="F139" s="132" t="s">
        <v>125</v>
      </c>
      <c r="G139" s="132" t="s">
        <v>125</v>
      </c>
      <c r="H139" s="132" t="s">
        <v>67</v>
      </c>
      <c r="I139" s="132" t="s">
        <v>917</v>
      </c>
      <c r="J139" s="122"/>
      <c r="K139" s="122"/>
      <c r="L139" s="122"/>
    </row>
    <row r="140" spans="1:12" x14ac:dyDescent="0.2">
      <c r="A140" s="30">
        <v>136</v>
      </c>
      <c r="B140" s="130" t="s">
        <v>836</v>
      </c>
      <c r="C140" s="116">
        <v>2016</v>
      </c>
      <c r="D140" s="120" t="s">
        <v>837</v>
      </c>
      <c r="E140" s="120" t="s">
        <v>34</v>
      </c>
      <c r="F140" s="132" t="s">
        <v>125</v>
      </c>
      <c r="G140" s="132" t="s">
        <v>125</v>
      </c>
      <c r="H140" s="132" t="s">
        <v>58</v>
      </c>
      <c r="I140" s="132" t="s">
        <v>918</v>
      </c>
      <c r="J140" s="122"/>
      <c r="K140" s="122"/>
      <c r="L140" s="122"/>
    </row>
    <row r="141" spans="1:12" x14ac:dyDescent="0.2">
      <c r="A141" s="30">
        <v>137</v>
      </c>
      <c r="B141" s="130" t="s">
        <v>907</v>
      </c>
      <c r="C141" s="116">
        <v>2016</v>
      </c>
      <c r="D141" s="120" t="s">
        <v>837</v>
      </c>
      <c r="E141" s="120" t="s">
        <v>34</v>
      </c>
      <c r="F141" s="132" t="s">
        <v>125</v>
      </c>
      <c r="G141" s="132" t="s">
        <v>125</v>
      </c>
      <c r="H141" s="132" t="s">
        <v>17</v>
      </c>
      <c r="I141" s="132" t="s">
        <v>919</v>
      </c>
      <c r="J141" s="122"/>
      <c r="K141" s="122"/>
      <c r="L141" s="122"/>
    </row>
    <row r="142" spans="1:12" ht="25.5" x14ac:dyDescent="0.2">
      <c r="A142" s="30">
        <v>138</v>
      </c>
      <c r="B142" s="130" t="s">
        <v>902</v>
      </c>
      <c r="C142" s="116">
        <v>2016</v>
      </c>
      <c r="D142" s="120" t="s">
        <v>837</v>
      </c>
      <c r="E142" s="120" t="s">
        <v>34</v>
      </c>
      <c r="F142" s="129" t="s">
        <v>2</v>
      </c>
      <c r="G142" s="129" t="s">
        <v>2</v>
      </c>
      <c r="H142" s="129" t="s">
        <v>566</v>
      </c>
      <c r="I142" s="130" t="s">
        <v>920</v>
      </c>
      <c r="J142" s="122"/>
      <c r="K142" s="122"/>
      <c r="L142" s="122"/>
    </row>
    <row r="143" spans="1:12" ht="25.5" x14ac:dyDescent="0.2">
      <c r="A143" s="30">
        <v>139</v>
      </c>
      <c r="B143" s="130" t="s">
        <v>921</v>
      </c>
      <c r="C143" s="116">
        <v>2016</v>
      </c>
      <c r="D143" s="120" t="s">
        <v>837</v>
      </c>
      <c r="E143" s="120" t="s">
        <v>34</v>
      </c>
      <c r="F143" s="129" t="s">
        <v>2</v>
      </c>
      <c r="G143" s="129" t="s">
        <v>2</v>
      </c>
      <c r="H143" s="129" t="s">
        <v>67</v>
      </c>
      <c r="I143" s="130" t="s">
        <v>922</v>
      </c>
      <c r="J143" s="122"/>
      <c r="K143" s="122"/>
      <c r="L143" s="122"/>
    </row>
    <row r="144" spans="1:12" x14ac:dyDescent="0.2">
      <c r="A144" s="30">
        <v>140</v>
      </c>
      <c r="B144" s="136" t="s">
        <v>921</v>
      </c>
      <c r="C144" s="116">
        <v>2016</v>
      </c>
      <c r="D144" s="120" t="s">
        <v>837</v>
      </c>
      <c r="E144" s="120" t="s">
        <v>34</v>
      </c>
      <c r="F144" s="136" t="s">
        <v>608</v>
      </c>
      <c r="G144" s="136" t="s">
        <v>608</v>
      </c>
      <c r="H144" s="136" t="s">
        <v>923</v>
      </c>
      <c r="I144" s="136" t="s">
        <v>924</v>
      </c>
      <c r="J144" s="122"/>
      <c r="K144" s="122"/>
      <c r="L144" s="122"/>
    </row>
    <row r="145" spans="1:12" x14ac:dyDescent="0.2">
      <c r="A145" s="30">
        <v>141</v>
      </c>
      <c r="B145" s="136" t="s">
        <v>925</v>
      </c>
      <c r="C145" s="116">
        <v>2016</v>
      </c>
      <c r="D145" s="120" t="s">
        <v>837</v>
      </c>
      <c r="E145" s="120" t="s">
        <v>34</v>
      </c>
      <c r="F145" s="136" t="s">
        <v>30</v>
      </c>
      <c r="G145" s="136" t="s">
        <v>30</v>
      </c>
      <c r="H145" s="136" t="s">
        <v>923</v>
      </c>
      <c r="I145" s="136" t="s">
        <v>926</v>
      </c>
      <c r="J145" s="122"/>
      <c r="K145" s="122"/>
      <c r="L145" s="122"/>
    </row>
    <row r="146" spans="1:12" x14ac:dyDescent="0.2">
      <c r="A146" s="30">
        <v>142</v>
      </c>
      <c r="B146" s="136" t="s">
        <v>927</v>
      </c>
      <c r="C146" s="116">
        <v>2016</v>
      </c>
      <c r="D146" s="120" t="s">
        <v>837</v>
      </c>
      <c r="E146" s="120" t="s">
        <v>34</v>
      </c>
      <c r="F146" s="116" t="s">
        <v>2</v>
      </c>
      <c r="G146" s="116" t="s">
        <v>2</v>
      </c>
      <c r="H146" s="130" t="s">
        <v>19</v>
      </c>
      <c r="I146" s="132"/>
      <c r="J146" s="122"/>
      <c r="K146" s="122"/>
      <c r="L146" s="122"/>
    </row>
    <row r="147" spans="1:12" x14ac:dyDescent="0.2">
      <c r="A147" s="30">
        <v>143</v>
      </c>
      <c r="B147" s="137" t="s">
        <v>927</v>
      </c>
      <c r="C147" s="116">
        <v>2016</v>
      </c>
      <c r="D147" s="120" t="s">
        <v>837</v>
      </c>
      <c r="E147" s="120" t="s">
        <v>34</v>
      </c>
      <c r="F147" s="136" t="s">
        <v>607</v>
      </c>
      <c r="G147" s="136" t="s">
        <v>607</v>
      </c>
      <c r="H147" s="136" t="s">
        <v>923</v>
      </c>
      <c r="I147" s="137" t="s">
        <v>928</v>
      </c>
      <c r="J147" s="122"/>
      <c r="K147" s="122"/>
      <c r="L147" s="122"/>
    </row>
    <row r="148" spans="1:12" x14ac:dyDescent="0.2">
      <c r="A148" s="30">
        <v>144</v>
      </c>
      <c r="B148" s="136" t="s">
        <v>833</v>
      </c>
      <c r="C148" s="116">
        <v>2016</v>
      </c>
      <c r="D148" s="120" t="s">
        <v>837</v>
      </c>
      <c r="E148" s="120" t="s">
        <v>34</v>
      </c>
      <c r="F148" s="136" t="s">
        <v>30</v>
      </c>
      <c r="G148" s="136" t="s">
        <v>30</v>
      </c>
      <c r="H148" s="136" t="s">
        <v>17</v>
      </c>
      <c r="I148" s="136" t="s">
        <v>929</v>
      </c>
      <c r="J148" s="122"/>
      <c r="K148" s="122"/>
      <c r="L148" s="122"/>
    </row>
    <row r="149" spans="1:12" x14ac:dyDescent="0.2">
      <c r="A149" s="30">
        <v>145</v>
      </c>
      <c r="B149" s="136" t="s">
        <v>930</v>
      </c>
      <c r="C149" s="116">
        <v>2016</v>
      </c>
      <c r="D149" s="120" t="s">
        <v>837</v>
      </c>
      <c r="E149" s="120" t="s">
        <v>34</v>
      </c>
      <c r="F149" s="136" t="s">
        <v>2</v>
      </c>
      <c r="G149" s="136" t="s">
        <v>2</v>
      </c>
      <c r="H149" s="136" t="s">
        <v>923</v>
      </c>
      <c r="I149" s="136" t="s">
        <v>931</v>
      </c>
      <c r="J149" s="122"/>
      <c r="K149" s="122"/>
      <c r="L149" s="122"/>
    </row>
    <row r="150" spans="1:12" x14ac:dyDescent="0.2">
      <c r="A150" s="30">
        <v>146</v>
      </c>
      <c r="B150" s="136" t="s">
        <v>891</v>
      </c>
      <c r="C150" s="116">
        <v>2016</v>
      </c>
      <c r="D150" s="120" t="s">
        <v>837</v>
      </c>
      <c r="E150" s="120" t="s">
        <v>34</v>
      </c>
      <c r="F150" s="136" t="s">
        <v>30</v>
      </c>
      <c r="G150" s="136" t="s">
        <v>30</v>
      </c>
      <c r="H150" s="136" t="s">
        <v>67</v>
      </c>
      <c r="I150" s="136" t="s">
        <v>932</v>
      </c>
      <c r="J150" s="122"/>
      <c r="K150" s="122"/>
      <c r="L150" s="122"/>
    </row>
    <row r="151" spans="1:12" ht="25.5" x14ac:dyDescent="0.2">
      <c r="A151" s="30">
        <v>147</v>
      </c>
      <c r="B151" s="136" t="s">
        <v>891</v>
      </c>
      <c r="C151" s="116">
        <v>2016</v>
      </c>
      <c r="D151" s="120" t="s">
        <v>837</v>
      </c>
      <c r="E151" s="120" t="s">
        <v>34</v>
      </c>
      <c r="F151" s="136" t="s">
        <v>30</v>
      </c>
      <c r="G151" s="136" t="s">
        <v>30</v>
      </c>
      <c r="H151" s="136" t="s">
        <v>67</v>
      </c>
      <c r="I151" s="136" t="s">
        <v>933</v>
      </c>
      <c r="J151" s="122"/>
      <c r="K151" s="122"/>
      <c r="L151" s="122"/>
    </row>
    <row r="152" spans="1:12" x14ac:dyDescent="0.2">
      <c r="A152" s="30">
        <v>148</v>
      </c>
      <c r="B152" s="136" t="s">
        <v>934</v>
      </c>
      <c r="C152" s="116">
        <v>2016</v>
      </c>
      <c r="D152" s="120" t="s">
        <v>837</v>
      </c>
      <c r="E152" s="120" t="s">
        <v>34</v>
      </c>
      <c r="F152" s="136" t="s">
        <v>608</v>
      </c>
      <c r="G152" s="136" t="s">
        <v>608</v>
      </c>
      <c r="H152" s="136" t="s">
        <v>58</v>
      </c>
      <c r="I152" s="136" t="s">
        <v>924</v>
      </c>
      <c r="J152" s="122"/>
      <c r="K152" s="122"/>
      <c r="L152" s="122"/>
    </row>
    <row r="153" spans="1:12" ht="25.5" x14ac:dyDescent="0.2">
      <c r="A153" s="30">
        <v>149</v>
      </c>
      <c r="B153" s="136" t="s">
        <v>934</v>
      </c>
      <c r="C153" s="116">
        <v>2016</v>
      </c>
      <c r="D153" s="120" t="s">
        <v>837</v>
      </c>
      <c r="E153" s="120" t="s">
        <v>34</v>
      </c>
      <c r="F153" s="136" t="s">
        <v>935</v>
      </c>
      <c r="G153" s="136" t="s">
        <v>935</v>
      </c>
      <c r="H153" s="136" t="s">
        <v>67</v>
      </c>
      <c r="I153" s="136" t="s">
        <v>936</v>
      </c>
      <c r="J153" s="122"/>
      <c r="K153" s="122"/>
      <c r="L153" s="122"/>
    </row>
    <row r="154" spans="1:12" ht="25.5" x14ac:dyDescent="0.2">
      <c r="A154" s="30">
        <v>150</v>
      </c>
      <c r="B154" s="136" t="s">
        <v>892</v>
      </c>
      <c r="C154" s="116">
        <v>2016</v>
      </c>
      <c r="D154" s="120" t="s">
        <v>837</v>
      </c>
      <c r="E154" s="120" t="s">
        <v>34</v>
      </c>
      <c r="F154" s="136" t="s">
        <v>937</v>
      </c>
      <c r="G154" s="136" t="s">
        <v>937</v>
      </c>
      <c r="H154" s="136" t="s">
        <v>938</v>
      </c>
      <c r="I154" s="136"/>
      <c r="J154" s="122"/>
      <c r="K154" s="122"/>
      <c r="L154" s="122"/>
    </row>
    <row r="155" spans="1:12" ht="25.5" x14ac:dyDescent="0.2">
      <c r="A155" s="30">
        <v>151</v>
      </c>
      <c r="B155" s="136" t="s">
        <v>892</v>
      </c>
      <c r="C155" s="116">
        <v>2016</v>
      </c>
      <c r="D155" s="120" t="s">
        <v>837</v>
      </c>
      <c r="E155" s="120" t="s">
        <v>34</v>
      </c>
      <c r="F155" s="136" t="s">
        <v>2</v>
      </c>
      <c r="G155" s="136" t="s">
        <v>2</v>
      </c>
      <c r="H155" s="136" t="s">
        <v>923</v>
      </c>
      <c r="I155" s="136" t="s">
        <v>939</v>
      </c>
      <c r="J155" s="122"/>
      <c r="K155" s="122"/>
      <c r="L155" s="122"/>
    </row>
    <row r="156" spans="1:12" x14ac:dyDescent="0.2">
      <c r="A156" s="30">
        <v>152</v>
      </c>
      <c r="B156" s="136" t="s">
        <v>905</v>
      </c>
      <c r="C156" s="116">
        <v>2016</v>
      </c>
      <c r="D156" s="120" t="s">
        <v>837</v>
      </c>
      <c r="E156" s="120" t="s">
        <v>34</v>
      </c>
      <c r="F156" s="136" t="s">
        <v>30</v>
      </c>
      <c r="G156" s="136" t="s">
        <v>30</v>
      </c>
      <c r="H156" s="136" t="s">
        <v>940</v>
      </c>
      <c r="I156" s="136"/>
      <c r="J156" s="122"/>
      <c r="K156" s="122"/>
      <c r="L156" s="122"/>
    </row>
    <row r="157" spans="1:12" ht="25.5" x14ac:dyDescent="0.2">
      <c r="A157" s="30">
        <v>153</v>
      </c>
      <c r="B157" s="136" t="s">
        <v>905</v>
      </c>
      <c r="C157" s="116">
        <v>2016</v>
      </c>
      <c r="D157" s="120" t="s">
        <v>837</v>
      </c>
      <c r="E157" s="120" t="s">
        <v>34</v>
      </c>
      <c r="F157" s="136" t="s">
        <v>915</v>
      </c>
      <c r="G157" s="136" t="s">
        <v>915</v>
      </c>
      <c r="H157" s="136" t="s">
        <v>923</v>
      </c>
      <c r="I157" s="136" t="s">
        <v>936</v>
      </c>
      <c r="J157" s="122"/>
      <c r="K157" s="122"/>
      <c r="L157" s="122"/>
    </row>
    <row r="158" spans="1:12" ht="25.5" x14ac:dyDescent="0.2">
      <c r="A158" s="30">
        <v>154</v>
      </c>
      <c r="B158" s="136" t="s">
        <v>905</v>
      </c>
      <c r="C158" s="116">
        <v>2016</v>
      </c>
      <c r="D158" s="120" t="s">
        <v>837</v>
      </c>
      <c r="E158" s="120" t="s">
        <v>34</v>
      </c>
      <c r="F158" s="136" t="s">
        <v>941</v>
      </c>
      <c r="G158" s="136" t="s">
        <v>941</v>
      </c>
      <c r="H158" s="136" t="s">
        <v>923</v>
      </c>
      <c r="I158" s="136" t="s">
        <v>936</v>
      </c>
      <c r="J158" s="122"/>
      <c r="K158" s="122"/>
      <c r="L158" s="122"/>
    </row>
    <row r="159" spans="1:12" x14ac:dyDescent="0.2">
      <c r="A159" s="30">
        <v>155</v>
      </c>
      <c r="B159" s="136" t="s">
        <v>942</v>
      </c>
      <c r="C159" s="116">
        <v>2016</v>
      </c>
      <c r="D159" s="120" t="s">
        <v>837</v>
      </c>
      <c r="E159" s="120" t="s">
        <v>34</v>
      </c>
      <c r="F159" s="136" t="s">
        <v>2</v>
      </c>
      <c r="G159" s="136" t="s">
        <v>2</v>
      </c>
      <c r="H159" s="136" t="s">
        <v>943</v>
      </c>
      <c r="I159" s="136" t="s">
        <v>944</v>
      </c>
      <c r="J159" s="122"/>
      <c r="K159" s="122"/>
      <c r="L159" s="122"/>
    </row>
    <row r="160" spans="1:12" ht="25.5" x14ac:dyDescent="0.2">
      <c r="A160" s="30">
        <v>156</v>
      </c>
      <c r="B160" s="136" t="s">
        <v>945</v>
      </c>
      <c r="C160" s="116">
        <v>2016</v>
      </c>
      <c r="D160" s="120" t="s">
        <v>837</v>
      </c>
      <c r="E160" s="120" t="s">
        <v>34</v>
      </c>
      <c r="F160" s="136" t="s">
        <v>24</v>
      </c>
      <c r="G160" s="136" t="s">
        <v>24</v>
      </c>
      <c r="H160" s="136" t="s">
        <v>67</v>
      </c>
      <c r="I160" s="136" t="s">
        <v>946</v>
      </c>
      <c r="J160" s="122"/>
      <c r="K160" s="122"/>
      <c r="L160" s="122"/>
    </row>
    <row r="161" spans="1:12" x14ac:dyDescent="0.2">
      <c r="A161" s="30">
        <v>157</v>
      </c>
      <c r="B161" s="136" t="s">
        <v>893</v>
      </c>
      <c r="C161" s="116">
        <v>2016</v>
      </c>
      <c r="D161" s="120" t="s">
        <v>837</v>
      </c>
      <c r="E161" s="120" t="s">
        <v>34</v>
      </c>
      <c r="F161" s="136" t="s">
        <v>2</v>
      </c>
      <c r="G161" s="136" t="s">
        <v>2</v>
      </c>
      <c r="H161" s="136" t="s">
        <v>448</v>
      </c>
      <c r="I161" s="136" t="s">
        <v>947</v>
      </c>
      <c r="J161" s="122"/>
      <c r="K161" s="122"/>
      <c r="L161" s="122"/>
    </row>
    <row r="162" spans="1:12" x14ac:dyDescent="0.2">
      <c r="A162" s="30">
        <v>158</v>
      </c>
      <c r="B162" s="137" t="s">
        <v>893</v>
      </c>
      <c r="C162" s="116">
        <v>2016</v>
      </c>
      <c r="D162" s="120" t="s">
        <v>837</v>
      </c>
      <c r="E162" s="120" t="s">
        <v>34</v>
      </c>
      <c r="F162" s="136" t="s">
        <v>948</v>
      </c>
      <c r="G162" s="136" t="s">
        <v>948</v>
      </c>
      <c r="H162" s="136" t="s">
        <v>923</v>
      </c>
      <c r="I162" s="137" t="s">
        <v>949</v>
      </c>
      <c r="J162" s="122"/>
      <c r="K162" s="122"/>
      <c r="L162" s="122"/>
    </row>
    <row r="163" spans="1:12" ht="25.5" x14ac:dyDescent="0.2">
      <c r="A163" s="30">
        <v>159</v>
      </c>
      <c r="B163" s="136" t="s">
        <v>903</v>
      </c>
      <c r="C163" s="116">
        <v>2016</v>
      </c>
      <c r="D163" s="120" t="s">
        <v>837</v>
      </c>
      <c r="E163" s="120" t="s">
        <v>34</v>
      </c>
      <c r="F163" s="136" t="s">
        <v>935</v>
      </c>
      <c r="G163" s="136" t="s">
        <v>935</v>
      </c>
      <c r="H163" s="136" t="s">
        <v>67</v>
      </c>
      <c r="I163" s="136" t="s">
        <v>950</v>
      </c>
      <c r="J163" s="122"/>
      <c r="K163" s="122"/>
      <c r="L163" s="122"/>
    </row>
    <row r="164" spans="1:12" x14ac:dyDescent="0.2">
      <c r="A164" s="30">
        <v>160</v>
      </c>
      <c r="B164" s="140">
        <v>42684</v>
      </c>
      <c r="C164" s="145">
        <v>2016</v>
      </c>
      <c r="D164" s="145" t="s">
        <v>977</v>
      </c>
      <c r="E164" s="145" t="s">
        <v>8</v>
      </c>
      <c r="F164" s="138" t="s">
        <v>444</v>
      </c>
      <c r="G164" s="138" t="s">
        <v>978</v>
      </c>
      <c r="H164" s="141" t="s">
        <v>71</v>
      </c>
      <c r="I164" s="139" t="s">
        <v>951</v>
      </c>
      <c r="J164" s="145">
        <v>191</v>
      </c>
      <c r="K164" s="145"/>
      <c r="L164" s="145"/>
    </row>
    <row r="165" spans="1:12" x14ac:dyDescent="0.2">
      <c r="A165" s="30">
        <v>161</v>
      </c>
      <c r="B165" s="140">
        <v>42685</v>
      </c>
      <c r="C165" s="145">
        <v>2016</v>
      </c>
      <c r="D165" s="145" t="s">
        <v>977</v>
      </c>
      <c r="E165" s="145" t="s">
        <v>8</v>
      </c>
      <c r="F165" s="138" t="s">
        <v>979</v>
      </c>
      <c r="G165" s="138" t="s">
        <v>952</v>
      </c>
      <c r="H165" s="141" t="s">
        <v>106</v>
      </c>
      <c r="I165" s="138" t="s">
        <v>443</v>
      </c>
      <c r="J165" s="145">
        <v>416</v>
      </c>
      <c r="K165" s="145"/>
      <c r="L165" s="145"/>
    </row>
    <row r="166" spans="1:12" ht="25.5" x14ac:dyDescent="0.2">
      <c r="A166" s="30">
        <v>162</v>
      </c>
      <c r="B166" s="140" t="s">
        <v>894</v>
      </c>
      <c r="C166" s="81">
        <v>2016</v>
      </c>
      <c r="D166" s="145" t="s">
        <v>977</v>
      </c>
      <c r="E166" s="81" t="s">
        <v>8</v>
      </c>
      <c r="F166" s="142" t="s">
        <v>980</v>
      </c>
      <c r="G166" s="142" t="s">
        <v>441</v>
      </c>
      <c r="H166" s="142" t="s">
        <v>953</v>
      </c>
      <c r="I166" s="89" t="s">
        <v>981</v>
      </c>
      <c r="J166" s="81">
        <v>3000</v>
      </c>
      <c r="K166" s="145"/>
      <c r="L166" s="145"/>
    </row>
    <row r="167" spans="1:12" ht="25.5" x14ac:dyDescent="0.2">
      <c r="A167" s="30">
        <v>163</v>
      </c>
      <c r="B167" s="140" t="s">
        <v>895</v>
      </c>
      <c r="C167" s="81">
        <v>2016</v>
      </c>
      <c r="D167" s="145" t="s">
        <v>977</v>
      </c>
      <c r="E167" s="81" t="s">
        <v>8</v>
      </c>
      <c r="F167" s="142" t="s">
        <v>980</v>
      </c>
      <c r="G167" s="142" t="s">
        <v>982</v>
      </c>
      <c r="H167" s="142" t="s">
        <v>106</v>
      </c>
      <c r="I167" s="142" t="s">
        <v>647</v>
      </c>
      <c r="J167" s="81">
        <v>500</v>
      </c>
      <c r="K167" s="145"/>
      <c r="L167" s="146"/>
    </row>
    <row r="168" spans="1:12" x14ac:dyDescent="0.2">
      <c r="A168" s="30">
        <v>164</v>
      </c>
      <c r="B168" s="140" t="s">
        <v>895</v>
      </c>
      <c r="C168" s="81">
        <v>2016</v>
      </c>
      <c r="D168" s="145" t="s">
        <v>977</v>
      </c>
      <c r="E168" s="81" t="s">
        <v>8</v>
      </c>
      <c r="F168" s="139" t="s">
        <v>980</v>
      </c>
      <c r="G168" s="142" t="s">
        <v>983</v>
      </c>
      <c r="H168" s="142" t="s">
        <v>71</v>
      </c>
      <c r="I168" s="89" t="s">
        <v>646</v>
      </c>
      <c r="J168" s="81">
        <v>450</v>
      </c>
      <c r="K168" s="145"/>
      <c r="L168" s="146"/>
    </row>
    <row r="169" spans="1:12" ht="25.5" x14ac:dyDescent="0.2">
      <c r="A169" s="30">
        <v>165</v>
      </c>
      <c r="B169" s="140" t="s">
        <v>801</v>
      </c>
      <c r="C169" s="81">
        <v>2016</v>
      </c>
      <c r="D169" s="145" t="s">
        <v>977</v>
      </c>
      <c r="E169" s="81" t="s">
        <v>8</v>
      </c>
      <c r="F169" s="142" t="s">
        <v>980</v>
      </c>
      <c r="G169" s="142" t="s">
        <v>984</v>
      </c>
      <c r="H169" s="142" t="s">
        <v>106</v>
      </c>
      <c r="I169" s="110" t="s">
        <v>954</v>
      </c>
      <c r="J169" s="81">
        <v>180</v>
      </c>
      <c r="K169" s="145"/>
      <c r="L169" s="146"/>
    </row>
    <row r="170" spans="1:12" x14ac:dyDescent="0.2">
      <c r="A170" s="30">
        <v>166</v>
      </c>
      <c r="B170" s="140" t="s">
        <v>957</v>
      </c>
      <c r="C170" s="145">
        <v>2016</v>
      </c>
      <c r="D170" s="145" t="s">
        <v>977</v>
      </c>
      <c r="E170" s="145" t="s">
        <v>8</v>
      </c>
      <c r="F170" s="142" t="s">
        <v>955</v>
      </c>
      <c r="G170" s="138" t="s">
        <v>955</v>
      </c>
      <c r="H170" s="141" t="s">
        <v>71</v>
      </c>
      <c r="I170" s="139" t="s">
        <v>956</v>
      </c>
      <c r="J170" s="145">
        <v>956.25</v>
      </c>
      <c r="K170" s="145"/>
      <c r="L170" s="146"/>
    </row>
    <row r="171" spans="1:12" x14ac:dyDescent="0.2">
      <c r="A171" s="30">
        <v>167</v>
      </c>
      <c r="B171" s="140" t="s">
        <v>958</v>
      </c>
      <c r="C171" s="145">
        <v>2016</v>
      </c>
      <c r="D171" s="145" t="s">
        <v>977</v>
      </c>
      <c r="E171" s="145" t="s">
        <v>8</v>
      </c>
      <c r="F171" s="142" t="s">
        <v>955</v>
      </c>
      <c r="G171" s="138" t="s">
        <v>955</v>
      </c>
      <c r="H171" s="141" t="s">
        <v>206</v>
      </c>
      <c r="I171" s="139" t="s">
        <v>956</v>
      </c>
      <c r="J171" s="145">
        <v>956.25</v>
      </c>
      <c r="K171" s="145"/>
      <c r="L171" s="146"/>
    </row>
    <row r="172" spans="1:12" x14ac:dyDescent="0.2">
      <c r="A172" s="30">
        <v>168</v>
      </c>
      <c r="B172" s="140" t="s">
        <v>958</v>
      </c>
      <c r="C172" s="145">
        <v>2016</v>
      </c>
      <c r="D172" s="145" t="s">
        <v>977</v>
      </c>
      <c r="E172" s="145" t="s">
        <v>8</v>
      </c>
      <c r="F172" s="142" t="s">
        <v>955</v>
      </c>
      <c r="G172" s="138" t="s">
        <v>955</v>
      </c>
      <c r="H172" s="141" t="s">
        <v>71</v>
      </c>
      <c r="I172" s="139" t="s">
        <v>956</v>
      </c>
      <c r="J172" s="145">
        <v>956.25</v>
      </c>
      <c r="K172" s="145"/>
      <c r="L172" s="146"/>
    </row>
    <row r="173" spans="1:12" x14ac:dyDescent="0.2">
      <c r="A173" s="30">
        <v>169</v>
      </c>
      <c r="B173" s="140" t="s">
        <v>961</v>
      </c>
      <c r="C173" s="145">
        <v>2016</v>
      </c>
      <c r="D173" s="145" t="s">
        <v>977</v>
      </c>
      <c r="E173" s="145" t="s">
        <v>8</v>
      </c>
      <c r="F173" s="139" t="s">
        <v>445</v>
      </c>
      <c r="G173" s="138" t="s">
        <v>959</v>
      </c>
      <c r="H173" s="141" t="s">
        <v>71</v>
      </c>
      <c r="I173" s="138" t="s">
        <v>960</v>
      </c>
      <c r="J173" s="145">
        <v>10.66</v>
      </c>
      <c r="K173" s="145"/>
      <c r="L173" s="146"/>
    </row>
    <row r="174" spans="1:12" ht="25.5" x14ac:dyDescent="0.2">
      <c r="A174" s="30">
        <v>170</v>
      </c>
      <c r="B174" s="140" t="s">
        <v>963</v>
      </c>
      <c r="C174" s="145">
        <v>2016</v>
      </c>
      <c r="D174" s="145" t="s">
        <v>977</v>
      </c>
      <c r="E174" s="145" t="s">
        <v>8</v>
      </c>
      <c r="F174" s="142" t="s">
        <v>445</v>
      </c>
      <c r="G174" s="138" t="s">
        <v>445</v>
      </c>
      <c r="H174" s="138" t="s">
        <v>206</v>
      </c>
      <c r="I174" s="141" t="s">
        <v>962</v>
      </c>
      <c r="J174" s="145">
        <v>128.33000000000001</v>
      </c>
      <c r="K174" s="145"/>
      <c r="L174" s="146"/>
    </row>
    <row r="175" spans="1:12" ht="25.5" x14ac:dyDescent="0.2">
      <c r="A175" s="30">
        <v>171</v>
      </c>
      <c r="B175" s="140" t="s">
        <v>963</v>
      </c>
      <c r="C175" s="145">
        <v>2016</v>
      </c>
      <c r="D175" s="145" t="s">
        <v>977</v>
      </c>
      <c r="E175" s="145" t="s">
        <v>8</v>
      </c>
      <c r="F175" s="138" t="s">
        <v>445</v>
      </c>
      <c r="G175" s="138" t="s">
        <v>445</v>
      </c>
      <c r="H175" s="89" t="s">
        <v>71</v>
      </c>
      <c r="I175" s="141" t="s">
        <v>962</v>
      </c>
      <c r="J175" s="145">
        <v>128.33000000000001</v>
      </c>
      <c r="K175" s="145"/>
      <c r="L175" s="146"/>
    </row>
    <row r="176" spans="1:12" x14ac:dyDescent="0.2">
      <c r="A176" s="30">
        <v>172</v>
      </c>
      <c r="B176" s="142" t="s">
        <v>966</v>
      </c>
      <c r="C176" s="145">
        <v>2016</v>
      </c>
      <c r="D176" s="145" t="s">
        <v>977</v>
      </c>
      <c r="E176" s="145" t="s">
        <v>8</v>
      </c>
      <c r="F176" s="143" t="s">
        <v>445</v>
      </c>
      <c r="G176" s="81" t="s">
        <v>964</v>
      </c>
      <c r="H176" s="89" t="s">
        <v>71</v>
      </c>
      <c r="I176" s="142" t="s">
        <v>965</v>
      </c>
      <c r="J176" s="145">
        <v>73.33</v>
      </c>
      <c r="K176" s="145"/>
      <c r="L176" s="146"/>
    </row>
    <row r="177" spans="1:12" x14ac:dyDescent="0.2">
      <c r="A177" s="30">
        <v>173</v>
      </c>
      <c r="B177" s="142" t="s">
        <v>968</v>
      </c>
      <c r="C177" s="145">
        <v>2016</v>
      </c>
      <c r="D177" s="145" t="s">
        <v>977</v>
      </c>
      <c r="E177" s="145" t="s">
        <v>8</v>
      </c>
      <c r="F177" s="142" t="s">
        <v>648</v>
      </c>
      <c r="G177" s="81" t="s">
        <v>648</v>
      </c>
      <c r="H177" s="89" t="s">
        <v>206</v>
      </c>
      <c r="I177" s="89" t="s">
        <v>967</v>
      </c>
      <c r="J177" s="145">
        <v>253.86</v>
      </c>
      <c r="K177" s="145"/>
      <c r="L177" s="146"/>
    </row>
    <row r="178" spans="1:12" x14ac:dyDescent="0.2">
      <c r="A178" s="30">
        <v>174</v>
      </c>
      <c r="B178" s="142" t="s">
        <v>968</v>
      </c>
      <c r="C178" s="145">
        <v>2016</v>
      </c>
      <c r="D178" s="145" t="s">
        <v>977</v>
      </c>
      <c r="E178" s="145" t="s">
        <v>8</v>
      </c>
      <c r="F178" s="138" t="s">
        <v>648</v>
      </c>
      <c r="G178" s="81" t="s">
        <v>969</v>
      </c>
      <c r="H178" s="110" t="s">
        <v>71</v>
      </c>
      <c r="I178" s="110" t="s">
        <v>970</v>
      </c>
      <c r="J178" s="145">
        <v>220.33</v>
      </c>
      <c r="K178" s="145"/>
      <c r="L178" s="146"/>
    </row>
    <row r="179" spans="1:12" x14ac:dyDescent="0.2">
      <c r="A179" s="30">
        <v>175</v>
      </c>
      <c r="B179" s="142" t="s">
        <v>972</v>
      </c>
      <c r="C179" s="145">
        <v>2016</v>
      </c>
      <c r="D179" s="145" t="s">
        <v>977</v>
      </c>
      <c r="E179" s="145" t="s">
        <v>8</v>
      </c>
      <c r="F179" s="138" t="s">
        <v>648</v>
      </c>
      <c r="G179" s="81" t="s">
        <v>971</v>
      </c>
      <c r="H179" s="89" t="s">
        <v>973</v>
      </c>
      <c r="I179" s="142" t="s">
        <v>954</v>
      </c>
      <c r="J179" s="145">
        <v>23</v>
      </c>
      <c r="K179" s="146"/>
      <c r="L179" s="145"/>
    </row>
    <row r="180" spans="1:12" x14ac:dyDescent="0.2">
      <c r="A180" s="30">
        <v>176</v>
      </c>
      <c r="B180" s="142" t="s">
        <v>972</v>
      </c>
      <c r="C180" s="145">
        <v>2016</v>
      </c>
      <c r="D180" s="145" t="s">
        <v>977</v>
      </c>
      <c r="E180" s="145" t="s">
        <v>8</v>
      </c>
      <c r="F180" s="138" t="s">
        <v>648</v>
      </c>
      <c r="G180" s="81" t="s">
        <v>971</v>
      </c>
      <c r="H180" s="143" t="s">
        <v>71</v>
      </c>
      <c r="I180" s="142" t="s">
        <v>954</v>
      </c>
      <c r="J180" s="145">
        <v>23</v>
      </c>
      <c r="K180" s="146"/>
      <c r="L180" s="146"/>
    </row>
    <row r="181" spans="1:12" x14ac:dyDescent="0.2">
      <c r="A181" s="30">
        <v>177</v>
      </c>
      <c r="B181" s="144" t="s">
        <v>976</v>
      </c>
      <c r="C181" s="145">
        <v>2016</v>
      </c>
      <c r="D181" s="145" t="s">
        <v>977</v>
      </c>
      <c r="E181" s="145" t="s">
        <v>8</v>
      </c>
      <c r="F181" s="138" t="s">
        <v>648</v>
      </c>
      <c r="G181" s="143" t="s">
        <v>974</v>
      </c>
      <c r="H181" s="143" t="s">
        <v>206</v>
      </c>
      <c r="I181" s="143" t="s">
        <v>975</v>
      </c>
      <c r="J181" s="145">
        <v>566.5</v>
      </c>
      <c r="K181" s="146"/>
      <c r="L181" s="146"/>
    </row>
    <row r="182" spans="1:12" x14ac:dyDescent="0.2">
      <c r="A182" s="30">
        <v>178</v>
      </c>
      <c r="B182" s="144" t="s">
        <v>976</v>
      </c>
      <c r="C182" s="145">
        <v>2016</v>
      </c>
      <c r="D182" s="145" t="s">
        <v>977</v>
      </c>
      <c r="E182" s="145" t="s">
        <v>8</v>
      </c>
      <c r="F182" s="138" t="s">
        <v>648</v>
      </c>
      <c r="G182" s="143" t="s">
        <v>974</v>
      </c>
      <c r="H182" s="141" t="s">
        <v>71</v>
      </c>
      <c r="I182" s="143" t="s">
        <v>975</v>
      </c>
      <c r="J182" s="145">
        <v>566.5</v>
      </c>
      <c r="K182" s="146"/>
      <c r="L182" s="146"/>
    </row>
    <row r="183" spans="1:12" x14ac:dyDescent="0.2">
      <c r="A183" s="30">
        <v>179</v>
      </c>
      <c r="B183" s="147" t="s">
        <v>162</v>
      </c>
      <c r="C183" s="147">
        <v>2016</v>
      </c>
      <c r="D183" s="148">
        <v>42461</v>
      </c>
      <c r="E183" s="149" t="s">
        <v>5</v>
      </c>
      <c r="F183" s="147" t="s">
        <v>160</v>
      </c>
      <c r="G183" s="147" t="s">
        <v>163</v>
      </c>
      <c r="H183" s="150" t="s">
        <v>17</v>
      </c>
      <c r="I183" s="150" t="s">
        <v>164</v>
      </c>
      <c r="J183" s="147">
        <v>124</v>
      </c>
      <c r="K183" s="147">
        <v>181</v>
      </c>
      <c r="L183" s="147"/>
    </row>
    <row r="184" spans="1:12" x14ac:dyDescent="0.2">
      <c r="A184" s="30">
        <v>180</v>
      </c>
      <c r="B184" s="147" t="s">
        <v>151</v>
      </c>
      <c r="C184" s="147">
        <v>2016</v>
      </c>
      <c r="D184" s="148">
        <v>42461</v>
      </c>
      <c r="E184" s="149" t="s">
        <v>5</v>
      </c>
      <c r="F184" s="147" t="s">
        <v>160</v>
      </c>
      <c r="G184" s="147" t="s">
        <v>165</v>
      </c>
      <c r="H184" s="150" t="s">
        <v>17</v>
      </c>
      <c r="I184" s="150" t="s">
        <v>166</v>
      </c>
      <c r="J184" s="147">
        <v>49</v>
      </c>
      <c r="K184" s="147">
        <v>54</v>
      </c>
      <c r="L184" s="147"/>
    </row>
    <row r="185" spans="1:12" x14ac:dyDescent="0.2">
      <c r="A185" s="30">
        <v>181</v>
      </c>
      <c r="B185" s="147" t="s">
        <v>162</v>
      </c>
      <c r="C185" s="147">
        <v>2016</v>
      </c>
      <c r="D185" s="148">
        <v>42461</v>
      </c>
      <c r="E185" s="149" t="s">
        <v>5</v>
      </c>
      <c r="F185" s="147" t="s">
        <v>160</v>
      </c>
      <c r="G185" s="147" t="s">
        <v>163</v>
      </c>
      <c r="H185" s="150" t="s">
        <v>17</v>
      </c>
      <c r="I185" s="150" t="s">
        <v>164</v>
      </c>
      <c r="J185" s="147">
        <v>123.66</v>
      </c>
      <c r="K185" s="147">
        <v>181.33</v>
      </c>
      <c r="L185" s="147"/>
    </row>
    <row r="186" spans="1:12" x14ac:dyDescent="0.2">
      <c r="A186" s="30">
        <v>182</v>
      </c>
      <c r="B186" s="147" t="s">
        <v>151</v>
      </c>
      <c r="C186" s="147">
        <v>2016</v>
      </c>
      <c r="D186" s="148">
        <v>42461</v>
      </c>
      <c r="E186" s="149" t="s">
        <v>5</v>
      </c>
      <c r="F186" s="147" t="s">
        <v>160</v>
      </c>
      <c r="G186" s="147" t="s">
        <v>217</v>
      </c>
      <c r="H186" s="150" t="s">
        <v>17</v>
      </c>
      <c r="I186" s="150" t="s">
        <v>166</v>
      </c>
      <c r="J186" s="147">
        <v>48.91</v>
      </c>
      <c r="K186" s="147">
        <v>54</v>
      </c>
      <c r="L186" s="147"/>
    </row>
    <row r="187" spans="1:12" x14ac:dyDescent="0.2">
      <c r="A187" s="30">
        <v>183</v>
      </c>
      <c r="B187" s="147" t="s">
        <v>70</v>
      </c>
      <c r="C187" s="147">
        <v>2016</v>
      </c>
      <c r="D187" s="148">
        <v>42461</v>
      </c>
      <c r="E187" s="149" t="s">
        <v>5</v>
      </c>
      <c r="F187" s="147" t="s">
        <v>167</v>
      </c>
      <c r="G187" s="147" t="s">
        <v>167</v>
      </c>
      <c r="H187" s="150" t="s">
        <v>17</v>
      </c>
      <c r="I187" s="151" t="s">
        <v>168</v>
      </c>
      <c r="J187" s="147">
        <v>130</v>
      </c>
      <c r="K187" s="147">
        <v>156</v>
      </c>
      <c r="L187" s="147"/>
    </row>
    <row r="188" spans="1:12" x14ac:dyDescent="0.2">
      <c r="A188" s="30">
        <v>184</v>
      </c>
      <c r="B188" s="147" t="s">
        <v>169</v>
      </c>
      <c r="C188" s="147">
        <v>2016</v>
      </c>
      <c r="D188" s="148">
        <v>42461</v>
      </c>
      <c r="E188" s="149" t="s">
        <v>5</v>
      </c>
      <c r="F188" s="147" t="s">
        <v>167</v>
      </c>
      <c r="G188" s="147" t="s">
        <v>167</v>
      </c>
      <c r="H188" s="150" t="s">
        <v>17</v>
      </c>
      <c r="I188" s="151" t="s">
        <v>170</v>
      </c>
      <c r="J188" s="147">
        <v>532</v>
      </c>
      <c r="K188" s="147">
        <v>597</v>
      </c>
      <c r="L188" s="147"/>
    </row>
    <row r="189" spans="1:12" x14ac:dyDescent="0.2">
      <c r="A189" s="30">
        <v>185</v>
      </c>
      <c r="B189" s="147" t="s">
        <v>152</v>
      </c>
      <c r="C189" s="147">
        <v>2016</v>
      </c>
      <c r="D189" s="148">
        <v>42461</v>
      </c>
      <c r="E189" s="149" t="s">
        <v>5</v>
      </c>
      <c r="F189" s="147" t="s">
        <v>171</v>
      </c>
      <c r="G189" s="147" t="s">
        <v>20</v>
      </c>
      <c r="H189" s="150" t="s">
        <v>76</v>
      </c>
      <c r="I189" s="150" t="s">
        <v>218</v>
      </c>
      <c r="J189" s="147">
        <v>4763</v>
      </c>
      <c r="K189" s="147">
        <f>(6003+5554+5105)/3</f>
        <v>5554</v>
      </c>
      <c r="L189" s="147" t="s">
        <v>724</v>
      </c>
    </row>
    <row r="190" spans="1:12" x14ac:dyDescent="0.2">
      <c r="A190" s="30">
        <v>186</v>
      </c>
      <c r="B190" s="147" t="s">
        <v>91</v>
      </c>
      <c r="C190" s="147">
        <v>2016</v>
      </c>
      <c r="D190" s="148">
        <v>42491</v>
      </c>
      <c r="E190" s="149" t="s">
        <v>5</v>
      </c>
      <c r="F190" s="152" t="s">
        <v>105</v>
      </c>
      <c r="G190" s="152" t="s">
        <v>105</v>
      </c>
      <c r="H190" s="150" t="s">
        <v>106</v>
      </c>
      <c r="I190" s="150" t="s">
        <v>178</v>
      </c>
      <c r="J190" s="147">
        <v>183</v>
      </c>
      <c r="K190" s="147">
        <v>154</v>
      </c>
      <c r="L190" s="147"/>
    </row>
    <row r="191" spans="1:12" x14ac:dyDescent="0.2">
      <c r="A191" s="30">
        <v>187</v>
      </c>
      <c r="B191" s="147" t="s">
        <v>94</v>
      </c>
      <c r="C191" s="147">
        <v>2016</v>
      </c>
      <c r="D191" s="148">
        <v>42491</v>
      </c>
      <c r="E191" s="149" t="s">
        <v>5</v>
      </c>
      <c r="F191" s="152" t="s">
        <v>105</v>
      </c>
      <c r="G191" s="152" t="s">
        <v>105</v>
      </c>
      <c r="H191" s="150" t="s">
        <v>71</v>
      </c>
      <c r="I191" s="150" t="s">
        <v>181</v>
      </c>
      <c r="J191" s="147">
        <v>82</v>
      </c>
      <c r="K191" s="147">
        <v>49</v>
      </c>
      <c r="L191" s="147"/>
    </row>
    <row r="192" spans="1:12" x14ac:dyDescent="0.2">
      <c r="A192" s="30">
        <v>188</v>
      </c>
      <c r="B192" s="147" t="s">
        <v>127</v>
      </c>
      <c r="C192" s="147">
        <v>2016</v>
      </c>
      <c r="D192" s="148">
        <v>42491</v>
      </c>
      <c r="E192" s="149" t="s">
        <v>5</v>
      </c>
      <c r="F192" s="147" t="s">
        <v>160</v>
      </c>
      <c r="G192" s="147" t="s">
        <v>105</v>
      </c>
      <c r="H192" s="150" t="s">
        <v>182</v>
      </c>
      <c r="I192" s="150" t="s">
        <v>219</v>
      </c>
      <c r="J192" s="153">
        <f>(4271+5047+7006)/3</f>
        <v>5441.333333333333</v>
      </c>
      <c r="K192" s="147">
        <f>(6020+4615+4761)/3</f>
        <v>5132</v>
      </c>
      <c r="L192" s="147"/>
    </row>
    <row r="193" spans="1:12" x14ac:dyDescent="0.2">
      <c r="A193" s="30">
        <v>189</v>
      </c>
      <c r="B193" s="147" t="s">
        <v>90</v>
      </c>
      <c r="C193" s="147">
        <v>2016</v>
      </c>
      <c r="D193" s="148">
        <v>42491</v>
      </c>
      <c r="E193" s="149" t="s">
        <v>5</v>
      </c>
      <c r="F193" s="152" t="s">
        <v>105</v>
      </c>
      <c r="G193" s="152" t="s">
        <v>105</v>
      </c>
      <c r="H193" s="150" t="s">
        <v>106</v>
      </c>
      <c r="I193" s="150" t="s">
        <v>178</v>
      </c>
      <c r="J193" s="147">
        <v>183.83</v>
      </c>
      <c r="K193" s="147">
        <v>154.83000000000001</v>
      </c>
      <c r="L193" s="147"/>
    </row>
    <row r="194" spans="1:12" x14ac:dyDescent="0.2">
      <c r="A194" s="30">
        <v>190</v>
      </c>
      <c r="B194" s="147" t="s">
        <v>94</v>
      </c>
      <c r="C194" s="147">
        <v>2016</v>
      </c>
      <c r="D194" s="148">
        <v>42491</v>
      </c>
      <c r="E194" s="149" t="s">
        <v>5</v>
      </c>
      <c r="F194" s="152" t="s">
        <v>105</v>
      </c>
      <c r="G194" s="152" t="s">
        <v>105</v>
      </c>
      <c r="H194" s="150" t="s">
        <v>71</v>
      </c>
      <c r="I194" s="150" t="s">
        <v>181</v>
      </c>
      <c r="J194" s="147">
        <v>81.5</v>
      </c>
      <c r="K194" s="147">
        <v>48.66</v>
      </c>
      <c r="L194" s="147"/>
    </row>
    <row r="195" spans="1:12" x14ac:dyDescent="0.2">
      <c r="A195" s="30">
        <v>191</v>
      </c>
      <c r="B195" s="147" t="s">
        <v>127</v>
      </c>
      <c r="C195" s="147">
        <v>2016</v>
      </c>
      <c r="D195" s="148">
        <v>42491</v>
      </c>
      <c r="E195" s="149" t="s">
        <v>5</v>
      </c>
      <c r="F195" s="147" t="s">
        <v>160</v>
      </c>
      <c r="G195" s="147" t="s">
        <v>105</v>
      </c>
      <c r="H195" s="150" t="s">
        <v>182</v>
      </c>
      <c r="I195" s="150" t="s">
        <v>219</v>
      </c>
      <c r="J195" s="153">
        <f>(4271+5047+7006)/3</f>
        <v>5441.333333333333</v>
      </c>
      <c r="K195" s="147">
        <f>(6020+4615+4761)/3</f>
        <v>5132</v>
      </c>
      <c r="L195" s="147"/>
    </row>
    <row r="196" spans="1:12" x14ac:dyDescent="0.2">
      <c r="A196" s="30">
        <v>192</v>
      </c>
      <c r="B196" s="149" t="s">
        <v>91</v>
      </c>
      <c r="C196" s="149">
        <v>2016</v>
      </c>
      <c r="D196" s="148">
        <v>42491</v>
      </c>
      <c r="E196" s="149" t="s">
        <v>5</v>
      </c>
      <c r="F196" s="149" t="s">
        <v>179</v>
      </c>
      <c r="G196" s="149" t="s">
        <v>179</v>
      </c>
      <c r="H196" s="154" t="s">
        <v>75</v>
      </c>
      <c r="I196" s="154" t="s">
        <v>220</v>
      </c>
      <c r="J196" s="155">
        <f>(364+367+282)/3</f>
        <v>337.66666666666669</v>
      </c>
      <c r="K196" s="155">
        <f>(263+258+302)/3</f>
        <v>274.33333333333331</v>
      </c>
      <c r="L196" s="147"/>
    </row>
    <row r="197" spans="1:12" x14ac:dyDescent="0.2">
      <c r="A197" s="30">
        <v>193</v>
      </c>
      <c r="B197" s="149" t="s">
        <v>90</v>
      </c>
      <c r="C197" s="149">
        <v>2016</v>
      </c>
      <c r="D197" s="148">
        <v>42491</v>
      </c>
      <c r="E197" s="149" t="s">
        <v>5</v>
      </c>
      <c r="F197" s="149" t="s">
        <v>179</v>
      </c>
      <c r="G197" s="149" t="s">
        <v>179</v>
      </c>
      <c r="H197" s="154" t="s">
        <v>107</v>
      </c>
      <c r="I197" s="154" t="s">
        <v>220</v>
      </c>
      <c r="J197" s="155">
        <f>(364+367+282)/3</f>
        <v>337.66666666666669</v>
      </c>
      <c r="K197" s="155">
        <f>(263+258+302)/3</f>
        <v>274.33333333333331</v>
      </c>
      <c r="L197" s="147"/>
    </row>
    <row r="198" spans="1:12" x14ac:dyDescent="0.2">
      <c r="A198" s="30">
        <v>194</v>
      </c>
      <c r="B198" s="149" t="s">
        <v>99</v>
      </c>
      <c r="C198" s="149">
        <v>2016</v>
      </c>
      <c r="D198" s="148">
        <v>42491</v>
      </c>
      <c r="E198" s="149" t="s">
        <v>5</v>
      </c>
      <c r="F198" s="149" t="s">
        <v>103</v>
      </c>
      <c r="G198" s="149" t="s">
        <v>103</v>
      </c>
      <c r="H198" s="154" t="s">
        <v>107</v>
      </c>
      <c r="I198" s="154" t="s">
        <v>221</v>
      </c>
      <c r="J198" s="155">
        <f>(1160+1106+1210)/3</f>
        <v>1158.6666666666667</v>
      </c>
      <c r="K198" s="149">
        <f>(1183+1205+1083)/3</f>
        <v>1157</v>
      </c>
      <c r="L198" s="147"/>
    </row>
    <row r="199" spans="1:12" x14ac:dyDescent="0.2">
      <c r="A199" s="30">
        <v>195</v>
      </c>
      <c r="B199" s="147" t="s">
        <v>95</v>
      </c>
      <c r="C199" s="147">
        <v>2016</v>
      </c>
      <c r="D199" s="148">
        <v>42491</v>
      </c>
      <c r="E199" s="149" t="s">
        <v>5</v>
      </c>
      <c r="F199" s="152" t="s">
        <v>119</v>
      </c>
      <c r="G199" s="156" t="s">
        <v>120</v>
      </c>
      <c r="H199" s="150" t="s">
        <v>71</v>
      </c>
      <c r="I199" s="150" t="s">
        <v>172</v>
      </c>
      <c r="J199" s="147">
        <v>408</v>
      </c>
      <c r="K199" s="147">
        <v>255</v>
      </c>
      <c r="L199" s="147"/>
    </row>
    <row r="200" spans="1:12" x14ac:dyDescent="0.2">
      <c r="A200" s="30">
        <v>196</v>
      </c>
      <c r="B200" s="147" t="s">
        <v>173</v>
      </c>
      <c r="C200" s="147">
        <v>2016</v>
      </c>
      <c r="D200" s="148">
        <v>42491</v>
      </c>
      <c r="E200" s="149" t="s">
        <v>5</v>
      </c>
      <c r="F200" s="152" t="s">
        <v>73</v>
      </c>
      <c r="G200" s="156" t="s">
        <v>174</v>
      </c>
      <c r="H200" s="150" t="s">
        <v>106</v>
      </c>
      <c r="I200" s="150" t="s">
        <v>175</v>
      </c>
      <c r="J200" s="147">
        <v>62</v>
      </c>
      <c r="K200" s="147">
        <v>33</v>
      </c>
      <c r="L200" s="147"/>
    </row>
    <row r="201" spans="1:12" x14ac:dyDescent="0.2">
      <c r="A201" s="30">
        <v>197</v>
      </c>
      <c r="B201" s="147" t="s">
        <v>92</v>
      </c>
      <c r="C201" s="147">
        <v>2016</v>
      </c>
      <c r="D201" s="148">
        <v>42491</v>
      </c>
      <c r="E201" s="149" t="s">
        <v>5</v>
      </c>
      <c r="F201" s="152" t="s">
        <v>73</v>
      </c>
      <c r="G201" s="156" t="s">
        <v>73</v>
      </c>
      <c r="H201" s="150" t="s">
        <v>106</v>
      </c>
      <c r="I201" s="150" t="s">
        <v>176</v>
      </c>
      <c r="J201" s="147">
        <v>192</v>
      </c>
      <c r="K201" s="147">
        <v>156</v>
      </c>
      <c r="L201" s="147"/>
    </row>
    <row r="202" spans="1:12" x14ac:dyDescent="0.2">
      <c r="A202" s="30">
        <v>198</v>
      </c>
      <c r="B202" s="147" t="s">
        <v>92</v>
      </c>
      <c r="C202" s="147">
        <v>2016</v>
      </c>
      <c r="D202" s="148">
        <v>42491</v>
      </c>
      <c r="E202" s="149" t="s">
        <v>5</v>
      </c>
      <c r="F202" s="152" t="s">
        <v>73</v>
      </c>
      <c r="G202" s="156" t="s">
        <v>73</v>
      </c>
      <c r="H202" s="150" t="s">
        <v>106</v>
      </c>
      <c r="I202" s="157" t="s">
        <v>177</v>
      </c>
      <c r="J202" s="147">
        <v>659</v>
      </c>
      <c r="K202" s="147">
        <v>659</v>
      </c>
      <c r="L202" s="147"/>
    </row>
    <row r="203" spans="1:12" x14ac:dyDescent="0.2">
      <c r="A203" s="30">
        <v>199</v>
      </c>
      <c r="B203" s="147" t="s">
        <v>94</v>
      </c>
      <c r="C203" s="147">
        <v>2016</v>
      </c>
      <c r="D203" s="148">
        <v>42491</v>
      </c>
      <c r="E203" s="149" t="s">
        <v>5</v>
      </c>
      <c r="F203" s="152" t="s">
        <v>72</v>
      </c>
      <c r="G203" s="152" t="s">
        <v>72</v>
      </c>
      <c r="H203" s="150" t="s">
        <v>71</v>
      </c>
      <c r="I203" s="150" t="s">
        <v>180</v>
      </c>
      <c r="J203" s="147">
        <v>532</v>
      </c>
      <c r="K203" s="147">
        <v>597</v>
      </c>
      <c r="L203" s="147"/>
    </row>
    <row r="204" spans="1:12" x14ac:dyDescent="0.2">
      <c r="A204" s="30">
        <v>200</v>
      </c>
      <c r="B204" s="147" t="s">
        <v>126</v>
      </c>
      <c r="C204" s="147">
        <v>2016</v>
      </c>
      <c r="D204" s="148">
        <v>42491</v>
      </c>
      <c r="E204" s="149" t="s">
        <v>5</v>
      </c>
      <c r="F204" s="152" t="s">
        <v>73</v>
      </c>
      <c r="G204" s="156" t="s">
        <v>73</v>
      </c>
      <c r="H204" s="150" t="s">
        <v>71</v>
      </c>
      <c r="I204" s="150" t="s">
        <v>176</v>
      </c>
      <c r="J204" s="147">
        <v>156</v>
      </c>
      <c r="K204" s="147"/>
      <c r="L204" s="147"/>
    </row>
    <row r="205" spans="1:12" x14ac:dyDescent="0.2">
      <c r="A205" s="30">
        <v>201</v>
      </c>
      <c r="B205" s="147" t="s">
        <v>93</v>
      </c>
      <c r="C205" s="147">
        <v>2016</v>
      </c>
      <c r="D205" s="148">
        <v>42491</v>
      </c>
      <c r="E205" s="149" t="s">
        <v>5</v>
      </c>
      <c r="F205" s="147" t="s">
        <v>120</v>
      </c>
      <c r="G205" s="147" t="s">
        <v>20</v>
      </c>
      <c r="H205" s="150" t="s">
        <v>107</v>
      </c>
      <c r="I205" s="150" t="s">
        <v>132</v>
      </c>
      <c r="J205" s="153">
        <f>(4500+4763+6003)/3</f>
        <v>5088.666666666667</v>
      </c>
      <c r="K205" s="147">
        <f>(5554+5105+4044)/3</f>
        <v>4901</v>
      </c>
      <c r="L205" s="147"/>
    </row>
    <row r="206" spans="1:12" ht="21" x14ac:dyDescent="0.2">
      <c r="A206" s="30">
        <v>202</v>
      </c>
      <c r="B206" s="158" t="s">
        <v>80</v>
      </c>
      <c r="C206" s="147">
        <v>2016</v>
      </c>
      <c r="D206" s="148">
        <v>42522</v>
      </c>
      <c r="E206" s="149" t="s">
        <v>5</v>
      </c>
      <c r="F206" s="152" t="s">
        <v>101</v>
      </c>
      <c r="G206" s="156" t="s">
        <v>102</v>
      </c>
      <c r="H206" s="159" t="s">
        <v>71</v>
      </c>
      <c r="I206" s="151" t="s">
        <v>222</v>
      </c>
      <c r="J206" s="147">
        <v>75</v>
      </c>
      <c r="K206" s="147">
        <v>47</v>
      </c>
      <c r="L206" s="147"/>
    </row>
    <row r="207" spans="1:12" ht="21" x14ac:dyDescent="0.2">
      <c r="A207" s="30">
        <v>203</v>
      </c>
      <c r="B207" s="158" t="s">
        <v>223</v>
      </c>
      <c r="C207" s="147">
        <v>2016</v>
      </c>
      <c r="D207" s="148">
        <v>42522</v>
      </c>
      <c r="E207" s="149" t="s">
        <v>5</v>
      </c>
      <c r="F207" s="152" t="s">
        <v>101</v>
      </c>
      <c r="G207" s="152" t="s">
        <v>101</v>
      </c>
      <c r="H207" s="159" t="s">
        <v>71</v>
      </c>
      <c r="I207" s="151" t="s">
        <v>224</v>
      </c>
      <c r="J207" s="147">
        <v>75</v>
      </c>
      <c r="K207" s="147">
        <v>47</v>
      </c>
      <c r="L207" s="147"/>
    </row>
    <row r="208" spans="1:12" x14ac:dyDescent="0.2">
      <c r="A208" s="30">
        <v>204</v>
      </c>
      <c r="B208" s="158" t="s">
        <v>83</v>
      </c>
      <c r="C208" s="147">
        <v>2016</v>
      </c>
      <c r="D208" s="148">
        <v>42522</v>
      </c>
      <c r="E208" s="149" t="s">
        <v>5</v>
      </c>
      <c r="F208" s="152" t="s">
        <v>101</v>
      </c>
      <c r="G208" s="152" t="s">
        <v>101</v>
      </c>
      <c r="H208" s="159" t="s">
        <v>107</v>
      </c>
      <c r="I208" s="151" t="s">
        <v>225</v>
      </c>
      <c r="J208" s="147">
        <f>(2477+2132+1823)/3</f>
        <v>2144</v>
      </c>
      <c r="K208" s="147">
        <f>(1788+1424)/2</f>
        <v>1606</v>
      </c>
      <c r="L208" s="147"/>
    </row>
    <row r="209" spans="1:12" x14ac:dyDescent="0.2">
      <c r="A209" s="30">
        <v>205</v>
      </c>
      <c r="B209" s="158" t="s">
        <v>79</v>
      </c>
      <c r="C209" s="147">
        <v>2016</v>
      </c>
      <c r="D209" s="148">
        <v>42522</v>
      </c>
      <c r="E209" s="149" t="s">
        <v>5</v>
      </c>
      <c r="F209" s="152" t="s">
        <v>101</v>
      </c>
      <c r="G209" s="152" t="s">
        <v>101</v>
      </c>
      <c r="H209" s="159" t="s">
        <v>75</v>
      </c>
      <c r="I209" s="151" t="s">
        <v>225</v>
      </c>
      <c r="J209" s="147">
        <f>(2477+2132+1823)/3</f>
        <v>2144</v>
      </c>
      <c r="K209" s="147">
        <f>(1788+1424)/2</f>
        <v>1606</v>
      </c>
      <c r="L209" s="147"/>
    </row>
    <row r="210" spans="1:12" x14ac:dyDescent="0.2">
      <c r="A210" s="30">
        <v>206</v>
      </c>
      <c r="B210" s="158" t="s">
        <v>84</v>
      </c>
      <c r="C210" s="147">
        <v>2016</v>
      </c>
      <c r="D210" s="148">
        <v>42522</v>
      </c>
      <c r="E210" s="149" t="s">
        <v>5</v>
      </c>
      <c r="F210" s="152" t="s">
        <v>105</v>
      </c>
      <c r="G210" s="152" t="s">
        <v>105</v>
      </c>
      <c r="H210" s="159" t="s">
        <v>106</v>
      </c>
      <c r="I210" s="151" t="s">
        <v>226</v>
      </c>
      <c r="J210" s="147">
        <v>31.33</v>
      </c>
      <c r="K210" s="147">
        <v>104.5</v>
      </c>
      <c r="L210" s="147"/>
    </row>
    <row r="211" spans="1:12" x14ac:dyDescent="0.2">
      <c r="A211" s="30">
        <v>207</v>
      </c>
      <c r="B211" s="158" t="s">
        <v>88</v>
      </c>
      <c r="C211" s="147">
        <v>2016</v>
      </c>
      <c r="D211" s="148">
        <v>42522</v>
      </c>
      <c r="E211" s="149" t="s">
        <v>5</v>
      </c>
      <c r="F211" s="152" t="s">
        <v>22</v>
      </c>
      <c r="G211" s="152" t="s">
        <v>22</v>
      </c>
      <c r="H211" s="159" t="s">
        <v>106</v>
      </c>
      <c r="I211" s="151" t="s">
        <v>108</v>
      </c>
      <c r="J211" s="147">
        <v>15</v>
      </c>
      <c r="K211" s="147">
        <v>11.5</v>
      </c>
      <c r="L211" s="147"/>
    </row>
    <row r="212" spans="1:12" x14ac:dyDescent="0.2">
      <c r="A212" s="30">
        <v>208</v>
      </c>
      <c r="B212" s="158" t="s">
        <v>89</v>
      </c>
      <c r="C212" s="147">
        <v>2016</v>
      </c>
      <c r="D212" s="148">
        <v>42522</v>
      </c>
      <c r="E212" s="149" t="s">
        <v>5</v>
      </c>
      <c r="F212" s="152" t="s">
        <v>101</v>
      </c>
      <c r="G212" s="152" t="s">
        <v>101</v>
      </c>
      <c r="H212" s="159" t="s">
        <v>116</v>
      </c>
      <c r="I212" s="151" t="s">
        <v>225</v>
      </c>
      <c r="J212" s="147">
        <f>(2477+2132+1823)/3</f>
        <v>2144</v>
      </c>
      <c r="K212" s="147">
        <f>(1788+1424)/2</f>
        <v>1606</v>
      </c>
      <c r="L212" s="147"/>
    </row>
    <row r="213" spans="1:12" x14ac:dyDescent="0.2">
      <c r="A213" s="30">
        <v>209</v>
      </c>
      <c r="B213" s="158" t="s">
        <v>78</v>
      </c>
      <c r="C213" s="147">
        <v>2016</v>
      </c>
      <c r="D213" s="148">
        <v>42522</v>
      </c>
      <c r="E213" s="149" t="s">
        <v>5</v>
      </c>
      <c r="F213" s="152" t="s">
        <v>115</v>
      </c>
      <c r="G213" s="152" t="s">
        <v>227</v>
      </c>
      <c r="H213" s="160" t="s">
        <v>75</v>
      </c>
      <c r="I213" s="151" t="s">
        <v>228</v>
      </c>
      <c r="J213" s="147">
        <f>(3517+3994+3190)/3</f>
        <v>3567</v>
      </c>
      <c r="K213" s="147">
        <f>(3000+2322)/2</f>
        <v>2661</v>
      </c>
      <c r="L213" s="147"/>
    </row>
    <row r="214" spans="1:12" x14ac:dyDescent="0.2">
      <c r="A214" s="30">
        <v>210</v>
      </c>
      <c r="B214" s="158" t="s">
        <v>100</v>
      </c>
      <c r="C214" s="147">
        <v>2016</v>
      </c>
      <c r="D214" s="148">
        <v>42522</v>
      </c>
      <c r="E214" s="149" t="s">
        <v>5</v>
      </c>
      <c r="F214" s="152" t="s">
        <v>23</v>
      </c>
      <c r="G214" s="152" t="s">
        <v>115</v>
      </c>
      <c r="H214" s="159" t="s">
        <v>106</v>
      </c>
      <c r="I214" s="151" t="s">
        <v>184</v>
      </c>
      <c r="J214" s="147">
        <v>424</v>
      </c>
      <c r="K214" s="147">
        <v>395</v>
      </c>
      <c r="L214" s="147"/>
    </row>
    <row r="215" spans="1:12" x14ac:dyDescent="0.2">
      <c r="A215" s="30">
        <v>211</v>
      </c>
      <c r="B215" s="149" t="s">
        <v>80</v>
      </c>
      <c r="C215" s="149">
        <v>2016</v>
      </c>
      <c r="D215" s="148">
        <v>42522</v>
      </c>
      <c r="E215" s="149" t="s">
        <v>5</v>
      </c>
      <c r="F215" s="149" t="s">
        <v>103</v>
      </c>
      <c r="G215" s="149" t="s">
        <v>103</v>
      </c>
      <c r="H215" s="154" t="s">
        <v>71</v>
      </c>
      <c r="I215" s="154" t="s">
        <v>104</v>
      </c>
      <c r="J215" s="149">
        <v>40</v>
      </c>
      <c r="K215" s="149">
        <v>50</v>
      </c>
      <c r="L215" s="147"/>
    </row>
    <row r="216" spans="1:12" x14ac:dyDescent="0.2">
      <c r="A216" s="30">
        <v>212</v>
      </c>
      <c r="B216" s="149" t="s">
        <v>87</v>
      </c>
      <c r="C216" s="149">
        <v>2016</v>
      </c>
      <c r="D216" s="148">
        <v>42522</v>
      </c>
      <c r="E216" s="149" t="s">
        <v>5</v>
      </c>
      <c r="F216" s="149" t="s">
        <v>109</v>
      </c>
      <c r="G216" s="149" t="s">
        <v>109</v>
      </c>
      <c r="H216" s="154" t="s">
        <v>71</v>
      </c>
      <c r="I216" s="154" t="s">
        <v>110</v>
      </c>
      <c r="J216" s="149">
        <v>50</v>
      </c>
      <c r="K216" s="149">
        <v>17</v>
      </c>
      <c r="L216" s="147"/>
    </row>
    <row r="217" spans="1:12" x14ac:dyDescent="0.2">
      <c r="A217" s="30">
        <v>213</v>
      </c>
      <c r="B217" s="149" t="s">
        <v>121</v>
      </c>
      <c r="C217" s="149">
        <v>2016</v>
      </c>
      <c r="D217" s="148">
        <v>42522</v>
      </c>
      <c r="E217" s="149" t="s">
        <v>5</v>
      </c>
      <c r="F217" s="149" t="s">
        <v>179</v>
      </c>
      <c r="G217" s="149" t="s">
        <v>229</v>
      </c>
      <c r="H217" s="154" t="s">
        <v>122</v>
      </c>
      <c r="I217" s="154" t="s">
        <v>230</v>
      </c>
      <c r="J217" s="149">
        <v>0</v>
      </c>
      <c r="K217" s="149">
        <v>34</v>
      </c>
      <c r="L217" s="147"/>
    </row>
    <row r="218" spans="1:12" x14ac:dyDescent="0.2">
      <c r="A218" s="30">
        <v>214</v>
      </c>
      <c r="B218" s="149" t="s">
        <v>97</v>
      </c>
      <c r="C218" s="149">
        <v>2016</v>
      </c>
      <c r="D218" s="148">
        <v>42522</v>
      </c>
      <c r="E218" s="149" t="s">
        <v>5</v>
      </c>
      <c r="F218" s="149" t="s">
        <v>109</v>
      </c>
      <c r="G218" s="149" t="s">
        <v>109</v>
      </c>
      <c r="H218" s="154" t="s">
        <v>122</v>
      </c>
      <c r="I218" s="154" t="s">
        <v>231</v>
      </c>
      <c r="J218" s="149">
        <v>45</v>
      </c>
      <c r="K218" s="149">
        <v>32</v>
      </c>
      <c r="L218" s="147"/>
    </row>
    <row r="219" spans="1:12" x14ac:dyDescent="0.2">
      <c r="A219" s="30">
        <v>215</v>
      </c>
      <c r="B219" s="149" t="s">
        <v>98</v>
      </c>
      <c r="C219" s="149">
        <v>2016</v>
      </c>
      <c r="D219" s="148">
        <v>42522</v>
      </c>
      <c r="E219" s="149" t="s">
        <v>5</v>
      </c>
      <c r="F219" s="149" t="s">
        <v>109</v>
      </c>
      <c r="G219" s="149" t="s">
        <v>109</v>
      </c>
      <c r="H219" s="154" t="s">
        <v>122</v>
      </c>
      <c r="I219" s="154"/>
      <c r="J219" s="149"/>
      <c r="K219" s="149"/>
      <c r="L219" s="147"/>
    </row>
    <row r="220" spans="1:12" x14ac:dyDescent="0.2">
      <c r="A220" s="30">
        <v>216</v>
      </c>
      <c r="B220" s="149" t="s">
        <v>98</v>
      </c>
      <c r="C220" s="149">
        <v>2016</v>
      </c>
      <c r="D220" s="148">
        <v>42522</v>
      </c>
      <c r="E220" s="149" t="s">
        <v>5</v>
      </c>
      <c r="F220" s="149" t="s">
        <v>179</v>
      </c>
      <c r="G220" s="149" t="s">
        <v>179</v>
      </c>
      <c r="H220" s="154" t="s">
        <v>106</v>
      </c>
      <c r="I220" s="154" t="s">
        <v>123</v>
      </c>
      <c r="J220" s="149">
        <v>35</v>
      </c>
      <c r="K220" s="149">
        <v>51</v>
      </c>
      <c r="L220" s="147"/>
    </row>
    <row r="221" spans="1:12" x14ac:dyDescent="0.2">
      <c r="A221" s="30">
        <v>217</v>
      </c>
      <c r="B221" s="158" t="s">
        <v>84</v>
      </c>
      <c r="C221" s="147">
        <v>2016</v>
      </c>
      <c r="D221" s="148">
        <v>42522</v>
      </c>
      <c r="E221" s="149" t="s">
        <v>5</v>
      </c>
      <c r="F221" s="161" t="s">
        <v>72</v>
      </c>
      <c r="G221" s="161" t="s">
        <v>72</v>
      </c>
      <c r="H221" s="159" t="s">
        <v>81</v>
      </c>
      <c r="I221" s="151" t="s">
        <v>112</v>
      </c>
      <c r="J221" s="147">
        <v>532</v>
      </c>
      <c r="K221" s="147">
        <v>597</v>
      </c>
      <c r="L221" s="147"/>
    </row>
    <row r="222" spans="1:12" x14ac:dyDescent="0.2">
      <c r="A222" s="30">
        <v>218</v>
      </c>
      <c r="B222" s="158" t="s">
        <v>96</v>
      </c>
      <c r="C222" s="147">
        <v>2016</v>
      </c>
      <c r="D222" s="148">
        <v>42522</v>
      </c>
      <c r="E222" s="149" t="s">
        <v>5</v>
      </c>
      <c r="F222" s="161" t="s">
        <v>72</v>
      </c>
      <c r="G222" s="161" t="s">
        <v>72</v>
      </c>
      <c r="H222" s="159" t="s">
        <v>114</v>
      </c>
      <c r="I222" s="151" t="s">
        <v>113</v>
      </c>
      <c r="J222" s="147">
        <v>54</v>
      </c>
      <c r="K222" s="147">
        <v>64</v>
      </c>
      <c r="L222" s="147"/>
    </row>
    <row r="223" spans="1:12" x14ac:dyDescent="0.2">
      <c r="A223" s="30">
        <v>219</v>
      </c>
      <c r="B223" s="158" t="s">
        <v>86</v>
      </c>
      <c r="C223" s="147">
        <v>2016</v>
      </c>
      <c r="D223" s="148">
        <v>42522</v>
      </c>
      <c r="E223" s="149" t="s">
        <v>5</v>
      </c>
      <c r="F223" s="161" t="s">
        <v>111</v>
      </c>
      <c r="G223" s="161" t="s">
        <v>74</v>
      </c>
      <c r="H223" s="159" t="s">
        <v>71</v>
      </c>
      <c r="I223" s="151" t="s">
        <v>725</v>
      </c>
      <c r="J223" s="147">
        <v>540</v>
      </c>
      <c r="K223" s="147">
        <v>243</v>
      </c>
      <c r="L223" s="147"/>
    </row>
    <row r="224" spans="1:12" x14ac:dyDescent="0.2">
      <c r="A224" s="30">
        <v>220</v>
      </c>
      <c r="B224" s="158" t="s">
        <v>82</v>
      </c>
      <c r="C224" s="147">
        <v>2016</v>
      </c>
      <c r="D224" s="148">
        <v>42522</v>
      </c>
      <c r="E224" s="149" t="s">
        <v>5</v>
      </c>
      <c r="F224" s="152" t="s">
        <v>111</v>
      </c>
      <c r="G224" s="152" t="s">
        <v>111</v>
      </c>
      <c r="H224" s="159" t="s">
        <v>71</v>
      </c>
      <c r="I224" s="151" t="s">
        <v>183</v>
      </c>
      <c r="J224" s="147">
        <v>13</v>
      </c>
      <c r="K224" s="147">
        <v>24</v>
      </c>
      <c r="L224" s="147"/>
    </row>
    <row r="225" spans="1:12" x14ac:dyDescent="0.2">
      <c r="A225" s="30">
        <v>221</v>
      </c>
      <c r="B225" s="158" t="s">
        <v>78</v>
      </c>
      <c r="C225" s="147">
        <v>2016</v>
      </c>
      <c r="D225" s="148">
        <v>42522</v>
      </c>
      <c r="E225" s="149" t="s">
        <v>5</v>
      </c>
      <c r="F225" s="152" t="s">
        <v>73</v>
      </c>
      <c r="G225" s="152" t="s">
        <v>73</v>
      </c>
      <c r="H225" s="159" t="s">
        <v>71</v>
      </c>
      <c r="I225" s="151" t="s">
        <v>117</v>
      </c>
      <c r="J225" s="147">
        <v>186</v>
      </c>
      <c r="K225" s="147">
        <v>148</v>
      </c>
      <c r="L225" s="147"/>
    </row>
    <row r="226" spans="1:12" x14ac:dyDescent="0.2">
      <c r="A226" s="30">
        <v>222</v>
      </c>
      <c r="B226" s="158" t="s">
        <v>89</v>
      </c>
      <c r="C226" s="147">
        <v>2016</v>
      </c>
      <c r="D226" s="148">
        <v>42522</v>
      </c>
      <c r="E226" s="149" t="s">
        <v>5</v>
      </c>
      <c r="F226" s="152" t="s">
        <v>73</v>
      </c>
      <c r="G226" s="152" t="s">
        <v>73</v>
      </c>
      <c r="H226" s="159" t="s">
        <v>71</v>
      </c>
      <c r="I226" s="151" t="s">
        <v>118</v>
      </c>
      <c r="J226" s="147">
        <v>373</v>
      </c>
      <c r="K226" s="147">
        <v>248</v>
      </c>
      <c r="L226" s="147"/>
    </row>
    <row r="227" spans="1:12" x14ac:dyDescent="0.2">
      <c r="A227" s="30">
        <v>223</v>
      </c>
      <c r="B227" s="158" t="s">
        <v>137</v>
      </c>
      <c r="C227" s="147">
        <v>2016</v>
      </c>
      <c r="D227" s="148">
        <v>42552</v>
      </c>
      <c r="E227" s="149" t="s">
        <v>5</v>
      </c>
      <c r="F227" s="152" t="s">
        <v>23</v>
      </c>
      <c r="G227" s="152" t="s">
        <v>115</v>
      </c>
      <c r="H227" s="159" t="s">
        <v>106</v>
      </c>
      <c r="I227" s="150" t="s">
        <v>156</v>
      </c>
      <c r="J227" s="147">
        <v>41</v>
      </c>
      <c r="K227" s="147">
        <v>32.5</v>
      </c>
      <c r="L227" s="147"/>
    </row>
    <row r="228" spans="1:12" x14ac:dyDescent="0.2">
      <c r="A228" s="30">
        <v>224</v>
      </c>
      <c r="B228" s="147" t="s">
        <v>135</v>
      </c>
      <c r="C228" s="147">
        <v>2016</v>
      </c>
      <c r="D228" s="148">
        <v>42552</v>
      </c>
      <c r="E228" s="149" t="s">
        <v>5</v>
      </c>
      <c r="F228" s="152" t="s">
        <v>115</v>
      </c>
      <c r="G228" s="152" t="s">
        <v>115</v>
      </c>
      <c r="H228" s="159" t="s">
        <v>106</v>
      </c>
      <c r="I228" s="151" t="s">
        <v>185</v>
      </c>
      <c r="J228" s="147">
        <v>26.6</v>
      </c>
      <c r="K228" s="147">
        <v>16.5</v>
      </c>
      <c r="L228" s="147"/>
    </row>
    <row r="229" spans="1:12" x14ac:dyDescent="0.2">
      <c r="A229" s="30">
        <v>225</v>
      </c>
      <c r="B229" s="147" t="s">
        <v>133</v>
      </c>
      <c r="C229" s="147">
        <v>2016</v>
      </c>
      <c r="D229" s="148">
        <v>42552</v>
      </c>
      <c r="E229" s="149" t="s">
        <v>5</v>
      </c>
      <c r="F229" s="152" t="s">
        <v>101</v>
      </c>
      <c r="G229" s="152" t="s">
        <v>232</v>
      </c>
      <c r="H229" s="159" t="s">
        <v>106</v>
      </c>
      <c r="I229" s="150" t="s">
        <v>159</v>
      </c>
      <c r="J229" s="147">
        <v>37.6</v>
      </c>
      <c r="K229" s="147">
        <v>14</v>
      </c>
      <c r="L229" s="147"/>
    </row>
    <row r="230" spans="1:12" x14ac:dyDescent="0.2">
      <c r="A230" s="30">
        <v>226</v>
      </c>
      <c r="B230" s="149" t="s">
        <v>148</v>
      </c>
      <c r="C230" s="149">
        <v>2016</v>
      </c>
      <c r="D230" s="148">
        <v>42552</v>
      </c>
      <c r="E230" s="149" t="s">
        <v>5</v>
      </c>
      <c r="F230" s="149" t="s">
        <v>109</v>
      </c>
      <c r="G230" s="149" t="s">
        <v>109</v>
      </c>
      <c r="H230" s="154" t="s">
        <v>71</v>
      </c>
      <c r="I230" s="154" t="s">
        <v>154</v>
      </c>
      <c r="J230" s="149">
        <v>39</v>
      </c>
      <c r="K230" s="149">
        <v>35</v>
      </c>
      <c r="L230" s="147"/>
    </row>
    <row r="231" spans="1:12" x14ac:dyDescent="0.2">
      <c r="A231" s="30">
        <v>227</v>
      </c>
      <c r="B231" s="149" t="s">
        <v>134</v>
      </c>
      <c r="C231" s="149">
        <v>2016</v>
      </c>
      <c r="D231" s="148">
        <v>42552</v>
      </c>
      <c r="E231" s="149" t="s">
        <v>5</v>
      </c>
      <c r="F231" s="149" t="s">
        <v>109</v>
      </c>
      <c r="G231" s="149" t="s">
        <v>109</v>
      </c>
      <c r="H231" s="154" t="s">
        <v>155</v>
      </c>
      <c r="I231" s="154" t="s">
        <v>233</v>
      </c>
      <c r="J231" s="149">
        <f>(2280+2396+2689)/3</f>
        <v>2455</v>
      </c>
      <c r="K231" s="149">
        <v>2400</v>
      </c>
      <c r="L231" s="147"/>
    </row>
    <row r="232" spans="1:12" x14ac:dyDescent="0.2">
      <c r="A232" s="30">
        <v>228</v>
      </c>
      <c r="B232" s="149" t="s">
        <v>135</v>
      </c>
      <c r="C232" s="149">
        <v>2016</v>
      </c>
      <c r="D232" s="148">
        <v>42552</v>
      </c>
      <c r="E232" s="149" t="s">
        <v>5</v>
      </c>
      <c r="F232" s="149" t="s">
        <v>109</v>
      </c>
      <c r="G232" s="149" t="s">
        <v>158</v>
      </c>
      <c r="H232" s="154" t="s">
        <v>106</v>
      </c>
      <c r="I232" s="154" t="s">
        <v>186</v>
      </c>
      <c r="J232" s="149">
        <v>30</v>
      </c>
      <c r="K232" s="149">
        <v>3</v>
      </c>
      <c r="L232" s="147"/>
    </row>
    <row r="233" spans="1:12" x14ac:dyDescent="0.2">
      <c r="A233" s="30">
        <v>229</v>
      </c>
      <c r="B233" s="149" t="s">
        <v>136</v>
      </c>
      <c r="C233" s="149">
        <v>2016</v>
      </c>
      <c r="D233" s="148">
        <v>42552</v>
      </c>
      <c r="E233" s="149" t="s">
        <v>5</v>
      </c>
      <c r="F233" s="149" t="s">
        <v>103</v>
      </c>
      <c r="G233" s="149" t="s">
        <v>103</v>
      </c>
      <c r="H233" s="154" t="s">
        <v>106</v>
      </c>
      <c r="I233" s="154" t="s">
        <v>187</v>
      </c>
      <c r="J233" s="149">
        <v>110</v>
      </c>
      <c r="K233" s="149">
        <v>100</v>
      </c>
      <c r="L233" s="147"/>
    </row>
    <row r="234" spans="1:12" x14ac:dyDescent="0.2">
      <c r="A234" s="30">
        <v>230</v>
      </c>
      <c r="B234" s="149" t="s">
        <v>139</v>
      </c>
      <c r="C234" s="149">
        <v>2016</v>
      </c>
      <c r="D234" s="148">
        <v>42552</v>
      </c>
      <c r="E234" s="149" t="s">
        <v>5</v>
      </c>
      <c r="F234" s="149" t="s">
        <v>103</v>
      </c>
      <c r="G234" s="149" t="s">
        <v>103</v>
      </c>
      <c r="H234" s="154" t="s">
        <v>106</v>
      </c>
      <c r="I234" s="154" t="s">
        <v>188</v>
      </c>
      <c r="J234" s="149">
        <v>120</v>
      </c>
      <c r="K234" s="149">
        <v>100</v>
      </c>
      <c r="L234" s="147"/>
    </row>
    <row r="235" spans="1:12" x14ac:dyDescent="0.2">
      <c r="A235" s="30">
        <v>231</v>
      </c>
      <c r="B235" s="158" t="s">
        <v>137</v>
      </c>
      <c r="C235" s="147">
        <v>2016</v>
      </c>
      <c r="D235" s="148">
        <v>42552</v>
      </c>
      <c r="E235" s="147" t="s">
        <v>5</v>
      </c>
      <c r="F235" s="156" t="s">
        <v>73</v>
      </c>
      <c r="G235" s="156" t="s">
        <v>73</v>
      </c>
      <c r="H235" s="159" t="s">
        <v>71</v>
      </c>
      <c r="I235" s="162" t="s">
        <v>157</v>
      </c>
      <c r="J235" s="147">
        <v>373</v>
      </c>
      <c r="K235" s="147"/>
      <c r="L235" s="147"/>
    </row>
    <row r="236" spans="1:12" x14ac:dyDescent="0.2">
      <c r="A236" s="30">
        <v>232</v>
      </c>
      <c r="B236" s="158" t="s">
        <v>135</v>
      </c>
      <c r="C236" s="147">
        <v>2016</v>
      </c>
      <c r="D236" s="148">
        <v>42552</v>
      </c>
      <c r="E236" s="147" t="s">
        <v>5</v>
      </c>
      <c r="F236" s="156" t="s">
        <v>73</v>
      </c>
      <c r="G236" s="156" t="s">
        <v>73</v>
      </c>
      <c r="H236" s="159" t="s">
        <v>107</v>
      </c>
      <c r="I236" s="162" t="s">
        <v>234</v>
      </c>
      <c r="J236" s="153">
        <f>(2435+2505+3000)/3</f>
        <v>2646.6666666666665</v>
      </c>
      <c r="K236" s="147">
        <f>(3217+3255+2309)/3</f>
        <v>2927</v>
      </c>
      <c r="L236" s="147"/>
    </row>
    <row r="237" spans="1:12" x14ac:dyDescent="0.2">
      <c r="A237" s="30">
        <v>233</v>
      </c>
      <c r="B237" s="158" t="s">
        <v>136</v>
      </c>
      <c r="C237" s="147">
        <v>2016</v>
      </c>
      <c r="D237" s="148">
        <v>42552</v>
      </c>
      <c r="E237" s="147" t="s">
        <v>5</v>
      </c>
      <c r="F237" s="156" t="s">
        <v>111</v>
      </c>
      <c r="G237" s="156" t="s">
        <v>111</v>
      </c>
      <c r="H237" s="159" t="s">
        <v>75</v>
      </c>
      <c r="I237" s="162" t="s">
        <v>235</v>
      </c>
      <c r="J237" s="153">
        <f>(2250+1654+1695)/3</f>
        <v>1866.3333333333333</v>
      </c>
      <c r="K237" s="147">
        <v>1105</v>
      </c>
      <c r="L237" s="147"/>
    </row>
    <row r="238" spans="1:12" x14ac:dyDescent="0.2">
      <c r="A238" s="30">
        <v>234</v>
      </c>
      <c r="B238" s="152" t="s">
        <v>146</v>
      </c>
      <c r="C238" s="147">
        <v>2016</v>
      </c>
      <c r="D238" s="148">
        <v>42552</v>
      </c>
      <c r="E238" s="147" t="s">
        <v>5</v>
      </c>
      <c r="F238" s="152" t="s">
        <v>72</v>
      </c>
      <c r="G238" s="152" t="s">
        <v>72</v>
      </c>
      <c r="H238" s="151" t="s">
        <v>153</v>
      </c>
      <c r="I238" s="151" t="s">
        <v>170</v>
      </c>
      <c r="J238" s="147">
        <v>532</v>
      </c>
      <c r="K238" s="147">
        <v>384</v>
      </c>
      <c r="L238" s="147"/>
    </row>
    <row r="239" spans="1:12" x14ac:dyDescent="0.2">
      <c r="A239" s="30">
        <v>235</v>
      </c>
      <c r="B239" s="152" t="s">
        <v>146</v>
      </c>
      <c r="C239" s="147">
        <v>2016</v>
      </c>
      <c r="D239" s="148">
        <v>42552</v>
      </c>
      <c r="E239" s="147" t="s">
        <v>5</v>
      </c>
      <c r="F239" s="152" t="s">
        <v>72</v>
      </c>
      <c r="G239" s="152" t="s">
        <v>72</v>
      </c>
      <c r="H239" s="151" t="s">
        <v>153</v>
      </c>
      <c r="I239" s="151" t="s">
        <v>170</v>
      </c>
      <c r="J239" s="147">
        <v>532</v>
      </c>
      <c r="K239" s="147">
        <v>384</v>
      </c>
      <c r="L239" s="147"/>
    </row>
    <row r="240" spans="1:12" x14ac:dyDescent="0.2">
      <c r="A240" s="30">
        <v>236</v>
      </c>
      <c r="B240" s="152" t="s">
        <v>146</v>
      </c>
      <c r="C240" s="147">
        <v>2016</v>
      </c>
      <c r="D240" s="148">
        <v>42552</v>
      </c>
      <c r="E240" s="147" t="s">
        <v>5</v>
      </c>
      <c r="F240" s="152" t="s">
        <v>72</v>
      </c>
      <c r="G240" s="152" t="s">
        <v>72</v>
      </c>
      <c r="H240" s="151" t="s">
        <v>153</v>
      </c>
      <c r="I240" s="151" t="s">
        <v>168</v>
      </c>
      <c r="J240" s="147">
        <v>165</v>
      </c>
      <c r="K240" s="147">
        <v>98</v>
      </c>
      <c r="L240" s="147"/>
    </row>
    <row r="241" spans="1:12" x14ac:dyDescent="0.2">
      <c r="A241" s="30">
        <v>237</v>
      </c>
      <c r="B241" s="147" t="s">
        <v>190</v>
      </c>
      <c r="C241" s="147">
        <v>2016</v>
      </c>
      <c r="D241" s="148">
        <v>42583</v>
      </c>
      <c r="E241" s="149" t="s">
        <v>5</v>
      </c>
      <c r="F241" s="152" t="s">
        <v>160</v>
      </c>
      <c r="G241" s="152" t="s">
        <v>163</v>
      </c>
      <c r="H241" s="159" t="s">
        <v>122</v>
      </c>
      <c r="I241" s="150" t="s">
        <v>236</v>
      </c>
      <c r="J241" s="147">
        <v>237.5</v>
      </c>
      <c r="K241" s="147">
        <v>168</v>
      </c>
      <c r="L241" s="147"/>
    </row>
    <row r="242" spans="1:12" x14ac:dyDescent="0.2">
      <c r="A242" s="30">
        <v>238</v>
      </c>
      <c r="B242" s="147" t="s">
        <v>191</v>
      </c>
      <c r="C242" s="147">
        <v>2016</v>
      </c>
      <c r="D242" s="148">
        <v>42583</v>
      </c>
      <c r="E242" s="149" t="s">
        <v>5</v>
      </c>
      <c r="F242" s="152" t="s">
        <v>160</v>
      </c>
      <c r="G242" s="152" t="s">
        <v>105</v>
      </c>
      <c r="H242" s="159" t="s">
        <v>122</v>
      </c>
      <c r="I242" s="150" t="s">
        <v>178</v>
      </c>
      <c r="J242" s="147">
        <v>237.5</v>
      </c>
      <c r="K242" s="147">
        <v>146</v>
      </c>
      <c r="L242" s="147"/>
    </row>
    <row r="243" spans="1:12" x14ac:dyDescent="0.2">
      <c r="A243" s="30">
        <v>239</v>
      </c>
      <c r="B243" s="147" t="s">
        <v>194</v>
      </c>
      <c r="C243" s="147">
        <v>2016</v>
      </c>
      <c r="D243" s="148">
        <v>42583</v>
      </c>
      <c r="E243" s="149" t="s">
        <v>5</v>
      </c>
      <c r="F243" s="147" t="s">
        <v>23</v>
      </c>
      <c r="G243" s="147" t="s">
        <v>227</v>
      </c>
      <c r="H243" s="150" t="s">
        <v>114</v>
      </c>
      <c r="I243" s="150" t="s">
        <v>237</v>
      </c>
      <c r="J243" s="147">
        <v>890</v>
      </c>
      <c r="K243" s="147"/>
      <c r="L243" s="147"/>
    </row>
    <row r="244" spans="1:12" x14ac:dyDescent="0.2">
      <c r="A244" s="30">
        <v>240</v>
      </c>
      <c r="B244" s="147" t="s">
        <v>197</v>
      </c>
      <c r="C244" s="147">
        <v>2016</v>
      </c>
      <c r="D244" s="148">
        <v>42583</v>
      </c>
      <c r="E244" s="149" t="s">
        <v>5</v>
      </c>
      <c r="F244" s="147" t="s">
        <v>160</v>
      </c>
      <c r="G244" s="147" t="s">
        <v>238</v>
      </c>
      <c r="H244" s="150" t="s">
        <v>106</v>
      </c>
      <c r="I244" s="150" t="s">
        <v>147</v>
      </c>
      <c r="J244" s="147">
        <v>82.6</v>
      </c>
      <c r="K244" s="147">
        <v>27</v>
      </c>
      <c r="L244" s="147"/>
    </row>
    <row r="245" spans="1:12" x14ac:dyDescent="0.2">
      <c r="A245" s="30">
        <v>241</v>
      </c>
      <c r="B245" s="147" t="s">
        <v>202</v>
      </c>
      <c r="C245" s="147">
        <v>2016</v>
      </c>
      <c r="D245" s="148">
        <v>42583</v>
      </c>
      <c r="E245" s="149" t="s">
        <v>5</v>
      </c>
      <c r="F245" s="147" t="s">
        <v>160</v>
      </c>
      <c r="G245" s="147" t="s">
        <v>239</v>
      </c>
      <c r="H245" s="150" t="s">
        <v>106</v>
      </c>
      <c r="I245" s="150" t="s">
        <v>240</v>
      </c>
      <c r="J245" s="147">
        <v>17</v>
      </c>
      <c r="K245" s="147">
        <v>13</v>
      </c>
      <c r="L245" s="147"/>
    </row>
    <row r="246" spans="1:12" x14ac:dyDescent="0.2">
      <c r="A246" s="30">
        <v>242</v>
      </c>
      <c r="B246" s="147" t="s">
        <v>201</v>
      </c>
      <c r="C246" s="147">
        <v>2016</v>
      </c>
      <c r="D246" s="148">
        <v>42583</v>
      </c>
      <c r="E246" s="149" t="s">
        <v>5</v>
      </c>
      <c r="F246" s="147" t="s">
        <v>160</v>
      </c>
      <c r="G246" s="147" t="s">
        <v>105</v>
      </c>
      <c r="H246" s="150" t="s">
        <v>241</v>
      </c>
      <c r="I246" s="150" t="s">
        <v>29</v>
      </c>
      <c r="J246" s="147"/>
      <c r="K246" s="147"/>
      <c r="L246" s="147"/>
    </row>
    <row r="247" spans="1:12" x14ac:dyDescent="0.2">
      <c r="A247" s="30">
        <v>243</v>
      </c>
      <c r="B247" s="147" t="s">
        <v>201</v>
      </c>
      <c r="C247" s="147">
        <v>2016</v>
      </c>
      <c r="D247" s="148">
        <v>42583</v>
      </c>
      <c r="E247" s="149" t="s">
        <v>5</v>
      </c>
      <c r="F247" s="147" t="s">
        <v>160</v>
      </c>
      <c r="G247" s="147" t="s">
        <v>105</v>
      </c>
      <c r="H247" s="159" t="s">
        <v>116</v>
      </c>
      <c r="I247" s="150" t="s">
        <v>219</v>
      </c>
      <c r="J247" s="147">
        <f>(6020+4615+4761)/3</f>
        <v>5132</v>
      </c>
      <c r="K247" s="147"/>
      <c r="L247" s="147"/>
    </row>
    <row r="248" spans="1:12" x14ac:dyDescent="0.2">
      <c r="A248" s="30">
        <v>244</v>
      </c>
      <c r="B248" s="147" t="s">
        <v>205</v>
      </c>
      <c r="C248" s="147">
        <v>2016</v>
      </c>
      <c r="D248" s="148">
        <v>42583</v>
      </c>
      <c r="E248" s="149" t="s">
        <v>5</v>
      </c>
      <c r="F248" s="147" t="s">
        <v>22</v>
      </c>
      <c r="G248" s="147" t="s">
        <v>22</v>
      </c>
      <c r="H248" s="150" t="s">
        <v>106</v>
      </c>
      <c r="I248" s="150" t="s">
        <v>242</v>
      </c>
      <c r="J248" s="147">
        <v>9</v>
      </c>
      <c r="K248" s="147"/>
      <c r="L248" s="147"/>
    </row>
    <row r="249" spans="1:12" x14ac:dyDescent="0.2">
      <c r="A249" s="30">
        <v>245</v>
      </c>
      <c r="B249" s="147" t="s">
        <v>212</v>
      </c>
      <c r="C249" s="147">
        <v>2016</v>
      </c>
      <c r="D249" s="148">
        <v>42583</v>
      </c>
      <c r="E249" s="149" t="s">
        <v>5</v>
      </c>
      <c r="F249" s="147" t="s">
        <v>22</v>
      </c>
      <c r="G249" s="147" t="s">
        <v>243</v>
      </c>
      <c r="H249" s="150" t="s">
        <v>106</v>
      </c>
      <c r="I249" s="150" t="s">
        <v>244</v>
      </c>
      <c r="J249" s="147">
        <v>23</v>
      </c>
      <c r="K249" s="147"/>
      <c r="L249" s="147"/>
    </row>
    <row r="250" spans="1:12" x14ac:dyDescent="0.2">
      <c r="A250" s="30">
        <v>246</v>
      </c>
      <c r="B250" s="147" t="s">
        <v>209</v>
      </c>
      <c r="C250" s="147">
        <v>2016</v>
      </c>
      <c r="D250" s="148">
        <v>42583</v>
      </c>
      <c r="E250" s="149" t="s">
        <v>5</v>
      </c>
      <c r="F250" s="147" t="s">
        <v>160</v>
      </c>
      <c r="G250" s="147" t="s">
        <v>105</v>
      </c>
      <c r="H250" s="150" t="s">
        <v>81</v>
      </c>
      <c r="I250" s="150" t="s">
        <v>245</v>
      </c>
      <c r="J250" s="147">
        <v>1000</v>
      </c>
      <c r="K250" s="147"/>
      <c r="L250" s="147"/>
    </row>
    <row r="251" spans="1:12" x14ac:dyDescent="0.2">
      <c r="A251" s="30">
        <v>247</v>
      </c>
      <c r="B251" s="149" t="s">
        <v>193</v>
      </c>
      <c r="C251" s="149">
        <v>2016</v>
      </c>
      <c r="D251" s="148">
        <v>42583</v>
      </c>
      <c r="E251" s="149" t="s">
        <v>5</v>
      </c>
      <c r="F251" s="149" t="s">
        <v>109</v>
      </c>
      <c r="G251" s="149" t="s">
        <v>109</v>
      </c>
      <c r="H251" s="154" t="s">
        <v>246</v>
      </c>
      <c r="I251" s="154" t="s">
        <v>192</v>
      </c>
      <c r="J251" s="149">
        <v>0</v>
      </c>
      <c r="K251" s="149"/>
      <c r="L251" s="147"/>
    </row>
    <row r="252" spans="1:12" x14ac:dyDescent="0.2">
      <c r="A252" s="30">
        <v>248</v>
      </c>
      <c r="B252" s="149" t="s">
        <v>194</v>
      </c>
      <c r="C252" s="149">
        <v>2016</v>
      </c>
      <c r="D252" s="148">
        <v>42583</v>
      </c>
      <c r="E252" s="149" t="s">
        <v>5</v>
      </c>
      <c r="F252" s="149" t="s">
        <v>103</v>
      </c>
      <c r="G252" s="149" t="s">
        <v>247</v>
      </c>
      <c r="H252" s="154" t="s">
        <v>248</v>
      </c>
      <c r="I252" s="154" t="s">
        <v>249</v>
      </c>
      <c r="J252" s="149">
        <v>350</v>
      </c>
      <c r="K252" s="149">
        <v>60</v>
      </c>
      <c r="L252" s="147" t="s">
        <v>726</v>
      </c>
    </row>
    <row r="253" spans="1:12" x14ac:dyDescent="0.2">
      <c r="A253" s="30">
        <v>249</v>
      </c>
      <c r="B253" s="149" t="s">
        <v>194</v>
      </c>
      <c r="C253" s="149">
        <v>2016</v>
      </c>
      <c r="D253" s="148">
        <v>42583</v>
      </c>
      <c r="E253" s="149" t="s">
        <v>5</v>
      </c>
      <c r="F253" s="149" t="s">
        <v>103</v>
      </c>
      <c r="G253" s="149" t="s">
        <v>247</v>
      </c>
      <c r="H253" s="154" t="s">
        <v>250</v>
      </c>
      <c r="I253" s="154" t="s">
        <v>249</v>
      </c>
      <c r="J253" s="149">
        <v>350</v>
      </c>
      <c r="K253" s="149">
        <v>60</v>
      </c>
      <c r="L253" s="147" t="s">
        <v>726</v>
      </c>
    </row>
    <row r="254" spans="1:12" x14ac:dyDescent="0.2">
      <c r="A254" s="30">
        <v>250</v>
      </c>
      <c r="B254" s="149" t="s">
        <v>201</v>
      </c>
      <c r="C254" s="149">
        <v>2016</v>
      </c>
      <c r="D254" s="148">
        <v>42583</v>
      </c>
      <c r="E254" s="149" t="s">
        <v>5</v>
      </c>
      <c r="F254" s="149" t="s">
        <v>109</v>
      </c>
      <c r="G254" s="149" t="s">
        <v>199</v>
      </c>
      <c r="H254" s="154" t="s">
        <v>251</v>
      </c>
      <c r="I254" s="154" t="s">
        <v>200</v>
      </c>
      <c r="J254" s="149">
        <v>45</v>
      </c>
      <c r="K254" s="149">
        <v>80</v>
      </c>
      <c r="L254" s="147"/>
    </row>
    <row r="255" spans="1:12" x14ac:dyDescent="0.2">
      <c r="A255" s="30">
        <v>251</v>
      </c>
      <c r="B255" s="149" t="s">
        <v>205</v>
      </c>
      <c r="C255" s="149">
        <v>2016</v>
      </c>
      <c r="D255" s="148">
        <v>42583</v>
      </c>
      <c r="E255" s="149" t="s">
        <v>5</v>
      </c>
      <c r="F255" s="149" t="s">
        <v>179</v>
      </c>
      <c r="G255" s="149" t="s">
        <v>203</v>
      </c>
      <c r="H255" s="154" t="s">
        <v>252</v>
      </c>
      <c r="I255" s="154" t="s">
        <v>204</v>
      </c>
      <c r="J255" s="149">
        <v>18</v>
      </c>
      <c r="K255" s="149">
        <v>20</v>
      </c>
      <c r="L255" s="147"/>
    </row>
    <row r="256" spans="1:12" x14ac:dyDescent="0.2">
      <c r="A256" s="30">
        <v>252</v>
      </c>
      <c r="B256" s="149" t="s">
        <v>209</v>
      </c>
      <c r="C256" s="149">
        <v>2016</v>
      </c>
      <c r="D256" s="148">
        <v>42583</v>
      </c>
      <c r="E256" s="149" t="s">
        <v>5</v>
      </c>
      <c r="F256" s="149" t="s">
        <v>109</v>
      </c>
      <c r="G256" s="149" t="s">
        <v>207</v>
      </c>
      <c r="H256" s="154" t="s">
        <v>253</v>
      </c>
      <c r="I256" s="154" t="s">
        <v>208</v>
      </c>
      <c r="J256" s="149">
        <v>37</v>
      </c>
      <c r="K256" s="149">
        <v>20</v>
      </c>
      <c r="L256" s="147"/>
    </row>
    <row r="257" spans="1:12" x14ac:dyDescent="0.2">
      <c r="A257" s="30">
        <v>253</v>
      </c>
      <c r="B257" s="149" t="s">
        <v>211</v>
      </c>
      <c r="C257" s="149">
        <v>2016</v>
      </c>
      <c r="D257" s="148">
        <v>42583</v>
      </c>
      <c r="E257" s="149" t="s">
        <v>5</v>
      </c>
      <c r="F257" s="149" t="s">
        <v>109</v>
      </c>
      <c r="G257" s="149" t="s">
        <v>109</v>
      </c>
      <c r="H257" s="154" t="s">
        <v>254</v>
      </c>
      <c r="I257" s="154" t="s">
        <v>210</v>
      </c>
      <c r="J257" s="149">
        <v>0</v>
      </c>
      <c r="K257" s="149">
        <v>40</v>
      </c>
      <c r="L257" s="147"/>
    </row>
    <row r="258" spans="1:12" x14ac:dyDescent="0.2">
      <c r="A258" s="30">
        <v>254</v>
      </c>
      <c r="B258" s="152" t="s">
        <v>197</v>
      </c>
      <c r="C258" s="147">
        <v>2016</v>
      </c>
      <c r="D258" s="148">
        <v>42583</v>
      </c>
      <c r="E258" s="147" t="s">
        <v>5</v>
      </c>
      <c r="F258" s="152" t="s">
        <v>119</v>
      </c>
      <c r="G258" s="152" t="s">
        <v>213</v>
      </c>
      <c r="H258" s="151" t="s">
        <v>71</v>
      </c>
      <c r="I258" s="154" t="s">
        <v>214</v>
      </c>
      <c r="J258" s="149">
        <v>75</v>
      </c>
      <c r="K258" s="149"/>
      <c r="L258" s="147"/>
    </row>
    <row r="259" spans="1:12" x14ac:dyDescent="0.2">
      <c r="A259" s="30">
        <v>255</v>
      </c>
      <c r="B259" s="152" t="s">
        <v>198</v>
      </c>
      <c r="C259" s="147">
        <v>2016</v>
      </c>
      <c r="D259" s="148">
        <v>42583</v>
      </c>
      <c r="E259" s="147" t="s">
        <v>5</v>
      </c>
      <c r="F259" s="152" t="s">
        <v>215</v>
      </c>
      <c r="G259" s="152" t="s">
        <v>216</v>
      </c>
      <c r="H259" s="151" t="s">
        <v>71</v>
      </c>
      <c r="I259" s="154" t="s">
        <v>172</v>
      </c>
      <c r="J259" s="149">
        <v>20</v>
      </c>
      <c r="K259" s="149"/>
      <c r="L259" s="147"/>
    </row>
    <row r="260" spans="1:12" x14ac:dyDescent="0.2">
      <c r="A260" s="30">
        <v>256</v>
      </c>
      <c r="B260" s="152" t="s">
        <v>209</v>
      </c>
      <c r="C260" s="147">
        <v>2016</v>
      </c>
      <c r="D260" s="148">
        <v>42583</v>
      </c>
      <c r="E260" s="147" t="s">
        <v>5</v>
      </c>
      <c r="F260" s="152" t="s">
        <v>119</v>
      </c>
      <c r="G260" s="152" t="s">
        <v>119</v>
      </c>
      <c r="H260" s="151" t="s">
        <v>153</v>
      </c>
      <c r="I260" s="154" t="s">
        <v>172</v>
      </c>
      <c r="J260" s="149">
        <v>245</v>
      </c>
      <c r="K260" s="149"/>
      <c r="L260" s="147"/>
    </row>
    <row r="261" spans="1:12" x14ac:dyDescent="0.2">
      <c r="A261" s="30">
        <v>257</v>
      </c>
      <c r="B261" s="158" t="s">
        <v>195</v>
      </c>
      <c r="C261" s="147">
        <v>2016</v>
      </c>
      <c r="D261" s="148">
        <v>42583</v>
      </c>
      <c r="E261" s="147" t="s">
        <v>5</v>
      </c>
      <c r="F261" s="149" t="s">
        <v>167</v>
      </c>
      <c r="G261" s="149" t="s">
        <v>167</v>
      </c>
      <c r="H261" s="154" t="s">
        <v>75</v>
      </c>
      <c r="I261" s="154" t="s">
        <v>255</v>
      </c>
      <c r="J261" s="155">
        <f>(2377+2208+1716)/3</f>
        <v>2100.3333333333335</v>
      </c>
      <c r="K261" s="149"/>
      <c r="L261" s="147"/>
    </row>
    <row r="262" spans="1:12" x14ac:dyDescent="0.2">
      <c r="A262" s="30">
        <v>258</v>
      </c>
      <c r="B262" s="149" t="s">
        <v>727</v>
      </c>
      <c r="C262" s="149">
        <v>2016</v>
      </c>
      <c r="D262" s="148">
        <v>42614</v>
      </c>
      <c r="E262" s="149" t="s">
        <v>5</v>
      </c>
      <c r="F262" s="149" t="s">
        <v>109</v>
      </c>
      <c r="G262" s="149" t="s">
        <v>728</v>
      </c>
      <c r="H262" s="154" t="s">
        <v>729</v>
      </c>
      <c r="I262" s="154" t="s">
        <v>210</v>
      </c>
      <c r="J262" s="149">
        <v>0</v>
      </c>
      <c r="K262" s="149">
        <v>40</v>
      </c>
      <c r="L262" s="147"/>
    </row>
    <row r="263" spans="1:12" x14ac:dyDescent="0.2">
      <c r="A263" s="30">
        <v>259</v>
      </c>
      <c r="B263" s="149" t="s">
        <v>730</v>
      </c>
      <c r="C263" s="149">
        <v>2016</v>
      </c>
      <c r="D263" s="148">
        <v>42614</v>
      </c>
      <c r="E263" s="149" t="s">
        <v>5</v>
      </c>
      <c r="F263" s="149" t="s">
        <v>109</v>
      </c>
      <c r="G263" s="149" t="s">
        <v>731</v>
      </c>
      <c r="H263" s="154" t="s">
        <v>732</v>
      </c>
      <c r="I263" s="154" t="s">
        <v>110</v>
      </c>
      <c r="J263" s="149">
        <v>20</v>
      </c>
      <c r="K263" s="149">
        <v>10</v>
      </c>
      <c r="L263" s="147"/>
    </row>
    <row r="264" spans="1:12" x14ac:dyDescent="0.2">
      <c r="A264" s="30">
        <v>260</v>
      </c>
      <c r="B264" s="149" t="s">
        <v>633</v>
      </c>
      <c r="C264" s="149">
        <v>2016</v>
      </c>
      <c r="D264" s="148">
        <v>42614</v>
      </c>
      <c r="E264" s="149" t="s">
        <v>5</v>
      </c>
      <c r="F264" s="149" t="s">
        <v>23</v>
      </c>
      <c r="G264" s="149" t="s">
        <v>733</v>
      </c>
      <c r="H264" s="154" t="s">
        <v>106</v>
      </c>
      <c r="I264" s="154" t="s">
        <v>734</v>
      </c>
      <c r="J264" s="149">
        <v>58.66</v>
      </c>
      <c r="K264" s="149">
        <v>65</v>
      </c>
      <c r="L264" s="147"/>
    </row>
    <row r="265" spans="1:12" x14ac:dyDescent="0.2">
      <c r="A265" s="30">
        <v>261</v>
      </c>
      <c r="B265" s="149" t="s">
        <v>562</v>
      </c>
      <c r="C265" s="149">
        <v>2016</v>
      </c>
      <c r="D265" s="148">
        <v>42614</v>
      </c>
      <c r="E265" s="149" t="s">
        <v>5</v>
      </c>
      <c r="F265" s="149" t="s">
        <v>735</v>
      </c>
      <c r="G265" s="149" t="s">
        <v>574</v>
      </c>
      <c r="H265" s="154" t="s">
        <v>17</v>
      </c>
      <c r="I265" s="154" t="s">
        <v>736</v>
      </c>
      <c r="J265" s="149">
        <v>253.66</v>
      </c>
      <c r="K265" s="149"/>
      <c r="L265" s="147"/>
    </row>
    <row r="266" spans="1:12" x14ac:dyDescent="0.2">
      <c r="A266" s="30">
        <v>262</v>
      </c>
      <c r="B266" s="149" t="s">
        <v>637</v>
      </c>
      <c r="C266" s="149">
        <v>2016</v>
      </c>
      <c r="D266" s="148">
        <v>42614</v>
      </c>
      <c r="E266" s="149" t="s">
        <v>5</v>
      </c>
      <c r="F266" s="149" t="s">
        <v>22</v>
      </c>
      <c r="G266" s="149" t="s">
        <v>243</v>
      </c>
      <c r="H266" s="154" t="s">
        <v>17</v>
      </c>
      <c r="I266" s="154" t="s">
        <v>737</v>
      </c>
      <c r="J266" s="149">
        <v>35</v>
      </c>
      <c r="K266" s="149"/>
      <c r="L266" s="147"/>
    </row>
    <row r="267" spans="1:12" x14ac:dyDescent="0.2">
      <c r="A267" s="30">
        <v>263</v>
      </c>
      <c r="B267" s="149" t="s">
        <v>569</v>
      </c>
      <c r="C267" s="149">
        <v>2016</v>
      </c>
      <c r="D267" s="148">
        <v>42614</v>
      </c>
      <c r="E267" s="149" t="s">
        <v>5</v>
      </c>
      <c r="F267" s="149" t="s">
        <v>23</v>
      </c>
      <c r="G267" s="149" t="s">
        <v>738</v>
      </c>
      <c r="H267" s="154" t="s">
        <v>17</v>
      </c>
      <c r="I267" s="154" t="s">
        <v>739</v>
      </c>
      <c r="J267" s="149">
        <v>80</v>
      </c>
      <c r="K267" s="149">
        <v>60</v>
      </c>
      <c r="L267" s="147"/>
    </row>
    <row r="268" spans="1:12" x14ac:dyDescent="0.2">
      <c r="A268" s="30">
        <v>264</v>
      </c>
      <c r="B268" s="89" t="s">
        <v>740</v>
      </c>
      <c r="C268" s="149">
        <v>2016</v>
      </c>
      <c r="D268" s="148">
        <v>42614</v>
      </c>
      <c r="E268" s="149" t="s">
        <v>5</v>
      </c>
      <c r="F268" s="149" t="s">
        <v>741</v>
      </c>
      <c r="G268" s="149" t="s">
        <v>741</v>
      </c>
      <c r="H268" s="154" t="s">
        <v>71</v>
      </c>
      <c r="I268" s="154" t="s">
        <v>742</v>
      </c>
      <c r="J268" s="149">
        <v>34</v>
      </c>
      <c r="K268" s="149"/>
      <c r="L268" s="147"/>
    </row>
    <row r="269" spans="1:12" x14ac:dyDescent="0.2">
      <c r="A269" s="30">
        <v>265</v>
      </c>
      <c r="B269" s="89" t="s">
        <v>570</v>
      </c>
      <c r="C269" s="149">
        <v>2016</v>
      </c>
      <c r="D269" s="148">
        <v>42614</v>
      </c>
      <c r="E269" s="149" t="s">
        <v>5</v>
      </c>
      <c r="F269" s="149" t="s">
        <v>741</v>
      </c>
      <c r="G269" s="149" t="s">
        <v>741</v>
      </c>
      <c r="H269" s="154" t="s">
        <v>442</v>
      </c>
      <c r="I269" s="154" t="s">
        <v>742</v>
      </c>
      <c r="J269" s="149">
        <v>34</v>
      </c>
      <c r="K269" s="149"/>
      <c r="L269" s="147"/>
    </row>
    <row r="270" spans="1:12" x14ac:dyDescent="0.2">
      <c r="A270" s="30">
        <v>266</v>
      </c>
      <c r="B270" s="163" t="s">
        <v>633</v>
      </c>
      <c r="C270" s="149">
        <v>2016</v>
      </c>
      <c r="D270" s="148">
        <v>42614</v>
      </c>
      <c r="E270" s="149" t="s">
        <v>5</v>
      </c>
      <c r="F270" s="147" t="s">
        <v>119</v>
      </c>
      <c r="G270" s="147" t="s">
        <v>120</v>
      </c>
      <c r="H270" s="150" t="s">
        <v>442</v>
      </c>
      <c r="I270" s="150" t="s">
        <v>743</v>
      </c>
      <c r="J270" s="147">
        <v>74</v>
      </c>
      <c r="K270" s="147"/>
      <c r="L270" s="147"/>
    </row>
    <row r="271" spans="1:12" x14ac:dyDescent="0.2">
      <c r="A271" s="30">
        <v>267</v>
      </c>
      <c r="B271" s="163" t="s">
        <v>637</v>
      </c>
      <c r="C271" s="149">
        <v>2016</v>
      </c>
      <c r="D271" s="148">
        <v>42614</v>
      </c>
      <c r="E271" s="149" t="s">
        <v>5</v>
      </c>
      <c r="F271" s="147" t="s">
        <v>119</v>
      </c>
      <c r="G271" s="147" t="s">
        <v>744</v>
      </c>
      <c r="H271" s="150" t="s">
        <v>442</v>
      </c>
      <c r="I271" s="150" t="s">
        <v>745</v>
      </c>
      <c r="J271" s="147">
        <v>142</v>
      </c>
      <c r="K271" s="147"/>
      <c r="L271" s="147"/>
    </row>
    <row r="272" spans="1:12" x14ac:dyDescent="0.2">
      <c r="A272" s="30">
        <v>268</v>
      </c>
      <c r="B272" s="163" t="s">
        <v>637</v>
      </c>
      <c r="C272" s="149">
        <v>2016</v>
      </c>
      <c r="D272" s="148">
        <v>42614</v>
      </c>
      <c r="E272" s="149" t="s">
        <v>5</v>
      </c>
      <c r="F272" s="147" t="s">
        <v>119</v>
      </c>
      <c r="G272" s="147" t="s">
        <v>744</v>
      </c>
      <c r="H272" s="150" t="s">
        <v>442</v>
      </c>
      <c r="I272" s="150" t="s">
        <v>745</v>
      </c>
      <c r="J272" s="147">
        <v>142</v>
      </c>
      <c r="K272" s="147"/>
      <c r="L272" s="147"/>
    </row>
    <row r="273" spans="1:12" x14ac:dyDescent="0.2">
      <c r="A273" s="30">
        <v>269</v>
      </c>
      <c r="B273" s="163" t="s">
        <v>563</v>
      </c>
      <c r="C273" s="149">
        <v>2016</v>
      </c>
      <c r="D273" s="148">
        <v>42614</v>
      </c>
      <c r="E273" s="149" t="s">
        <v>5</v>
      </c>
      <c r="F273" s="147" t="s">
        <v>111</v>
      </c>
      <c r="G273" s="147" t="s">
        <v>74</v>
      </c>
      <c r="H273" s="150" t="s">
        <v>442</v>
      </c>
      <c r="I273" s="150" t="s">
        <v>746</v>
      </c>
      <c r="J273" s="147">
        <v>62</v>
      </c>
      <c r="K273" s="147"/>
      <c r="L273" s="147"/>
    </row>
    <row r="274" spans="1:12" x14ac:dyDescent="0.2">
      <c r="A274" s="30">
        <v>270</v>
      </c>
      <c r="B274" s="163" t="s">
        <v>575</v>
      </c>
      <c r="C274" s="149">
        <v>2016</v>
      </c>
      <c r="D274" s="148">
        <v>42614</v>
      </c>
      <c r="E274" s="149" t="s">
        <v>5</v>
      </c>
      <c r="F274" s="147" t="s">
        <v>119</v>
      </c>
      <c r="G274" s="147" t="s">
        <v>747</v>
      </c>
      <c r="H274" s="150" t="s">
        <v>442</v>
      </c>
      <c r="I274" s="150" t="s">
        <v>748</v>
      </c>
      <c r="J274" s="147">
        <v>117</v>
      </c>
      <c r="K274" s="147"/>
      <c r="L274" s="147"/>
    </row>
    <row r="275" spans="1:12" x14ac:dyDescent="0.2">
      <c r="A275" s="30">
        <v>271</v>
      </c>
      <c r="B275" s="147" t="s">
        <v>615</v>
      </c>
      <c r="C275" s="149">
        <v>2016</v>
      </c>
      <c r="D275" s="148">
        <v>42644</v>
      </c>
      <c r="E275" s="149" t="s">
        <v>5</v>
      </c>
      <c r="F275" s="147" t="s">
        <v>749</v>
      </c>
      <c r="G275" s="147" t="s">
        <v>750</v>
      </c>
      <c r="H275" s="150" t="s">
        <v>62</v>
      </c>
      <c r="I275" s="150" t="s">
        <v>751</v>
      </c>
      <c r="J275" s="147">
        <v>110</v>
      </c>
      <c r="K275" s="147"/>
      <c r="L275" s="147"/>
    </row>
    <row r="276" spans="1:12" x14ac:dyDescent="0.2">
      <c r="A276" s="30">
        <v>272</v>
      </c>
      <c r="B276" s="147" t="s">
        <v>615</v>
      </c>
      <c r="C276" s="149">
        <v>2016</v>
      </c>
      <c r="D276" s="148">
        <v>42644</v>
      </c>
      <c r="E276" s="149" t="s">
        <v>5</v>
      </c>
      <c r="F276" s="147" t="s">
        <v>750</v>
      </c>
      <c r="G276" s="147" t="s">
        <v>752</v>
      </c>
      <c r="H276" s="150" t="s">
        <v>81</v>
      </c>
      <c r="I276" s="150" t="s">
        <v>753</v>
      </c>
      <c r="J276" s="147">
        <v>80</v>
      </c>
      <c r="K276" s="147"/>
      <c r="L276" s="147"/>
    </row>
    <row r="277" spans="1:12" x14ac:dyDescent="0.2">
      <c r="A277" s="30">
        <v>273</v>
      </c>
      <c r="B277" s="147" t="s">
        <v>600</v>
      </c>
      <c r="C277" s="149">
        <v>2016</v>
      </c>
      <c r="D277" s="148">
        <v>42644</v>
      </c>
      <c r="E277" s="149" t="s">
        <v>5</v>
      </c>
      <c r="F277" s="147" t="s">
        <v>21</v>
      </c>
      <c r="G277" s="147" t="s">
        <v>754</v>
      </c>
      <c r="H277" s="150" t="s">
        <v>67</v>
      </c>
      <c r="I277" s="150" t="s">
        <v>186</v>
      </c>
      <c r="J277" s="147">
        <v>20</v>
      </c>
      <c r="K277" s="147"/>
      <c r="L277" s="147"/>
    </row>
    <row r="278" spans="1:12" x14ac:dyDescent="0.2">
      <c r="A278" s="30">
        <v>274</v>
      </c>
      <c r="B278" s="147" t="s">
        <v>600</v>
      </c>
      <c r="C278" s="149">
        <v>2016</v>
      </c>
      <c r="D278" s="148">
        <v>42644</v>
      </c>
      <c r="E278" s="149" t="s">
        <v>5</v>
      </c>
      <c r="F278" s="147" t="s">
        <v>21</v>
      </c>
      <c r="G278" s="147" t="s">
        <v>21</v>
      </c>
      <c r="H278" s="150" t="s">
        <v>67</v>
      </c>
      <c r="I278" s="150" t="s">
        <v>755</v>
      </c>
      <c r="J278" s="147">
        <v>40</v>
      </c>
      <c r="K278" s="147"/>
      <c r="L278" s="147"/>
    </row>
    <row r="279" spans="1:12" x14ac:dyDescent="0.2">
      <c r="A279" s="30">
        <v>275</v>
      </c>
      <c r="B279" s="59" t="s">
        <v>615</v>
      </c>
      <c r="C279" s="30">
        <v>2016</v>
      </c>
      <c r="D279" s="60">
        <v>42659</v>
      </c>
      <c r="E279" s="61" t="s">
        <v>5</v>
      </c>
      <c r="F279" s="164" t="s">
        <v>23</v>
      </c>
      <c r="G279" s="164" t="s">
        <v>639</v>
      </c>
      <c r="H279" s="165" t="s">
        <v>67</v>
      </c>
      <c r="I279" s="166" t="s">
        <v>756</v>
      </c>
      <c r="J279" s="164">
        <v>50</v>
      </c>
      <c r="K279" s="147"/>
      <c r="L279" s="147"/>
    </row>
    <row r="280" spans="1:12" x14ac:dyDescent="0.2">
      <c r="A280" s="30">
        <v>276</v>
      </c>
      <c r="B280" s="59" t="s">
        <v>601</v>
      </c>
      <c r="C280" s="30">
        <v>2016</v>
      </c>
      <c r="D280" s="60">
        <v>42659</v>
      </c>
      <c r="E280" s="61" t="s">
        <v>5</v>
      </c>
      <c r="F280" s="164" t="s">
        <v>23</v>
      </c>
      <c r="G280" s="164" t="s">
        <v>757</v>
      </c>
      <c r="H280" s="165" t="s">
        <v>67</v>
      </c>
      <c r="I280" s="166" t="s">
        <v>758</v>
      </c>
      <c r="J280" s="164">
        <v>51</v>
      </c>
      <c r="K280" s="147"/>
      <c r="L280" s="147"/>
    </row>
    <row r="281" spans="1:12" x14ac:dyDescent="0.2">
      <c r="A281" s="30">
        <v>277</v>
      </c>
      <c r="B281" s="167" t="s">
        <v>630</v>
      </c>
      <c r="C281" s="147">
        <v>2016</v>
      </c>
      <c r="D281" s="148">
        <v>42659</v>
      </c>
      <c r="E281" s="149" t="s">
        <v>5</v>
      </c>
      <c r="F281" s="147" t="s">
        <v>23</v>
      </c>
      <c r="G281" s="147" t="s">
        <v>639</v>
      </c>
      <c r="H281" s="159" t="s">
        <v>58</v>
      </c>
      <c r="I281" s="168" t="s">
        <v>759</v>
      </c>
      <c r="J281" s="147">
        <v>45</v>
      </c>
      <c r="K281" s="147"/>
      <c r="L281" s="147"/>
    </row>
    <row r="282" spans="1:12" x14ac:dyDescent="0.2">
      <c r="A282" s="30">
        <v>278</v>
      </c>
      <c r="B282" s="167" t="s">
        <v>613</v>
      </c>
      <c r="C282" s="147">
        <v>2016</v>
      </c>
      <c r="D282" s="148">
        <v>42659</v>
      </c>
      <c r="E282" s="149" t="s">
        <v>5</v>
      </c>
      <c r="F282" s="147" t="s">
        <v>22</v>
      </c>
      <c r="G282" s="147" t="s">
        <v>760</v>
      </c>
      <c r="H282" s="159" t="s">
        <v>17</v>
      </c>
      <c r="I282" s="168" t="s">
        <v>761</v>
      </c>
      <c r="J282" s="147">
        <v>55</v>
      </c>
      <c r="K282" s="147"/>
      <c r="L282" s="147"/>
    </row>
    <row r="283" spans="1:12" x14ac:dyDescent="0.2">
      <c r="A283" s="30">
        <v>279</v>
      </c>
      <c r="B283" s="167" t="s">
        <v>600</v>
      </c>
      <c r="C283" s="147">
        <v>2016</v>
      </c>
      <c r="D283" s="148">
        <v>42659</v>
      </c>
      <c r="E283" s="149" t="s">
        <v>5</v>
      </c>
      <c r="F283" s="147" t="s">
        <v>22</v>
      </c>
      <c r="G283" s="147" t="s">
        <v>762</v>
      </c>
      <c r="H283" s="159" t="s">
        <v>67</v>
      </c>
      <c r="I283" s="168" t="s">
        <v>763</v>
      </c>
      <c r="J283" s="147">
        <v>30</v>
      </c>
      <c r="K283" s="147"/>
      <c r="L283" s="147"/>
    </row>
    <row r="284" spans="1:12" x14ac:dyDescent="0.2">
      <c r="A284" s="30">
        <v>280</v>
      </c>
      <c r="B284" s="169" t="s">
        <v>600</v>
      </c>
      <c r="C284" s="147">
        <v>2016</v>
      </c>
      <c r="D284" s="148">
        <v>42659</v>
      </c>
      <c r="E284" s="149" t="s">
        <v>5</v>
      </c>
      <c r="F284" s="147" t="s">
        <v>22</v>
      </c>
      <c r="G284" s="147" t="s">
        <v>764</v>
      </c>
      <c r="H284" s="159" t="s">
        <v>67</v>
      </c>
      <c r="I284" s="170" t="s">
        <v>765</v>
      </c>
      <c r="J284" s="147">
        <v>40</v>
      </c>
      <c r="K284" s="147"/>
      <c r="L284" s="147"/>
    </row>
    <row r="285" spans="1:12" x14ac:dyDescent="0.2">
      <c r="A285" s="30">
        <v>281</v>
      </c>
      <c r="B285" s="147" t="s">
        <v>613</v>
      </c>
      <c r="C285" s="147">
        <v>2016</v>
      </c>
      <c r="D285" s="148">
        <v>42659</v>
      </c>
      <c r="E285" s="149" t="s">
        <v>5</v>
      </c>
      <c r="F285" s="158" t="s">
        <v>111</v>
      </c>
      <c r="G285" s="158" t="s">
        <v>766</v>
      </c>
      <c r="H285" s="158" t="s">
        <v>206</v>
      </c>
      <c r="I285" s="171" t="s">
        <v>628</v>
      </c>
      <c r="J285" s="147">
        <v>125</v>
      </c>
      <c r="K285" s="147"/>
      <c r="L285" s="147"/>
    </row>
    <row r="286" spans="1:12" x14ac:dyDescent="0.2">
      <c r="A286" s="30">
        <v>282</v>
      </c>
      <c r="B286" s="147" t="s">
        <v>600</v>
      </c>
      <c r="C286" s="147">
        <v>2016</v>
      </c>
      <c r="D286" s="148">
        <v>42659</v>
      </c>
      <c r="E286" s="149" t="s">
        <v>5</v>
      </c>
      <c r="F286" s="158" t="s">
        <v>111</v>
      </c>
      <c r="G286" s="158" t="s">
        <v>767</v>
      </c>
      <c r="H286" s="158" t="s">
        <v>106</v>
      </c>
      <c r="I286" s="171" t="s">
        <v>627</v>
      </c>
      <c r="J286" s="147">
        <v>51</v>
      </c>
      <c r="K286" s="147"/>
      <c r="L286" s="147"/>
    </row>
    <row r="287" spans="1:12" x14ac:dyDescent="0.2">
      <c r="A287" s="30">
        <v>283</v>
      </c>
      <c r="B287" s="147" t="s">
        <v>613</v>
      </c>
      <c r="C287" s="147">
        <v>2016</v>
      </c>
      <c r="D287" s="148">
        <v>42659</v>
      </c>
      <c r="E287" s="149" t="s">
        <v>5</v>
      </c>
      <c r="F287" s="158" t="s">
        <v>111</v>
      </c>
      <c r="G287" s="158" t="s">
        <v>767</v>
      </c>
      <c r="H287" s="158" t="s">
        <v>71</v>
      </c>
      <c r="I287" s="171" t="s">
        <v>627</v>
      </c>
      <c r="J287" s="147">
        <v>51</v>
      </c>
      <c r="K287" s="147"/>
      <c r="L287" s="147"/>
    </row>
    <row r="288" spans="1:12" x14ac:dyDescent="0.2">
      <c r="A288" s="30">
        <v>284</v>
      </c>
      <c r="B288" s="172" t="s">
        <v>985</v>
      </c>
      <c r="C288" s="173">
        <v>2016</v>
      </c>
      <c r="D288" s="174">
        <v>42675</v>
      </c>
      <c r="E288" s="173" t="s">
        <v>5</v>
      </c>
      <c r="F288" s="175" t="s">
        <v>21</v>
      </c>
      <c r="G288" s="172" t="s">
        <v>995</v>
      </c>
      <c r="H288" s="172" t="s">
        <v>67</v>
      </c>
      <c r="I288" s="172" t="s">
        <v>996</v>
      </c>
      <c r="J288" s="176">
        <v>80</v>
      </c>
      <c r="K288" s="147"/>
      <c r="L288" s="147"/>
    </row>
    <row r="289" spans="1:12" x14ac:dyDescent="0.2">
      <c r="A289" s="30">
        <v>285</v>
      </c>
      <c r="B289" s="172" t="s">
        <v>985</v>
      </c>
      <c r="C289" s="173">
        <v>2016</v>
      </c>
      <c r="D289" s="174">
        <v>42675</v>
      </c>
      <c r="E289" s="173" t="s">
        <v>5</v>
      </c>
      <c r="F289" s="175" t="s">
        <v>21</v>
      </c>
      <c r="G289" s="172" t="s">
        <v>997</v>
      </c>
      <c r="H289" s="172" t="s">
        <v>67</v>
      </c>
      <c r="I289" s="172" t="s">
        <v>998</v>
      </c>
      <c r="J289" s="176">
        <v>50</v>
      </c>
      <c r="K289" s="147"/>
      <c r="L289" s="147"/>
    </row>
    <row r="290" spans="1:12" x14ac:dyDescent="0.2">
      <c r="A290" s="30">
        <v>286</v>
      </c>
      <c r="B290" s="172" t="s">
        <v>890</v>
      </c>
      <c r="C290" s="173">
        <v>2016</v>
      </c>
      <c r="D290" s="174">
        <v>42675</v>
      </c>
      <c r="E290" s="173" t="s">
        <v>5</v>
      </c>
      <c r="F290" s="175" t="s">
        <v>21</v>
      </c>
      <c r="G290" s="172" t="s">
        <v>999</v>
      </c>
      <c r="H290" s="172" t="s">
        <v>67</v>
      </c>
      <c r="I290" s="172" t="s">
        <v>1000</v>
      </c>
      <c r="J290" s="176">
        <v>20</v>
      </c>
      <c r="K290" s="147"/>
      <c r="L290" s="147"/>
    </row>
    <row r="291" spans="1:12" x14ac:dyDescent="0.2">
      <c r="A291" s="30">
        <v>287</v>
      </c>
      <c r="B291" s="172" t="s">
        <v>989</v>
      </c>
      <c r="C291" s="173">
        <v>2016</v>
      </c>
      <c r="D291" s="174">
        <v>42675</v>
      </c>
      <c r="E291" s="173" t="s">
        <v>5</v>
      </c>
      <c r="F291" s="175" t="s">
        <v>21</v>
      </c>
      <c r="G291" s="172" t="s">
        <v>638</v>
      </c>
      <c r="H291" s="172" t="s">
        <v>17</v>
      </c>
      <c r="I291" s="172" t="s">
        <v>1001</v>
      </c>
      <c r="J291" s="176"/>
      <c r="K291" s="147"/>
      <c r="L291" s="147"/>
    </row>
    <row r="292" spans="1:12" x14ac:dyDescent="0.2">
      <c r="A292" s="30">
        <v>288</v>
      </c>
      <c r="B292" s="177" t="s">
        <v>891</v>
      </c>
      <c r="C292" s="178">
        <v>2016</v>
      </c>
      <c r="D292" s="179">
        <v>42675</v>
      </c>
      <c r="E292" s="178" t="s">
        <v>5</v>
      </c>
      <c r="F292" s="180" t="s">
        <v>750</v>
      </c>
      <c r="G292" s="177" t="s">
        <v>1002</v>
      </c>
      <c r="H292" s="177" t="s">
        <v>17</v>
      </c>
      <c r="I292" s="177" t="s">
        <v>1003</v>
      </c>
      <c r="J292" s="147">
        <v>40</v>
      </c>
      <c r="K292" s="180"/>
      <c r="L292" s="180"/>
    </row>
    <row r="293" spans="1:12" x14ac:dyDescent="0.2">
      <c r="A293" s="30">
        <v>289</v>
      </c>
      <c r="B293" s="177" t="s">
        <v>945</v>
      </c>
      <c r="C293" s="178">
        <v>2016</v>
      </c>
      <c r="D293" s="179">
        <v>42675</v>
      </c>
      <c r="E293" s="178" t="s">
        <v>5</v>
      </c>
      <c r="F293" s="180" t="s">
        <v>750</v>
      </c>
      <c r="G293" s="177" t="s">
        <v>749</v>
      </c>
      <c r="H293" s="177" t="s">
        <v>67</v>
      </c>
      <c r="I293" s="177" t="s">
        <v>751</v>
      </c>
      <c r="J293" s="147">
        <v>90</v>
      </c>
      <c r="K293" s="180"/>
      <c r="L293" s="180"/>
    </row>
    <row r="294" spans="1:12" x14ac:dyDescent="0.2">
      <c r="A294" s="30">
        <v>290</v>
      </c>
      <c r="B294" s="177" t="s">
        <v>945</v>
      </c>
      <c r="C294" s="178">
        <v>2016</v>
      </c>
      <c r="D294" s="179">
        <v>42675</v>
      </c>
      <c r="E294" s="178" t="s">
        <v>5</v>
      </c>
      <c r="F294" s="180" t="s">
        <v>750</v>
      </c>
      <c r="G294" s="177" t="s">
        <v>1004</v>
      </c>
      <c r="H294" s="177" t="s">
        <v>67</v>
      </c>
      <c r="I294" s="177" t="s">
        <v>1005</v>
      </c>
      <c r="J294" s="147">
        <v>40</v>
      </c>
      <c r="K294" s="180"/>
      <c r="L294" s="180"/>
    </row>
    <row r="295" spans="1:12" x14ac:dyDescent="0.2">
      <c r="A295" s="30">
        <v>291</v>
      </c>
      <c r="B295" s="181" t="s">
        <v>904</v>
      </c>
      <c r="C295" s="180">
        <v>2016</v>
      </c>
      <c r="D295" s="182">
        <v>42675</v>
      </c>
      <c r="E295" s="178" t="s">
        <v>5</v>
      </c>
      <c r="F295" s="181" t="s">
        <v>735</v>
      </c>
      <c r="G295" s="181" t="s">
        <v>1006</v>
      </c>
      <c r="H295" s="181" t="s">
        <v>71</v>
      </c>
      <c r="I295" s="181" t="s">
        <v>1007</v>
      </c>
      <c r="J295" s="147">
        <v>74.900000000000006</v>
      </c>
      <c r="K295" s="180"/>
      <c r="L295" s="180"/>
    </row>
    <row r="296" spans="1:12" x14ac:dyDescent="0.2">
      <c r="A296" s="30">
        <v>292</v>
      </c>
      <c r="B296" s="181" t="s">
        <v>985</v>
      </c>
      <c r="C296" s="180">
        <v>2016</v>
      </c>
      <c r="D296" s="182">
        <v>42675</v>
      </c>
      <c r="E296" s="178" t="s">
        <v>5</v>
      </c>
      <c r="F296" s="181" t="s">
        <v>735</v>
      </c>
      <c r="G296" s="183" t="s">
        <v>1008</v>
      </c>
      <c r="H296" s="184" t="s">
        <v>67</v>
      </c>
      <c r="I296" s="185" t="s">
        <v>1009</v>
      </c>
      <c r="J296" s="147">
        <v>106.33</v>
      </c>
      <c r="K296" s="180"/>
      <c r="L296" s="180"/>
    </row>
    <row r="297" spans="1:12" x14ac:dyDescent="0.2">
      <c r="A297" s="30">
        <v>293</v>
      </c>
      <c r="B297" s="181" t="s">
        <v>985</v>
      </c>
      <c r="C297" s="180">
        <v>2016</v>
      </c>
      <c r="D297" s="182">
        <v>42675</v>
      </c>
      <c r="E297" s="178" t="s">
        <v>5</v>
      </c>
      <c r="F297" s="181" t="s">
        <v>735</v>
      </c>
      <c r="G297" s="183" t="s">
        <v>1010</v>
      </c>
      <c r="H297" s="184" t="s">
        <v>67</v>
      </c>
      <c r="I297" s="183" t="s">
        <v>1011</v>
      </c>
      <c r="J297" s="147">
        <v>145.66999999999999</v>
      </c>
      <c r="K297" s="180"/>
      <c r="L297" s="180"/>
    </row>
    <row r="298" spans="1:12" x14ac:dyDescent="0.2">
      <c r="A298" s="30">
        <v>294</v>
      </c>
      <c r="B298" s="181" t="s">
        <v>890</v>
      </c>
      <c r="C298" s="180">
        <v>2016</v>
      </c>
      <c r="D298" s="182">
        <v>42675</v>
      </c>
      <c r="E298" s="178" t="s">
        <v>5</v>
      </c>
      <c r="F298" s="181" t="s">
        <v>735</v>
      </c>
      <c r="G298" s="183" t="s">
        <v>735</v>
      </c>
      <c r="H298" s="184" t="s">
        <v>12</v>
      </c>
      <c r="I298" s="181"/>
      <c r="J298" s="147"/>
      <c r="K298" s="180"/>
      <c r="L298" s="180"/>
    </row>
    <row r="299" spans="1:12" x14ac:dyDescent="0.2">
      <c r="A299" s="30">
        <v>295</v>
      </c>
      <c r="B299" s="181" t="s">
        <v>836</v>
      </c>
      <c r="C299" s="180">
        <v>2016</v>
      </c>
      <c r="D299" s="182">
        <v>42675</v>
      </c>
      <c r="E299" s="178" t="s">
        <v>5</v>
      </c>
      <c r="F299" s="181" t="s">
        <v>735</v>
      </c>
      <c r="G299" s="183" t="s">
        <v>574</v>
      </c>
      <c r="H299" s="186" t="s">
        <v>1012</v>
      </c>
      <c r="I299" s="181" t="s">
        <v>992</v>
      </c>
      <c r="J299" s="147">
        <v>229</v>
      </c>
      <c r="K299" s="180"/>
      <c r="L299" s="180"/>
    </row>
    <row r="300" spans="1:12" x14ac:dyDescent="0.2">
      <c r="A300" s="30">
        <v>296</v>
      </c>
      <c r="B300" s="181" t="s">
        <v>986</v>
      </c>
      <c r="C300" s="180">
        <v>2016</v>
      </c>
      <c r="D300" s="182">
        <v>42675</v>
      </c>
      <c r="E300" s="178" t="s">
        <v>5</v>
      </c>
      <c r="F300" s="181" t="s">
        <v>1013</v>
      </c>
      <c r="G300" s="183" t="s">
        <v>639</v>
      </c>
      <c r="H300" s="184" t="s">
        <v>71</v>
      </c>
      <c r="I300" s="183" t="s">
        <v>1014</v>
      </c>
      <c r="J300" s="147"/>
      <c r="K300" s="180"/>
      <c r="L300" s="180"/>
    </row>
    <row r="301" spans="1:12" x14ac:dyDescent="0.2">
      <c r="A301" s="30">
        <v>297</v>
      </c>
      <c r="B301" s="181" t="s">
        <v>902</v>
      </c>
      <c r="C301" s="180">
        <v>2016</v>
      </c>
      <c r="D301" s="182">
        <v>42675</v>
      </c>
      <c r="E301" s="178" t="s">
        <v>5</v>
      </c>
      <c r="F301" s="181" t="s">
        <v>1013</v>
      </c>
      <c r="G301" s="183" t="s">
        <v>1015</v>
      </c>
      <c r="H301" s="184" t="s">
        <v>71</v>
      </c>
      <c r="I301" s="183" t="s">
        <v>987</v>
      </c>
      <c r="J301" s="147">
        <v>102</v>
      </c>
      <c r="K301" s="180"/>
      <c r="L301" s="180"/>
    </row>
    <row r="302" spans="1:12" x14ac:dyDescent="0.2">
      <c r="A302" s="30">
        <v>298</v>
      </c>
      <c r="B302" s="181" t="s">
        <v>921</v>
      </c>
      <c r="C302" s="180">
        <v>2016</v>
      </c>
      <c r="D302" s="182">
        <v>42675</v>
      </c>
      <c r="E302" s="178" t="s">
        <v>5</v>
      </c>
      <c r="F302" s="181" t="s">
        <v>1013</v>
      </c>
      <c r="G302" s="183" t="s">
        <v>1015</v>
      </c>
      <c r="H302" s="184" t="s">
        <v>1012</v>
      </c>
      <c r="I302" s="183" t="s">
        <v>988</v>
      </c>
      <c r="J302" s="147"/>
      <c r="K302" s="180"/>
      <c r="L302" s="180"/>
    </row>
    <row r="303" spans="1:12" x14ac:dyDescent="0.2">
      <c r="A303" s="30">
        <v>299</v>
      </c>
      <c r="B303" s="181" t="s">
        <v>925</v>
      </c>
      <c r="C303" s="180">
        <v>2016</v>
      </c>
      <c r="D303" s="182">
        <v>42675</v>
      </c>
      <c r="E303" s="178" t="s">
        <v>5</v>
      </c>
      <c r="F303" s="181" t="s">
        <v>735</v>
      </c>
      <c r="G303" s="183" t="s">
        <v>735</v>
      </c>
      <c r="H303" s="184" t="s">
        <v>67</v>
      </c>
      <c r="I303" s="183" t="s">
        <v>1016</v>
      </c>
      <c r="J303" s="147"/>
      <c r="K303" s="180"/>
      <c r="L303" s="180"/>
    </row>
    <row r="304" spans="1:12" x14ac:dyDescent="0.2">
      <c r="A304" s="30">
        <v>300</v>
      </c>
      <c r="B304" s="181" t="s">
        <v>891</v>
      </c>
      <c r="C304" s="180">
        <v>2016</v>
      </c>
      <c r="D304" s="182">
        <v>42675</v>
      </c>
      <c r="E304" s="178" t="s">
        <v>5</v>
      </c>
      <c r="F304" s="181" t="s">
        <v>22</v>
      </c>
      <c r="G304" s="183" t="s">
        <v>232</v>
      </c>
      <c r="H304" s="184" t="s">
        <v>67</v>
      </c>
      <c r="I304" s="187" t="s">
        <v>991</v>
      </c>
      <c r="J304" s="147"/>
      <c r="K304" s="180"/>
      <c r="L304" s="180"/>
    </row>
    <row r="305" spans="1:12" x14ac:dyDescent="0.2">
      <c r="A305" s="30">
        <v>301</v>
      </c>
      <c r="B305" s="181" t="s">
        <v>891</v>
      </c>
      <c r="C305" s="180">
        <v>2016</v>
      </c>
      <c r="D305" s="182">
        <v>42675</v>
      </c>
      <c r="E305" s="178" t="s">
        <v>5</v>
      </c>
      <c r="F305" s="181" t="s">
        <v>22</v>
      </c>
      <c r="G305" s="183" t="s">
        <v>232</v>
      </c>
      <c r="H305" s="184" t="s">
        <v>67</v>
      </c>
      <c r="I305" s="183" t="s">
        <v>1017</v>
      </c>
      <c r="J305" s="147"/>
      <c r="K305" s="180"/>
      <c r="L305" s="180"/>
    </row>
    <row r="306" spans="1:12" x14ac:dyDescent="0.2">
      <c r="A306" s="30">
        <v>302</v>
      </c>
      <c r="B306" s="181" t="s">
        <v>934</v>
      </c>
      <c r="C306" s="180">
        <v>2016</v>
      </c>
      <c r="D306" s="182">
        <v>42675</v>
      </c>
      <c r="E306" s="178" t="s">
        <v>5</v>
      </c>
      <c r="F306" s="181" t="s">
        <v>22</v>
      </c>
      <c r="G306" s="183" t="s">
        <v>1018</v>
      </c>
      <c r="H306" s="184" t="s">
        <v>67</v>
      </c>
      <c r="I306" s="183" t="s">
        <v>990</v>
      </c>
      <c r="J306" s="147"/>
      <c r="K306" s="180"/>
      <c r="L306" s="180"/>
    </row>
    <row r="307" spans="1:12" x14ac:dyDescent="0.2">
      <c r="A307" s="30">
        <v>303</v>
      </c>
      <c r="B307" s="181" t="s">
        <v>892</v>
      </c>
      <c r="C307" s="180">
        <v>2016</v>
      </c>
      <c r="D307" s="182">
        <v>42675</v>
      </c>
      <c r="E307" s="178" t="s">
        <v>5</v>
      </c>
      <c r="F307" s="181" t="s">
        <v>735</v>
      </c>
      <c r="G307" s="183" t="s">
        <v>1008</v>
      </c>
      <c r="H307" s="184" t="s">
        <v>71</v>
      </c>
      <c r="I307" s="185" t="s">
        <v>1019</v>
      </c>
      <c r="J307" s="147">
        <v>106.33</v>
      </c>
      <c r="K307" s="180"/>
      <c r="L307" s="180"/>
    </row>
    <row r="308" spans="1:12" x14ac:dyDescent="0.2">
      <c r="A308" s="30">
        <v>304</v>
      </c>
      <c r="B308" s="181" t="s">
        <v>905</v>
      </c>
      <c r="C308" s="180">
        <v>2016</v>
      </c>
      <c r="D308" s="182">
        <v>42675</v>
      </c>
      <c r="E308" s="178" t="s">
        <v>5</v>
      </c>
      <c r="F308" s="181" t="s">
        <v>735</v>
      </c>
      <c r="G308" s="181" t="s">
        <v>1020</v>
      </c>
      <c r="H308" s="184" t="s">
        <v>1012</v>
      </c>
      <c r="I308" s="183" t="s">
        <v>993</v>
      </c>
      <c r="J308" s="147">
        <v>86.67</v>
      </c>
      <c r="K308" s="180"/>
      <c r="L308" s="180"/>
    </row>
    <row r="309" spans="1:12" x14ac:dyDescent="0.2">
      <c r="A309" s="30">
        <v>305</v>
      </c>
      <c r="B309" s="193" t="s">
        <v>477</v>
      </c>
      <c r="C309" s="91">
        <v>2016</v>
      </c>
      <c r="D309" s="91" t="s">
        <v>259</v>
      </c>
      <c r="E309" s="91" t="s">
        <v>140</v>
      </c>
      <c r="F309" s="78" t="s">
        <v>478</v>
      </c>
      <c r="G309" s="78" t="s">
        <v>478</v>
      </c>
      <c r="H309" s="91" t="s">
        <v>448</v>
      </c>
      <c r="I309" s="69" t="s">
        <v>479</v>
      </c>
      <c r="J309" s="81">
        <v>300</v>
      </c>
      <c r="K309" s="97">
        <v>320</v>
      </c>
      <c r="L309" s="91"/>
    </row>
    <row r="310" spans="1:12" x14ac:dyDescent="0.2">
      <c r="A310" s="30">
        <v>306</v>
      </c>
      <c r="B310" s="193" t="s">
        <v>480</v>
      </c>
      <c r="C310" s="91">
        <v>2016</v>
      </c>
      <c r="D310" s="91" t="s">
        <v>259</v>
      </c>
      <c r="E310" s="91" t="s">
        <v>140</v>
      </c>
      <c r="F310" s="78" t="s">
        <v>31</v>
      </c>
      <c r="G310" s="78" t="s">
        <v>31</v>
      </c>
      <c r="H310" s="91" t="s">
        <v>448</v>
      </c>
      <c r="I310" s="69"/>
      <c r="J310" s="118" t="s">
        <v>29</v>
      </c>
      <c r="K310" s="118" t="s">
        <v>29</v>
      </c>
      <c r="L310" s="91"/>
    </row>
    <row r="311" spans="1:12" x14ac:dyDescent="0.2">
      <c r="A311" s="30">
        <v>307</v>
      </c>
      <c r="B311" s="193" t="s">
        <v>481</v>
      </c>
      <c r="C311" s="91">
        <v>2016</v>
      </c>
      <c r="D311" s="91" t="s">
        <v>259</v>
      </c>
      <c r="E311" s="91" t="s">
        <v>140</v>
      </c>
      <c r="F311" s="78" t="s">
        <v>482</v>
      </c>
      <c r="G311" s="78" t="s">
        <v>482</v>
      </c>
      <c r="H311" s="91" t="s">
        <v>19</v>
      </c>
      <c r="I311" s="69" t="s">
        <v>483</v>
      </c>
      <c r="J311" s="81">
        <v>350</v>
      </c>
      <c r="K311" s="97">
        <v>400</v>
      </c>
      <c r="L311" s="91"/>
    </row>
    <row r="312" spans="1:12" ht="15" x14ac:dyDescent="0.2">
      <c r="A312" s="30">
        <v>308</v>
      </c>
      <c r="B312" s="193" t="s">
        <v>484</v>
      </c>
      <c r="C312" s="91">
        <v>2016</v>
      </c>
      <c r="D312" s="91" t="s">
        <v>259</v>
      </c>
      <c r="E312" s="91" t="s">
        <v>140</v>
      </c>
      <c r="F312" s="78" t="s">
        <v>474</v>
      </c>
      <c r="G312" s="78" t="s">
        <v>474</v>
      </c>
      <c r="H312" s="93" t="s">
        <v>17</v>
      </c>
      <c r="I312" s="69" t="s">
        <v>485</v>
      </c>
      <c r="J312" s="81">
        <v>25</v>
      </c>
      <c r="K312" s="194">
        <v>30</v>
      </c>
      <c r="L312" s="93"/>
    </row>
    <row r="313" spans="1:12" x14ac:dyDescent="0.2">
      <c r="A313" s="30">
        <v>309</v>
      </c>
      <c r="B313" s="193" t="s">
        <v>486</v>
      </c>
      <c r="C313" s="91">
        <v>2016</v>
      </c>
      <c r="D313" s="91" t="s">
        <v>259</v>
      </c>
      <c r="E313" s="91" t="s">
        <v>140</v>
      </c>
      <c r="F313" s="78" t="s">
        <v>33</v>
      </c>
      <c r="G313" s="78" t="s">
        <v>33</v>
      </c>
      <c r="H313" s="93" t="s">
        <v>17</v>
      </c>
      <c r="I313" s="69" t="s">
        <v>487</v>
      </c>
      <c r="J313" s="81">
        <v>100</v>
      </c>
      <c r="K313" s="97">
        <v>150</v>
      </c>
      <c r="L313" s="93"/>
    </row>
    <row r="314" spans="1:12" ht="15" x14ac:dyDescent="0.2">
      <c r="A314" s="30">
        <v>310</v>
      </c>
      <c r="B314" s="193" t="s">
        <v>488</v>
      </c>
      <c r="C314" s="91">
        <v>2016</v>
      </c>
      <c r="D314" s="91" t="s">
        <v>259</v>
      </c>
      <c r="E314" s="91" t="s">
        <v>140</v>
      </c>
      <c r="F314" s="78" t="s">
        <v>474</v>
      </c>
      <c r="G314" s="78" t="s">
        <v>474</v>
      </c>
      <c r="H314" s="93" t="s">
        <v>17</v>
      </c>
      <c r="I314" s="69" t="s">
        <v>489</v>
      </c>
      <c r="J314" s="81">
        <v>50</v>
      </c>
      <c r="K314" s="194">
        <v>70</v>
      </c>
      <c r="L314" s="93"/>
    </row>
    <row r="315" spans="1:12" x14ac:dyDescent="0.2">
      <c r="A315" s="30">
        <v>311</v>
      </c>
      <c r="B315" s="93" t="s">
        <v>490</v>
      </c>
      <c r="C315" s="93">
        <v>2016</v>
      </c>
      <c r="D315" s="93" t="s">
        <v>265</v>
      </c>
      <c r="E315" s="91" t="s">
        <v>140</v>
      </c>
      <c r="F315" s="93" t="s">
        <v>491</v>
      </c>
      <c r="G315" s="93" t="s">
        <v>492</v>
      </c>
      <c r="H315" s="93" t="s">
        <v>17</v>
      </c>
      <c r="I315" s="93" t="s">
        <v>493</v>
      </c>
      <c r="J315" s="81">
        <v>80</v>
      </c>
      <c r="K315" s="97">
        <v>100</v>
      </c>
      <c r="L315" s="93"/>
    </row>
    <row r="316" spans="1:12" x14ac:dyDescent="0.2">
      <c r="A316" s="30">
        <v>312</v>
      </c>
      <c r="B316" s="93" t="s">
        <v>494</v>
      </c>
      <c r="C316" s="93">
        <v>2016</v>
      </c>
      <c r="D316" s="93" t="s">
        <v>265</v>
      </c>
      <c r="E316" s="91" t="s">
        <v>140</v>
      </c>
      <c r="F316" s="93" t="s">
        <v>3</v>
      </c>
      <c r="G316" s="93" t="s">
        <v>3</v>
      </c>
      <c r="H316" s="93" t="s">
        <v>17</v>
      </c>
      <c r="I316" s="93" t="s">
        <v>495</v>
      </c>
      <c r="J316" s="81">
        <v>1000</v>
      </c>
      <c r="K316" s="97">
        <v>1200</v>
      </c>
      <c r="L316" s="93"/>
    </row>
    <row r="317" spans="1:12" x14ac:dyDescent="0.2">
      <c r="A317" s="30">
        <v>313</v>
      </c>
      <c r="B317" s="93" t="s">
        <v>496</v>
      </c>
      <c r="C317" s="93">
        <v>2016</v>
      </c>
      <c r="D317" s="93" t="s">
        <v>265</v>
      </c>
      <c r="E317" s="91" t="s">
        <v>140</v>
      </c>
      <c r="F317" s="93" t="s">
        <v>3</v>
      </c>
      <c r="G317" s="93" t="s">
        <v>3</v>
      </c>
      <c r="H317" s="93" t="s">
        <v>17</v>
      </c>
      <c r="I317" s="93" t="s">
        <v>497</v>
      </c>
      <c r="J317" s="81">
        <v>100</v>
      </c>
      <c r="K317" s="97">
        <v>150</v>
      </c>
      <c r="L317" s="93"/>
    </row>
    <row r="318" spans="1:12" x14ac:dyDescent="0.2">
      <c r="A318" s="30">
        <v>314</v>
      </c>
      <c r="B318" s="93" t="s">
        <v>498</v>
      </c>
      <c r="C318" s="93">
        <v>2016</v>
      </c>
      <c r="D318" s="93" t="s">
        <v>265</v>
      </c>
      <c r="E318" s="91" t="s">
        <v>140</v>
      </c>
      <c r="F318" s="93" t="s">
        <v>491</v>
      </c>
      <c r="G318" s="93" t="s">
        <v>491</v>
      </c>
      <c r="H318" s="98" t="s">
        <v>285</v>
      </c>
      <c r="I318" s="93" t="s">
        <v>499</v>
      </c>
      <c r="J318" s="81">
        <v>500</v>
      </c>
      <c r="K318" s="97">
        <v>500</v>
      </c>
      <c r="L318" s="93"/>
    </row>
    <row r="319" spans="1:12" x14ac:dyDescent="0.2">
      <c r="A319" s="30">
        <v>315</v>
      </c>
      <c r="B319" s="93" t="s">
        <v>498</v>
      </c>
      <c r="C319" s="93">
        <v>2016</v>
      </c>
      <c r="D319" s="93" t="s">
        <v>265</v>
      </c>
      <c r="E319" s="91" t="s">
        <v>140</v>
      </c>
      <c r="F319" s="93" t="s">
        <v>491</v>
      </c>
      <c r="G319" s="93" t="s">
        <v>491</v>
      </c>
      <c r="H319" s="93" t="s">
        <v>62</v>
      </c>
      <c r="I319" s="93" t="s">
        <v>500</v>
      </c>
      <c r="J319" s="81">
        <v>50</v>
      </c>
      <c r="K319" s="97">
        <v>80</v>
      </c>
      <c r="L319" s="93"/>
    </row>
    <row r="320" spans="1:12" x14ac:dyDescent="0.2">
      <c r="A320" s="30">
        <v>316</v>
      </c>
      <c r="B320" s="93" t="s">
        <v>501</v>
      </c>
      <c r="C320" s="93">
        <v>2016</v>
      </c>
      <c r="D320" s="93" t="s">
        <v>265</v>
      </c>
      <c r="E320" s="91" t="s">
        <v>140</v>
      </c>
      <c r="F320" s="93" t="s">
        <v>31</v>
      </c>
      <c r="G320" s="93" t="s">
        <v>31</v>
      </c>
      <c r="H320" s="93" t="s">
        <v>17</v>
      </c>
      <c r="I320" s="93" t="s">
        <v>502</v>
      </c>
      <c r="J320" s="81">
        <v>200</v>
      </c>
      <c r="K320" s="97">
        <v>200</v>
      </c>
      <c r="L320" s="93"/>
    </row>
    <row r="321" spans="1:12" x14ac:dyDescent="0.2">
      <c r="A321" s="30">
        <v>317</v>
      </c>
      <c r="B321" s="93" t="s">
        <v>476</v>
      </c>
      <c r="C321" s="93">
        <v>2016</v>
      </c>
      <c r="D321" s="93" t="s">
        <v>280</v>
      </c>
      <c r="E321" s="91" t="s">
        <v>140</v>
      </c>
      <c r="F321" s="93" t="s">
        <v>25</v>
      </c>
      <c r="G321" s="93" t="s">
        <v>25</v>
      </c>
      <c r="H321" s="93" t="s">
        <v>17</v>
      </c>
      <c r="I321" s="93" t="s">
        <v>503</v>
      </c>
      <c r="J321" s="81">
        <v>200</v>
      </c>
      <c r="K321" s="97">
        <v>225</v>
      </c>
      <c r="L321" s="93"/>
    </row>
    <row r="322" spans="1:12" x14ac:dyDescent="0.2">
      <c r="A322" s="30">
        <v>318</v>
      </c>
      <c r="B322" s="93" t="s">
        <v>447</v>
      </c>
      <c r="C322" s="93">
        <v>2016</v>
      </c>
      <c r="D322" s="93" t="s">
        <v>280</v>
      </c>
      <c r="E322" s="91" t="s">
        <v>140</v>
      </c>
      <c r="F322" s="93" t="s">
        <v>31</v>
      </c>
      <c r="G322" s="93" t="s">
        <v>31</v>
      </c>
      <c r="H322" s="93" t="s">
        <v>17</v>
      </c>
      <c r="I322" s="93" t="s">
        <v>504</v>
      </c>
      <c r="J322" s="81">
        <v>300</v>
      </c>
      <c r="K322" s="81">
        <v>600</v>
      </c>
      <c r="L322" s="93"/>
    </row>
    <row r="323" spans="1:12" ht="45" x14ac:dyDescent="0.2">
      <c r="A323" s="30">
        <v>319</v>
      </c>
      <c r="B323" s="93" t="s">
        <v>505</v>
      </c>
      <c r="C323" s="93">
        <v>2016</v>
      </c>
      <c r="D323" s="93" t="s">
        <v>280</v>
      </c>
      <c r="E323" s="91" t="s">
        <v>140</v>
      </c>
      <c r="F323" s="93" t="s">
        <v>3</v>
      </c>
      <c r="G323" s="93" t="s">
        <v>3</v>
      </c>
      <c r="H323" s="93" t="s">
        <v>448</v>
      </c>
      <c r="I323" s="93" t="s">
        <v>495</v>
      </c>
      <c r="J323" s="81">
        <v>1000</v>
      </c>
      <c r="K323" s="81">
        <v>780</v>
      </c>
      <c r="L323" s="195" t="s">
        <v>577</v>
      </c>
    </row>
    <row r="324" spans="1:12" ht="45" x14ac:dyDescent="0.2">
      <c r="A324" s="30">
        <v>320</v>
      </c>
      <c r="B324" s="93" t="s">
        <v>315</v>
      </c>
      <c r="C324" s="93">
        <v>2016</v>
      </c>
      <c r="D324" s="93" t="s">
        <v>280</v>
      </c>
      <c r="E324" s="91" t="s">
        <v>140</v>
      </c>
      <c r="F324" s="93" t="s">
        <v>3</v>
      </c>
      <c r="G324" s="93" t="s">
        <v>3</v>
      </c>
      <c r="H324" s="93" t="s">
        <v>62</v>
      </c>
      <c r="I324" s="93" t="s">
        <v>495</v>
      </c>
      <c r="J324" s="81">
        <v>1000</v>
      </c>
      <c r="K324" s="81">
        <v>780</v>
      </c>
      <c r="L324" s="195" t="s">
        <v>577</v>
      </c>
    </row>
    <row r="325" spans="1:12" x14ac:dyDescent="0.2">
      <c r="A325" s="30">
        <v>321</v>
      </c>
      <c r="B325" s="98" t="s">
        <v>506</v>
      </c>
      <c r="C325" s="93">
        <v>2016</v>
      </c>
      <c r="D325" s="93" t="s">
        <v>507</v>
      </c>
      <c r="E325" s="91" t="s">
        <v>140</v>
      </c>
      <c r="F325" s="93" t="s">
        <v>508</v>
      </c>
      <c r="G325" s="93" t="s">
        <v>509</v>
      </c>
      <c r="H325" s="93" t="s">
        <v>17</v>
      </c>
      <c r="I325" s="93" t="s">
        <v>510</v>
      </c>
      <c r="J325" s="81">
        <v>44</v>
      </c>
      <c r="K325" s="81">
        <v>48</v>
      </c>
      <c r="L325" s="93"/>
    </row>
    <row r="326" spans="1:12" x14ac:dyDescent="0.2">
      <c r="A326" s="30">
        <v>322</v>
      </c>
      <c r="B326" s="98" t="s">
        <v>313</v>
      </c>
      <c r="C326" s="93">
        <v>2016</v>
      </c>
      <c r="D326" s="93" t="s">
        <v>507</v>
      </c>
      <c r="E326" s="91" t="s">
        <v>140</v>
      </c>
      <c r="F326" s="93" t="s">
        <v>508</v>
      </c>
      <c r="G326" s="93" t="s">
        <v>511</v>
      </c>
      <c r="H326" s="93" t="s">
        <v>17</v>
      </c>
      <c r="I326" s="93" t="s">
        <v>512</v>
      </c>
      <c r="J326" s="81">
        <v>44</v>
      </c>
      <c r="K326" s="81">
        <v>50</v>
      </c>
      <c r="L326" s="93"/>
    </row>
    <row r="327" spans="1:12" x14ac:dyDescent="0.2">
      <c r="A327" s="30">
        <v>323</v>
      </c>
      <c r="B327" s="98" t="s">
        <v>475</v>
      </c>
      <c r="C327" s="98">
        <v>2016</v>
      </c>
      <c r="D327" s="93" t="s">
        <v>507</v>
      </c>
      <c r="E327" s="91" t="s">
        <v>140</v>
      </c>
      <c r="F327" s="98" t="s">
        <v>474</v>
      </c>
      <c r="G327" s="98" t="s">
        <v>513</v>
      </c>
      <c r="H327" s="98" t="s">
        <v>17</v>
      </c>
      <c r="I327" s="98" t="s">
        <v>514</v>
      </c>
      <c r="J327" s="97">
        <v>100</v>
      </c>
      <c r="K327" s="81">
        <v>110</v>
      </c>
      <c r="L327" s="93"/>
    </row>
    <row r="328" spans="1:12" ht="45" x14ac:dyDescent="0.2">
      <c r="A328" s="30">
        <v>324</v>
      </c>
      <c r="B328" s="98" t="s">
        <v>515</v>
      </c>
      <c r="C328" s="98">
        <v>2016</v>
      </c>
      <c r="D328" s="93" t="s">
        <v>507</v>
      </c>
      <c r="E328" s="91" t="s">
        <v>140</v>
      </c>
      <c r="F328" s="98" t="s">
        <v>3</v>
      </c>
      <c r="G328" s="98" t="s">
        <v>3</v>
      </c>
      <c r="H328" s="98" t="s">
        <v>516</v>
      </c>
      <c r="I328" s="98" t="s">
        <v>517</v>
      </c>
      <c r="J328" s="97">
        <v>1000</v>
      </c>
      <c r="K328" s="81">
        <v>810</v>
      </c>
      <c r="L328" s="195" t="s">
        <v>577</v>
      </c>
    </row>
    <row r="329" spans="1:12" x14ac:dyDescent="0.2">
      <c r="A329" s="30">
        <v>325</v>
      </c>
      <c r="B329" s="98" t="s">
        <v>518</v>
      </c>
      <c r="C329" s="98">
        <v>2016</v>
      </c>
      <c r="D329" s="93" t="s">
        <v>507</v>
      </c>
      <c r="E329" s="91" t="s">
        <v>140</v>
      </c>
      <c r="F329" s="98" t="s">
        <v>3</v>
      </c>
      <c r="G329" s="98" t="s">
        <v>491</v>
      </c>
      <c r="H329" s="98" t="s">
        <v>285</v>
      </c>
      <c r="I329" s="98" t="s">
        <v>519</v>
      </c>
      <c r="J329" s="97">
        <v>500</v>
      </c>
      <c r="K329" s="81">
        <v>550</v>
      </c>
      <c r="L329" s="93"/>
    </row>
    <row r="330" spans="1:12" ht="25.5" x14ac:dyDescent="0.25">
      <c r="A330" s="30">
        <v>326</v>
      </c>
      <c r="B330" s="196" t="s">
        <v>520</v>
      </c>
      <c r="C330" s="96">
        <v>2016</v>
      </c>
      <c r="D330" s="93" t="s">
        <v>507</v>
      </c>
      <c r="E330" s="91" t="s">
        <v>140</v>
      </c>
      <c r="F330" s="196" t="s">
        <v>25</v>
      </c>
      <c r="G330" t="s">
        <v>521</v>
      </c>
      <c r="H330" s="96" t="s">
        <v>268</v>
      </c>
      <c r="I330" s="69" t="s">
        <v>522</v>
      </c>
      <c r="J330" s="97">
        <v>50</v>
      </c>
      <c r="K330" s="81">
        <v>50</v>
      </c>
      <c r="L330" s="93"/>
    </row>
    <row r="331" spans="1:12" ht="25.5" x14ac:dyDescent="0.2">
      <c r="A331" s="30">
        <v>327</v>
      </c>
      <c r="B331" s="196" t="s">
        <v>523</v>
      </c>
      <c r="C331" s="96">
        <v>2016</v>
      </c>
      <c r="D331" s="93" t="s">
        <v>507</v>
      </c>
      <c r="E331" s="91" t="s">
        <v>140</v>
      </c>
      <c r="F331" s="196" t="s">
        <v>25</v>
      </c>
      <c r="G331" s="196" t="s">
        <v>524</v>
      </c>
      <c r="H331" s="96" t="s">
        <v>525</v>
      </c>
      <c r="I331" s="69" t="s">
        <v>526</v>
      </c>
      <c r="J331" s="97">
        <v>200</v>
      </c>
      <c r="K331" s="81">
        <v>200</v>
      </c>
      <c r="L331" s="93"/>
    </row>
    <row r="332" spans="1:12" ht="15" x14ac:dyDescent="0.2">
      <c r="A332" s="30">
        <v>328</v>
      </c>
      <c r="B332" s="97" t="s">
        <v>703</v>
      </c>
      <c r="C332" s="96">
        <v>2016</v>
      </c>
      <c r="D332" s="81" t="s">
        <v>704</v>
      </c>
      <c r="E332" s="91" t="s">
        <v>140</v>
      </c>
      <c r="F332" s="97" t="s">
        <v>3</v>
      </c>
      <c r="G332" s="97" t="s">
        <v>3</v>
      </c>
      <c r="H332" s="197" t="s">
        <v>705</v>
      </c>
      <c r="I332" s="97" t="s">
        <v>706</v>
      </c>
      <c r="J332" s="118" t="s">
        <v>29</v>
      </c>
      <c r="K332" s="93"/>
      <c r="L332" s="93"/>
    </row>
    <row r="333" spans="1:12" x14ac:dyDescent="0.2">
      <c r="A333" s="30">
        <v>329</v>
      </c>
      <c r="B333" s="81" t="s">
        <v>707</v>
      </c>
      <c r="C333" s="96">
        <v>2016</v>
      </c>
      <c r="D333" s="81" t="s">
        <v>704</v>
      </c>
      <c r="E333" s="91" t="s">
        <v>140</v>
      </c>
      <c r="F333" s="81" t="s">
        <v>33</v>
      </c>
      <c r="G333" s="81" t="s">
        <v>33</v>
      </c>
      <c r="H333" s="91" t="s">
        <v>17</v>
      </c>
      <c r="I333" s="81" t="s">
        <v>708</v>
      </c>
      <c r="J333" s="97">
        <v>100</v>
      </c>
      <c r="K333" s="93"/>
      <c r="L333" s="93"/>
    </row>
    <row r="334" spans="1:12" x14ac:dyDescent="0.2">
      <c r="A334" s="30">
        <v>330</v>
      </c>
      <c r="B334" s="81" t="s">
        <v>567</v>
      </c>
      <c r="C334" s="96">
        <v>2016</v>
      </c>
      <c r="D334" s="81" t="s">
        <v>704</v>
      </c>
      <c r="E334" s="91" t="s">
        <v>140</v>
      </c>
      <c r="F334" s="81" t="s">
        <v>634</v>
      </c>
      <c r="G334" s="81" t="s">
        <v>634</v>
      </c>
      <c r="H334" s="91" t="s">
        <v>12</v>
      </c>
      <c r="I334" s="81" t="s">
        <v>709</v>
      </c>
      <c r="J334" s="97">
        <v>1000</v>
      </c>
      <c r="K334" s="93"/>
      <c r="L334" s="93"/>
    </row>
    <row r="335" spans="1:12" x14ac:dyDescent="0.2">
      <c r="A335" s="30">
        <v>331</v>
      </c>
      <c r="B335" s="97" t="s">
        <v>568</v>
      </c>
      <c r="C335" s="96">
        <v>2016</v>
      </c>
      <c r="D335" s="81" t="s">
        <v>704</v>
      </c>
      <c r="E335" s="91" t="s">
        <v>140</v>
      </c>
      <c r="F335" s="97" t="s">
        <v>710</v>
      </c>
      <c r="G335" s="97" t="s">
        <v>710</v>
      </c>
      <c r="H335" s="96" t="s">
        <v>711</v>
      </c>
      <c r="I335" s="97" t="s">
        <v>712</v>
      </c>
      <c r="J335" s="97">
        <v>1000</v>
      </c>
      <c r="K335" s="93"/>
      <c r="L335" s="93"/>
    </row>
    <row r="336" spans="1:12" ht="15" x14ac:dyDescent="0.25">
      <c r="A336" s="30">
        <v>332</v>
      </c>
      <c r="B336" s="97" t="s">
        <v>713</v>
      </c>
      <c r="C336" s="96">
        <v>2016</v>
      </c>
      <c r="D336" s="81" t="s">
        <v>609</v>
      </c>
      <c r="E336" s="91" t="s">
        <v>140</v>
      </c>
      <c r="F336" s="196" t="s">
        <v>31</v>
      </c>
      <c r="G336" s="196" t="s">
        <v>714</v>
      </c>
      <c r="H336" s="87" t="s">
        <v>610</v>
      </c>
      <c r="I336" s="69" t="s">
        <v>504</v>
      </c>
      <c r="J336" s="97">
        <v>426</v>
      </c>
      <c r="K336" s="93"/>
      <c r="L336" s="93"/>
    </row>
    <row r="337" spans="1:12" ht="15" x14ac:dyDescent="0.2">
      <c r="A337" s="30">
        <v>333</v>
      </c>
      <c r="B337" s="97" t="s">
        <v>591</v>
      </c>
      <c r="C337" s="96">
        <v>2016</v>
      </c>
      <c r="D337" s="81" t="s">
        <v>609</v>
      </c>
      <c r="E337" s="91" t="s">
        <v>140</v>
      </c>
      <c r="F337" s="196" t="s">
        <v>33</v>
      </c>
      <c r="G337" s="196" t="s">
        <v>33</v>
      </c>
      <c r="H337" s="33" t="s">
        <v>715</v>
      </c>
      <c r="I337" s="69" t="s">
        <v>517</v>
      </c>
      <c r="J337" s="97">
        <v>1000</v>
      </c>
      <c r="K337" s="93"/>
      <c r="L337" s="93"/>
    </row>
    <row r="338" spans="1:12" ht="15" x14ac:dyDescent="0.25">
      <c r="A338" s="30">
        <v>334</v>
      </c>
      <c r="B338" s="97" t="s">
        <v>716</v>
      </c>
      <c r="C338" s="96">
        <v>2016</v>
      </c>
      <c r="D338" s="81" t="s">
        <v>609</v>
      </c>
      <c r="E338" s="91" t="s">
        <v>140</v>
      </c>
      <c r="F338" s="196" t="s">
        <v>611</v>
      </c>
      <c r="G338" s="196" t="s">
        <v>717</v>
      </c>
      <c r="H338" s="87" t="s">
        <v>17</v>
      </c>
      <c r="I338" s="69" t="s">
        <v>612</v>
      </c>
      <c r="J338" s="97">
        <v>47</v>
      </c>
      <c r="K338" s="93"/>
      <c r="L338" s="93"/>
    </row>
    <row r="339" spans="1:12" ht="15" x14ac:dyDescent="0.2">
      <c r="A339" s="30">
        <v>335</v>
      </c>
      <c r="B339" s="97" t="s">
        <v>591</v>
      </c>
      <c r="C339" s="96">
        <v>2016</v>
      </c>
      <c r="D339" s="81" t="s">
        <v>609</v>
      </c>
      <c r="E339" s="91" t="s">
        <v>140</v>
      </c>
      <c r="F339" s="196" t="s">
        <v>25</v>
      </c>
      <c r="G339" s="196" t="s">
        <v>718</v>
      </c>
      <c r="H339" s="33" t="s">
        <v>715</v>
      </c>
      <c r="I339" s="69" t="s">
        <v>719</v>
      </c>
      <c r="J339" s="97">
        <v>8000</v>
      </c>
      <c r="K339" s="93"/>
      <c r="L339" s="93"/>
    </row>
    <row r="340" spans="1:12" ht="25.5" x14ac:dyDescent="0.2">
      <c r="A340" s="30">
        <v>336</v>
      </c>
      <c r="B340" s="97" t="s">
        <v>594</v>
      </c>
      <c r="C340" s="96">
        <v>2016</v>
      </c>
      <c r="D340" s="81" t="s">
        <v>609</v>
      </c>
      <c r="E340" s="91" t="s">
        <v>140</v>
      </c>
      <c r="F340" s="196" t="s">
        <v>25</v>
      </c>
      <c r="G340" s="196" t="s">
        <v>720</v>
      </c>
      <c r="H340" s="88" t="s">
        <v>268</v>
      </c>
      <c r="I340" s="69" t="s">
        <v>721</v>
      </c>
      <c r="J340" s="97">
        <v>70</v>
      </c>
      <c r="K340" s="93"/>
      <c r="L340" s="93"/>
    </row>
    <row r="341" spans="1:12" ht="15" x14ac:dyDescent="0.2">
      <c r="A341" s="30">
        <v>337</v>
      </c>
      <c r="B341" s="97" t="s">
        <v>584</v>
      </c>
      <c r="C341" s="96">
        <v>2016</v>
      </c>
      <c r="D341" s="81" t="s">
        <v>609</v>
      </c>
      <c r="E341" s="91" t="s">
        <v>140</v>
      </c>
      <c r="F341" s="196" t="s">
        <v>3</v>
      </c>
      <c r="G341" s="196" t="s">
        <v>3</v>
      </c>
      <c r="H341" s="88" t="s">
        <v>516</v>
      </c>
      <c r="I341" s="69" t="s">
        <v>722</v>
      </c>
      <c r="J341" s="97">
        <v>700</v>
      </c>
      <c r="K341" s="93"/>
      <c r="L341" s="93"/>
    </row>
    <row r="342" spans="1:12" ht="15" x14ac:dyDescent="0.2">
      <c r="A342" s="30">
        <v>338</v>
      </c>
      <c r="B342" s="97" t="s">
        <v>594</v>
      </c>
      <c r="C342" s="96">
        <v>2016</v>
      </c>
      <c r="D342" s="81" t="s">
        <v>609</v>
      </c>
      <c r="E342" s="91" t="s">
        <v>140</v>
      </c>
      <c r="F342" s="196" t="s">
        <v>3</v>
      </c>
      <c r="G342" s="196" t="s">
        <v>3</v>
      </c>
      <c r="H342" s="88" t="s">
        <v>62</v>
      </c>
      <c r="I342" s="69" t="s">
        <v>723</v>
      </c>
      <c r="J342" s="97">
        <v>150</v>
      </c>
      <c r="K342" s="93"/>
      <c r="L342" s="93"/>
    </row>
    <row r="343" spans="1:12" ht="15" x14ac:dyDescent="0.25">
      <c r="A343" s="30">
        <v>339</v>
      </c>
      <c r="B343" s="97" t="s">
        <v>906</v>
      </c>
      <c r="C343" s="198">
        <v>2016</v>
      </c>
      <c r="D343" s="198" t="s">
        <v>1021</v>
      </c>
      <c r="E343" s="91" t="s">
        <v>140</v>
      </c>
      <c r="F343" s="97" t="s">
        <v>710</v>
      </c>
      <c r="G343" s="97" t="s">
        <v>710</v>
      </c>
      <c r="H343" s="87" t="s">
        <v>58</v>
      </c>
      <c r="I343" s="97" t="s">
        <v>1022</v>
      </c>
      <c r="J343" s="97">
        <v>1000</v>
      </c>
      <c r="K343" s="93"/>
      <c r="L343" s="93"/>
    </row>
    <row r="344" spans="1:12" ht="15" x14ac:dyDescent="0.25">
      <c r="A344" s="30">
        <v>340</v>
      </c>
      <c r="B344" s="81" t="s">
        <v>833</v>
      </c>
      <c r="C344" s="198">
        <v>2016</v>
      </c>
      <c r="D344" s="198" t="s">
        <v>1021</v>
      </c>
      <c r="E344" s="91" t="s">
        <v>140</v>
      </c>
      <c r="F344" s="81" t="s">
        <v>634</v>
      </c>
      <c r="G344" s="81" t="s">
        <v>634</v>
      </c>
      <c r="H344" s="87" t="s">
        <v>58</v>
      </c>
      <c r="I344" s="81" t="s">
        <v>1023</v>
      </c>
      <c r="J344" s="97">
        <v>1000</v>
      </c>
      <c r="K344" s="93"/>
      <c r="L344" s="93"/>
    </row>
    <row r="345" spans="1:12" x14ac:dyDescent="0.2">
      <c r="A345" s="30">
        <v>341</v>
      </c>
      <c r="B345" s="188" t="s">
        <v>1025</v>
      </c>
      <c r="C345" s="198">
        <v>2016</v>
      </c>
      <c r="D345" s="198" t="s">
        <v>1021</v>
      </c>
      <c r="E345" s="91" t="s">
        <v>140</v>
      </c>
      <c r="F345" s="198" t="s">
        <v>3</v>
      </c>
      <c r="G345" s="198" t="s">
        <v>3</v>
      </c>
      <c r="H345" s="198" t="s">
        <v>62</v>
      </c>
      <c r="I345" s="198" t="s">
        <v>1024</v>
      </c>
      <c r="J345" s="188">
        <v>1200</v>
      </c>
      <c r="K345" s="188"/>
      <c r="L345" s="198"/>
    </row>
    <row r="346" spans="1:12" x14ac:dyDescent="0.2">
      <c r="A346" s="30">
        <v>342</v>
      </c>
      <c r="B346" s="97" t="s">
        <v>1026</v>
      </c>
      <c r="C346" s="98">
        <v>2016</v>
      </c>
      <c r="D346" s="198" t="s">
        <v>1021</v>
      </c>
      <c r="E346" s="91" t="s">
        <v>140</v>
      </c>
      <c r="F346" s="98" t="s">
        <v>3</v>
      </c>
      <c r="G346" s="98" t="s">
        <v>491</v>
      </c>
      <c r="H346" s="98" t="s">
        <v>62</v>
      </c>
      <c r="I346" s="98" t="s">
        <v>519</v>
      </c>
      <c r="J346" s="97">
        <v>500</v>
      </c>
      <c r="K346" s="97"/>
      <c r="L346" s="98"/>
    </row>
    <row r="347" spans="1:12" x14ac:dyDescent="0.2">
      <c r="A347" s="30">
        <v>343</v>
      </c>
      <c r="B347" s="97" t="s">
        <v>896</v>
      </c>
      <c r="C347" s="98">
        <v>2016</v>
      </c>
      <c r="D347" s="198" t="s">
        <v>1021</v>
      </c>
      <c r="E347" s="91" t="s">
        <v>140</v>
      </c>
      <c r="F347" s="98" t="s">
        <v>3</v>
      </c>
      <c r="G347" s="98" t="s">
        <v>474</v>
      </c>
      <c r="H347" s="98" t="s">
        <v>16</v>
      </c>
      <c r="I347" s="98" t="s">
        <v>1027</v>
      </c>
      <c r="J347" s="97">
        <v>500</v>
      </c>
      <c r="K347" s="97"/>
      <c r="L347" s="98"/>
    </row>
    <row r="348" spans="1:12" x14ac:dyDescent="0.2">
      <c r="A348" s="30">
        <v>344</v>
      </c>
      <c r="B348" s="97" t="s">
        <v>896</v>
      </c>
      <c r="C348" s="98">
        <v>2016</v>
      </c>
      <c r="D348" s="198" t="s">
        <v>1021</v>
      </c>
      <c r="E348" s="91" t="s">
        <v>140</v>
      </c>
      <c r="F348" s="98" t="s">
        <v>3</v>
      </c>
      <c r="G348" s="98" t="s">
        <v>3</v>
      </c>
      <c r="H348" s="98" t="s">
        <v>62</v>
      </c>
      <c r="I348" s="98" t="s">
        <v>1028</v>
      </c>
      <c r="J348" s="97">
        <v>1000</v>
      </c>
      <c r="K348" s="97"/>
      <c r="L348" s="98"/>
    </row>
    <row r="349" spans="1:12" ht="15" x14ac:dyDescent="0.25">
      <c r="A349" s="30">
        <v>345</v>
      </c>
      <c r="B349" s="97" t="s">
        <v>897</v>
      </c>
      <c r="C349" s="98">
        <v>2016</v>
      </c>
      <c r="D349" s="198" t="s">
        <v>1021</v>
      </c>
      <c r="E349" s="91" t="s">
        <v>140</v>
      </c>
      <c r="F349" s="98" t="s">
        <v>3</v>
      </c>
      <c r="G349" s="98" t="s">
        <v>3</v>
      </c>
      <c r="H349" t="s">
        <v>16</v>
      </c>
      <c r="I349" s="98" t="s">
        <v>1029</v>
      </c>
      <c r="J349" s="97">
        <v>1200</v>
      </c>
      <c r="K349" s="97"/>
      <c r="L349" s="98"/>
    </row>
    <row r="350" spans="1:12" ht="15" x14ac:dyDescent="0.25">
      <c r="A350" s="30">
        <v>346</v>
      </c>
      <c r="B350" s="97" t="s">
        <v>899</v>
      </c>
      <c r="C350" s="98">
        <v>2016</v>
      </c>
      <c r="D350" s="198" t="s">
        <v>1021</v>
      </c>
      <c r="E350" s="91" t="s">
        <v>140</v>
      </c>
      <c r="F350" s="98" t="s">
        <v>3</v>
      </c>
      <c r="G350" s="98" t="s">
        <v>3</v>
      </c>
      <c r="H350" s="87" t="s">
        <v>1030</v>
      </c>
      <c r="I350" s="98" t="s">
        <v>1043</v>
      </c>
      <c r="J350" s="97"/>
      <c r="K350" s="97"/>
      <c r="L350" s="98"/>
    </row>
    <row r="351" spans="1:12" ht="15" x14ac:dyDescent="0.25">
      <c r="A351" s="30">
        <v>347</v>
      </c>
      <c r="B351" s="97" t="s">
        <v>818</v>
      </c>
      <c r="C351" s="98">
        <v>2016</v>
      </c>
      <c r="D351" s="198" t="s">
        <v>1021</v>
      </c>
      <c r="E351" s="91" t="s">
        <v>140</v>
      </c>
      <c r="F351" s="98" t="s">
        <v>3</v>
      </c>
      <c r="G351" s="98" t="s">
        <v>3</v>
      </c>
      <c r="H351" s="86" t="s">
        <v>1031</v>
      </c>
      <c r="I351" s="98" t="s">
        <v>1029</v>
      </c>
      <c r="J351" s="97">
        <v>1200</v>
      </c>
      <c r="K351" s="97"/>
      <c r="L351" s="98"/>
    </row>
    <row r="352" spans="1:12" ht="15" x14ac:dyDescent="0.25">
      <c r="A352" s="30">
        <v>348</v>
      </c>
      <c r="B352" s="97" t="s">
        <v>818</v>
      </c>
      <c r="C352" s="98">
        <v>2016</v>
      </c>
      <c r="D352" s="198" t="s">
        <v>1021</v>
      </c>
      <c r="E352" s="91" t="s">
        <v>140</v>
      </c>
      <c r="F352" s="98" t="s">
        <v>3</v>
      </c>
      <c r="G352" s="98" t="s">
        <v>3</v>
      </c>
      <c r="H352" s="87" t="s">
        <v>62</v>
      </c>
      <c r="I352" s="98" t="s">
        <v>1032</v>
      </c>
      <c r="J352" s="97">
        <v>100</v>
      </c>
      <c r="K352" s="97"/>
      <c r="L352" s="98"/>
    </row>
    <row r="353" spans="1:12" ht="15" x14ac:dyDescent="0.25">
      <c r="A353" s="30">
        <v>349</v>
      </c>
      <c r="B353" s="97" t="s">
        <v>900</v>
      </c>
      <c r="C353" s="98">
        <v>2016</v>
      </c>
      <c r="D353" s="198" t="s">
        <v>1021</v>
      </c>
      <c r="E353" s="91" t="s">
        <v>140</v>
      </c>
      <c r="F353" s="98" t="s">
        <v>3</v>
      </c>
      <c r="G353" s="98" t="s">
        <v>3</v>
      </c>
      <c r="H353" s="87" t="s">
        <v>62</v>
      </c>
      <c r="I353" s="98" t="s">
        <v>1029</v>
      </c>
      <c r="J353" s="97">
        <v>1200</v>
      </c>
      <c r="K353" s="97"/>
      <c r="L353" s="98"/>
    </row>
    <row r="354" spans="1:12" ht="15" x14ac:dyDescent="0.25">
      <c r="A354" s="30">
        <v>350</v>
      </c>
      <c r="B354" s="97" t="s">
        <v>901</v>
      </c>
      <c r="C354" s="98">
        <v>2016</v>
      </c>
      <c r="D354" s="198" t="s">
        <v>1021</v>
      </c>
      <c r="E354" s="91" t="s">
        <v>140</v>
      </c>
      <c r="F354" s="98" t="s">
        <v>3</v>
      </c>
      <c r="G354" s="98" t="s">
        <v>3</v>
      </c>
      <c r="H354" s="87" t="s">
        <v>62</v>
      </c>
      <c r="I354" s="98" t="s">
        <v>1033</v>
      </c>
      <c r="J354" s="97">
        <v>100</v>
      </c>
      <c r="K354" s="97"/>
      <c r="L354" s="98"/>
    </row>
    <row r="355" spans="1:12" ht="15" x14ac:dyDescent="0.25">
      <c r="A355" s="30">
        <v>351</v>
      </c>
      <c r="B355" s="97" t="s">
        <v>835</v>
      </c>
      <c r="C355" s="98">
        <v>2016</v>
      </c>
      <c r="D355" s="198" t="s">
        <v>1021</v>
      </c>
      <c r="E355" s="91" t="s">
        <v>140</v>
      </c>
      <c r="F355" s="98" t="s">
        <v>3</v>
      </c>
      <c r="G355" s="98" t="s">
        <v>482</v>
      </c>
      <c r="H355" s="87" t="s">
        <v>58</v>
      </c>
      <c r="I355" s="98" t="s">
        <v>1034</v>
      </c>
      <c r="J355" s="97">
        <v>400</v>
      </c>
      <c r="K355" s="97"/>
      <c r="L355" s="98"/>
    </row>
    <row r="356" spans="1:12" ht="15" x14ac:dyDescent="0.25">
      <c r="A356" s="30">
        <v>352</v>
      </c>
      <c r="B356" s="97" t="s">
        <v>825</v>
      </c>
      <c r="C356" s="98">
        <v>2016</v>
      </c>
      <c r="D356" s="198" t="s">
        <v>1021</v>
      </c>
      <c r="E356" s="91" t="s">
        <v>140</v>
      </c>
      <c r="F356" s="98" t="s">
        <v>3</v>
      </c>
      <c r="G356" s="98" t="s">
        <v>474</v>
      </c>
      <c r="H356" s="87" t="s">
        <v>16</v>
      </c>
      <c r="I356" s="98" t="s">
        <v>1044</v>
      </c>
      <c r="J356" s="97">
        <v>100</v>
      </c>
      <c r="K356" s="97"/>
      <c r="L356" s="98"/>
    </row>
    <row r="357" spans="1:12" ht="15" x14ac:dyDescent="0.25">
      <c r="A357" s="30">
        <v>353</v>
      </c>
      <c r="B357" s="188" t="s">
        <v>834</v>
      </c>
      <c r="C357" s="198">
        <v>2016</v>
      </c>
      <c r="D357" s="198" t="s">
        <v>1021</v>
      </c>
      <c r="E357" s="91" t="s">
        <v>140</v>
      </c>
      <c r="F357" s="198" t="s">
        <v>3</v>
      </c>
      <c r="G357" s="198" t="s">
        <v>3</v>
      </c>
      <c r="H357" s="199" t="s">
        <v>405</v>
      </c>
      <c r="I357" s="198" t="s">
        <v>1029</v>
      </c>
      <c r="J357" s="188">
        <v>1200</v>
      </c>
      <c r="K357" s="97"/>
      <c r="L357" s="98"/>
    </row>
    <row r="358" spans="1:12" x14ac:dyDescent="0.2">
      <c r="A358" s="30">
        <v>354</v>
      </c>
      <c r="B358" s="200" t="s">
        <v>1035</v>
      </c>
      <c r="C358" s="96">
        <v>2016</v>
      </c>
      <c r="D358" s="198" t="s">
        <v>1021</v>
      </c>
      <c r="E358" s="91" t="s">
        <v>140</v>
      </c>
      <c r="F358" s="196" t="s">
        <v>635</v>
      </c>
      <c r="G358" s="196" t="s">
        <v>635</v>
      </c>
      <c r="H358" s="98" t="s">
        <v>715</v>
      </c>
      <c r="I358" s="69" t="s">
        <v>1045</v>
      </c>
      <c r="J358" s="97">
        <v>7000</v>
      </c>
      <c r="K358" s="98"/>
      <c r="L358" s="98"/>
    </row>
    <row r="359" spans="1:12" ht="25.5" x14ac:dyDescent="0.2">
      <c r="A359" s="30">
        <v>355</v>
      </c>
      <c r="B359" s="97" t="s">
        <v>1036</v>
      </c>
      <c r="C359" s="98">
        <v>2016</v>
      </c>
      <c r="D359" s="198" t="s">
        <v>1021</v>
      </c>
      <c r="E359" s="91" t="s">
        <v>140</v>
      </c>
      <c r="F359" s="98" t="s">
        <v>635</v>
      </c>
      <c r="G359" s="98" t="s">
        <v>1046</v>
      </c>
      <c r="H359" s="98" t="s">
        <v>268</v>
      </c>
      <c r="I359" s="98" t="s">
        <v>1047</v>
      </c>
      <c r="J359" s="97">
        <v>50</v>
      </c>
      <c r="K359" s="98"/>
      <c r="L359" s="98"/>
    </row>
    <row r="360" spans="1:12" ht="25.5" x14ac:dyDescent="0.2">
      <c r="A360" s="30">
        <v>356</v>
      </c>
      <c r="B360" s="97" t="s">
        <v>805</v>
      </c>
      <c r="C360" s="98">
        <v>2016</v>
      </c>
      <c r="D360" s="198" t="s">
        <v>1021</v>
      </c>
      <c r="E360" s="91" t="s">
        <v>140</v>
      </c>
      <c r="F360" s="98" t="s">
        <v>25</v>
      </c>
      <c r="G360" s="98" t="s">
        <v>1048</v>
      </c>
      <c r="H360" s="98" t="s">
        <v>525</v>
      </c>
      <c r="I360" s="98" t="s">
        <v>1049</v>
      </c>
      <c r="J360" s="97">
        <v>300</v>
      </c>
      <c r="K360" s="98"/>
      <c r="L360" s="98"/>
    </row>
    <row r="361" spans="1:12" ht="25.5" x14ac:dyDescent="0.2">
      <c r="A361" s="30">
        <v>357</v>
      </c>
      <c r="B361" s="97" t="s">
        <v>896</v>
      </c>
      <c r="C361" s="98">
        <v>2016</v>
      </c>
      <c r="D361" s="198" t="s">
        <v>1021</v>
      </c>
      <c r="E361" s="91" t="s">
        <v>140</v>
      </c>
      <c r="F361" s="98" t="s">
        <v>25</v>
      </c>
      <c r="G361" s="98" t="s">
        <v>1048</v>
      </c>
      <c r="H361" s="98" t="s">
        <v>268</v>
      </c>
      <c r="I361" s="98" t="s">
        <v>1050</v>
      </c>
      <c r="J361" s="97">
        <v>40</v>
      </c>
      <c r="K361" s="98"/>
      <c r="L361" s="98"/>
    </row>
    <row r="362" spans="1:12" x14ac:dyDescent="0.2">
      <c r="A362" s="30">
        <v>358</v>
      </c>
      <c r="B362" s="97" t="s">
        <v>898</v>
      </c>
      <c r="C362" s="98">
        <v>2016</v>
      </c>
      <c r="D362" s="198" t="s">
        <v>1021</v>
      </c>
      <c r="E362" s="91" t="s">
        <v>140</v>
      </c>
      <c r="F362" s="98" t="s">
        <v>25</v>
      </c>
      <c r="G362" s="98" t="s">
        <v>718</v>
      </c>
      <c r="H362" s="98" t="s">
        <v>268</v>
      </c>
      <c r="I362" s="98" t="s">
        <v>1051</v>
      </c>
      <c r="J362" s="97">
        <v>40</v>
      </c>
      <c r="K362" s="98"/>
      <c r="L362" s="98"/>
    </row>
    <row r="363" spans="1:12" x14ac:dyDescent="0.2">
      <c r="A363" s="30">
        <v>359</v>
      </c>
      <c r="B363" s="97" t="s">
        <v>900</v>
      </c>
      <c r="C363" s="98">
        <v>2016</v>
      </c>
      <c r="D363" s="198" t="s">
        <v>1021</v>
      </c>
      <c r="E363" s="91" t="s">
        <v>140</v>
      </c>
      <c r="F363" s="98" t="s">
        <v>25</v>
      </c>
      <c r="G363" s="98" t="s">
        <v>1052</v>
      </c>
      <c r="H363" s="98" t="s">
        <v>449</v>
      </c>
      <c r="I363" s="98" t="s">
        <v>1053</v>
      </c>
      <c r="J363" s="97">
        <v>350</v>
      </c>
      <c r="K363" s="98"/>
      <c r="L363" s="98"/>
    </row>
    <row r="364" spans="1:12" ht="25.5" x14ac:dyDescent="0.2">
      <c r="A364" s="30">
        <v>360</v>
      </c>
      <c r="B364" s="97" t="s">
        <v>821</v>
      </c>
      <c r="C364" s="98">
        <v>2016</v>
      </c>
      <c r="D364" s="198" t="s">
        <v>1021</v>
      </c>
      <c r="E364" s="91" t="s">
        <v>140</v>
      </c>
      <c r="F364" s="98" t="s">
        <v>25</v>
      </c>
      <c r="G364" s="98" t="s">
        <v>1054</v>
      </c>
      <c r="H364" s="98" t="s">
        <v>268</v>
      </c>
      <c r="I364" s="98" t="s">
        <v>1055</v>
      </c>
      <c r="J364" s="97">
        <v>50</v>
      </c>
      <c r="K364" s="98"/>
      <c r="L364" s="98"/>
    </row>
    <row r="365" spans="1:12" ht="25.5" x14ac:dyDescent="0.2">
      <c r="A365" s="30">
        <v>361</v>
      </c>
      <c r="B365" s="97" t="s">
        <v>825</v>
      </c>
      <c r="C365" s="98">
        <v>2016</v>
      </c>
      <c r="D365" s="198" t="s">
        <v>1021</v>
      </c>
      <c r="E365" s="91" t="s">
        <v>140</v>
      </c>
      <c r="F365" s="98" t="s">
        <v>25</v>
      </c>
      <c r="G365" s="98" t="s">
        <v>1056</v>
      </c>
      <c r="H365" s="98" t="s">
        <v>268</v>
      </c>
      <c r="I365" s="98" t="s">
        <v>1057</v>
      </c>
      <c r="J365" s="97">
        <v>40</v>
      </c>
      <c r="K365" s="98"/>
      <c r="L365" s="98"/>
    </row>
    <row r="366" spans="1:12" x14ac:dyDescent="0.2">
      <c r="A366" s="30">
        <v>362</v>
      </c>
      <c r="B366" s="97" t="s">
        <v>834</v>
      </c>
      <c r="C366" s="98">
        <v>2016</v>
      </c>
      <c r="D366" s="198" t="s">
        <v>1021</v>
      </c>
      <c r="E366" s="91" t="s">
        <v>140</v>
      </c>
      <c r="F366" s="98" t="s">
        <v>25</v>
      </c>
      <c r="G366" s="98" t="s">
        <v>1052</v>
      </c>
      <c r="H366" s="98" t="s">
        <v>17</v>
      </c>
      <c r="I366" s="98" t="s">
        <v>1058</v>
      </c>
      <c r="J366" s="97">
        <v>200</v>
      </c>
      <c r="K366" s="98"/>
      <c r="L366" s="98"/>
    </row>
    <row r="367" spans="1:12" ht="15" x14ac:dyDescent="0.25">
      <c r="A367" s="30">
        <v>363</v>
      </c>
      <c r="B367" s="102">
        <v>42677</v>
      </c>
      <c r="C367" s="96">
        <v>2016</v>
      </c>
      <c r="D367" s="198" t="s">
        <v>1021</v>
      </c>
      <c r="E367" s="91" t="s">
        <v>140</v>
      </c>
      <c r="F367" s="87" t="s">
        <v>1037</v>
      </c>
      <c r="G367" s="87" t="s">
        <v>1037</v>
      </c>
      <c r="H367" s="87" t="s">
        <v>1039</v>
      </c>
      <c r="I367" s="87" t="s">
        <v>1038</v>
      </c>
      <c r="J367" s="97">
        <v>600</v>
      </c>
      <c r="K367" s="97"/>
      <c r="L367" s="96"/>
    </row>
    <row r="368" spans="1:12" ht="15" x14ac:dyDescent="0.25">
      <c r="A368" s="30">
        <v>364</v>
      </c>
      <c r="B368" s="102">
        <v>42678</v>
      </c>
      <c r="C368" s="96">
        <v>2016</v>
      </c>
      <c r="D368" s="198" t="s">
        <v>1021</v>
      </c>
      <c r="E368" s="91" t="s">
        <v>140</v>
      </c>
      <c r="F368" s="201" t="s">
        <v>31</v>
      </c>
      <c r="G368" s="87" t="s">
        <v>1059</v>
      </c>
      <c r="H368" s="87" t="s">
        <v>67</v>
      </c>
      <c r="I368" s="87" t="s">
        <v>1040</v>
      </c>
      <c r="J368" s="97">
        <v>100</v>
      </c>
      <c r="K368" s="98"/>
      <c r="L368" s="98"/>
    </row>
    <row r="369" spans="1:12" ht="15" x14ac:dyDescent="0.25">
      <c r="A369" s="30">
        <v>365</v>
      </c>
      <c r="B369" s="104">
        <v>42682</v>
      </c>
      <c r="C369" s="96">
        <v>2016</v>
      </c>
      <c r="D369" s="198" t="s">
        <v>1021</v>
      </c>
      <c r="E369" s="91" t="s">
        <v>140</v>
      </c>
      <c r="F369" s="201" t="s">
        <v>31</v>
      </c>
      <c r="G369" s="87" t="s">
        <v>1060</v>
      </c>
      <c r="H369" s="87" t="s">
        <v>67</v>
      </c>
      <c r="I369" s="87" t="s">
        <v>1038</v>
      </c>
      <c r="J369" s="97">
        <v>600</v>
      </c>
      <c r="K369" s="98"/>
      <c r="L369" s="98"/>
    </row>
    <row r="370" spans="1:12" ht="15" x14ac:dyDescent="0.25">
      <c r="A370" s="30">
        <v>366</v>
      </c>
      <c r="B370" s="104">
        <v>42691</v>
      </c>
      <c r="C370" s="96">
        <v>2016</v>
      </c>
      <c r="D370" s="198" t="s">
        <v>1021</v>
      </c>
      <c r="E370" s="91" t="s">
        <v>140</v>
      </c>
      <c r="F370" s="201" t="s">
        <v>1037</v>
      </c>
      <c r="G370" s="87" t="s">
        <v>1037</v>
      </c>
      <c r="H370" s="87" t="s">
        <v>67</v>
      </c>
      <c r="I370" s="87" t="s">
        <v>1038</v>
      </c>
      <c r="J370" s="97">
        <v>600</v>
      </c>
      <c r="K370" s="98"/>
      <c r="L370" s="98"/>
    </row>
    <row r="371" spans="1:12" ht="15" x14ac:dyDescent="0.25">
      <c r="A371" s="30">
        <v>367</v>
      </c>
      <c r="B371" s="104">
        <v>42697</v>
      </c>
      <c r="C371" s="96">
        <v>2016</v>
      </c>
      <c r="D371" s="198" t="s">
        <v>1021</v>
      </c>
      <c r="E371" s="91" t="s">
        <v>140</v>
      </c>
      <c r="F371" s="201" t="s">
        <v>1041</v>
      </c>
      <c r="G371" s="87" t="s">
        <v>1061</v>
      </c>
      <c r="H371" s="87" t="s">
        <v>67</v>
      </c>
      <c r="I371" s="98" t="s">
        <v>1062</v>
      </c>
      <c r="J371" s="97">
        <v>200</v>
      </c>
      <c r="K371" s="98"/>
      <c r="L371" s="98"/>
    </row>
    <row r="372" spans="1:12" ht="15" x14ac:dyDescent="0.25">
      <c r="A372" s="30">
        <v>368</v>
      </c>
      <c r="B372" s="104">
        <v>42699</v>
      </c>
      <c r="C372" s="96">
        <v>2016</v>
      </c>
      <c r="D372" s="198" t="s">
        <v>1021</v>
      </c>
      <c r="E372" s="91" t="s">
        <v>140</v>
      </c>
      <c r="F372" s="201" t="s">
        <v>1063</v>
      </c>
      <c r="G372" s="87" t="s">
        <v>1063</v>
      </c>
      <c r="H372" s="98" t="s">
        <v>12</v>
      </c>
      <c r="I372" s="98" t="s">
        <v>1064</v>
      </c>
      <c r="J372" s="97">
        <v>30</v>
      </c>
      <c r="K372" s="98"/>
      <c r="L372" s="98"/>
    </row>
    <row r="373" spans="1:12" ht="15" x14ac:dyDescent="0.25">
      <c r="A373" s="30">
        <v>369</v>
      </c>
      <c r="B373" s="104">
        <v>42702</v>
      </c>
      <c r="C373" s="96">
        <v>2016</v>
      </c>
      <c r="D373" s="198" t="s">
        <v>1021</v>
      </c>
      <c r="E373" s="91" t="s">
        <v>140</v>
      </c>
      <c r="F373" s="201" t="s">
        <v>31</v>
      </c>
      <c r="G373" s="87" t="s">
        <v>1065</v>
      </c>
      <c r="H373" s="87" t="s">
        <v>67</v>
      </c>
      <c r="I373" s="98" t="s">
        <v>1042</v>
      </c>
      <c r="J373" s="97">
        <v>175</v>
      </c>
      <c r="K373" s="98"/>
      <c r="L373" s="98"/>
    </row>
    <row r="374" spans="1:12" ht="30" x14ac:dyDescent="0.2">
      <c r="A374" s="30">
        <v>370</v>
      </c>
      <c r="B374" s="23" t="s">
        <v>151</v>
      </c>
      <c r="C374" s="211">
        <v>2016</v>
      </c>
      <c r="D374" s="212">
        <v>42461</v>
      </c>
      <c r="E374" s="23" t="s">
        <v>4</v>
      </c>
      <c r="F374" s="211" t="s">
        <v>289</v>
      </c>
      <c r="G374" s="23" t="s">
        <v>316</v>
      </c>
      <c r="H374" s="23" t="s">
        <v>17</v>
      </c>
      <c r="I374" s="28" t="s">
        <v>317</v>
      </c>
      <c r="J374" s="211" t="s">
        <v>318</v>
      </c>
      <c r="K374" s="211">
        <v>50</v>
      </c>
      <c r="L374" s="211"/>
    </row>
    <row r="375" spans="1:12" ht="30" x14ac:dyDescent="0.2">
      <c r="A375" s="30">
        <v>371</v>
      </c>
      <c r="B375" s="23" t="s">
        <v>319</v>
      </c>
      <c r="C375" s="211">
        <v>2016</v>
      </c>
      <c r="D375" s="212">
        <v>42461</v>
      </c>
      <c r="E375" s="23" t="s">
        <v>4</v>
      </c>
      <c r="F375" s="211" t="s">
        <v>297</v>
      </c>
      <c r="G375" s="23" t="s">
        <v>320</v>
      </c>
      <c r="H375" s="23" t="s">
        <v>17</v>
      </c>
      <c r="I375" s="207" t="s">
        <v>321</v>
      </c>
      <c r="J375" s="211">
        <v>1300</v>
      </c>
      <c r="K375" s="211">
        <v>1050</v>
      </c>
      <c r="L375" s="211" t="s">
        <v>322</v>
      </c>
    </row>
    <row r="376" spans="1:12" ht="30" x14ac:dyDescent="0.2">
      <c r="A376" s="30">
        <v>372</v>
      </c>
      <c r="B376" s="22" t="s">
        <v>152</v>
      </c>
      <c r="C376" s="211">
        <v>2016</v>
      </c>
      <c r="D376" s="212">
        <v>42461</v>
      </c>
      <c r="E376" s="23" t="s">
        <v>4</v>
      </c>
      <c r="F376" s="211" t="s">
        <v>298</v>
      </c>
      <c r="G376" s="22" t="s">
        <v>323</v>
      </c>
      <c r="H376" s="22" t="s">
        <v>17</v>
      </c>
      <c r="I376" s="207" t="s">
        <v>324</v>
      </c>
      <c r="J376" s="211">
        <v>30</v>
      </c>
      <c r="K376" s="211">
        <v>30</v>
      </c>
      <c r="L376" s="211" t="s">
        <v>322</v>
      </c>
    </row>
    <row r="377" spans="1:12" ht="30" x14ac:dyDescent="0.2">
      <c r="A377" s="30">
        <v>373</v>
      </c>
      <c r="B377" s="202" t="s">
        <v>319</v>
      </c>
      <c r="C377" s="211">
        <v>2016</v>
      </c>
      <c r="D377" s="206">
        <v>42461</v>
      </c>
      <c r="E377" s="23" t="s">
        <v>4</v>
      </c>
      <c r="F377" s="23" t="s">
        <v>302</v>
      </c>
      <c r="G377" s="23" t="s">
        <v>302</v>
      </c>
      <c r="H377" s="23" t="s">
        <v>67</v>
      </c>
      <c r="I377" s="28" t="s">
        <v>325</v>
      </c>
      <c r="J377" s="22">
        <v>150</v>
      </c>
      <c r="K377" s="211">
        <v>185</v>
      </c>
      <c r="L377" s="23"/>
    </row>
    <row r="378" spans="1:12" ht="30" x14ac:dyDescent="0.2">
      <c r="A378" s="30">
        <v>374</v>
      </c>
      <c r="B378" s="22" t="s">
        <v>326</v>
      </c>
      <c r="C378" s="211">
        <v>2016</v>
      </c>
      <c r="D378" s="206">
        <v>42461</v>
      </c>
      <c r="E378" s="23" t="s">
        <v>4</v>
      </c>
      <c r="F378" s="22" t="s">
        <v>301</v>
      </c>
      <c r="G378" s="22" t="s">
        <v>301</v>
      </c>
      <c r="H378" s="22" t="s">
        <v>12</v>
      </c>
      <c r="I378" s="213"/>
      <c r="J378" s="22">
        <v>700</v>
      </c>
      <c r="K378" s="211">
        <v>850</v>
      </c>
      <c r="L378" s="214"/>
    </row>
    <row r="379" spans="1:12" ht="30" x14ac:dyDescent="0.2">
      <c r="A379" s="30">
        <v>375</v>
      </c>
      <c r="B379" s="202" t="s">
        <v>151</v>
      </c>
      <c r="C379" s="211">
        <v>2016</v>
      </c>
      <c r="D379" s="206">
        <v>42461</v>
      </c>
      <c r="E379" s="23" t="s">
        <v>4</v>
      </c>
      <c r="F379" s="23" t="s">
        <v>301</v>
      </c>
      <c r="G379" s="23" t="s">
        <v>301</v>
      </c>
      <c r="H379" s="23" t="s">
        <v>19</v>
      </c>
      <c r="I379" s="213"/>
      <c r="J379" s="22">
        <v>700</v>
      </c>
      <c r="K379" s="211">
        <v>850</v>
      </c>
      <c r="L379" s="23"/>
    </row>
    <row r="380" spans="1:12" ht="30" x14ac:dyDescent="0.2">
      <c r="A380" s="30">
        <v>376</v>
      </c>
      <c r="B380" s="22" t="s">
        <v>327</v>
      </c>
      <c r="C380" s="211">
        <v>2016</v>
      </c>
      <c r="D380" s="206">
        <v>42461</v>
      </c>
      <c r="E380" s="23" t="s">
        <v>4</v>
      </c>
      <c r="F380" s="23" t="s">
        <v>305</v>
      </c>
      <c r="G380" s="23" t="s">
        <v>305</v>
      </c>
      <c r="H380" s="23" t="s">
        <v>67</v>
      </c>
      <c r="I380" s="28" t="s">
        <v>328</v>
      </c>
      <c r="J380" s="23">
        <v>15</v>
      </c>
      <c r="K380" s="211">
        <v>25</v>
      </c>
      <c r="L380" s="23"/>
    </row>
    <row r="381" spans="1:12" ht="30" x14ac:dyDescent="0.2">
      <c r="A381" s="30">
        <v>377</v>
      </c>
      <c r="B381" s="22" t="s">
        <v>70</v>
      </c>
      <c r="C381" s="211">
        <v>2016</v>
      </c>
      <c r="D381" s="215">
        <v>42461</v>
      </c>
      <c r="E381" s="22" t="s">
        <v>4</v>
      </c>
      <c r="F381" s="22" t="s">
        <v>305</v>
      </c>
      <c r="G381" s="23" t="s">
        <v>305</v>
      </c>
      <c r="H381" s="22" t="s">
        <v>17</v>
      </c>
      <c r="I381" s="207" t="s">
        <v>308</v>
      </c>
      <c r="J381" s="22">
        <v>35</v>
      </c>
      <c r="K381" s="213">
        <v>50</v>
      </c>
      <c r="L381" s="22"/>
    </row>
    <row r="382" spans="1:12" ht="30" x14ac:dyDescent="0.2">
      <c r="A382" s="30">
        <v>378</v>
      </c>
      <c r="B382" s="23" t="s">
        <v>94</v>
      </c>
      <c r="C382" s="211">
        <v>2016</v>
      </c>
      <c r="D382" s="212">
        <v>42491</v>
      </c>
      <c r="E382" s="23" t="s">
        <v>4</v>
      </c>
      <c r="F382" s="211" t="s">
        <v>287</v>
      </c>
      <c r="G382" s="23" t="s">
        <v>287</v>
      </c>
      <c r="H382" s="23" t="s">
        <v>293</v>
      </c>
      <c r="I382" s="28" t="s">
        <v>131</v>
      </c>
      <c r="J382" s="211"/>
      <c r="K382" s="211"/>
      <c r="L382" s="211"/>
    </row>
    <row r="383" spans="1:12" ht="45" x14ac:dyDescent="0.2">
      <c r="A383" s="30">
        <v>379</v>
      </c>
      <c r="B383" s="23" t="s">
        <v>124</v>
      </c>
      <c r="C383" s="211">
        <v>2016</v>
      </c>
      <c r="D383" s="212">
        <v>42491</v>
      </c>
      <c r="E383" s="23" t="s">
        <v>4</v>
      </c>
      <c r="F383" s="211" t="s">
        <v>287</v>
      </c>
      <c r="G383" s="23" t="s">
        <v>329</v>
      </c>
      <c r="H383" s="23" t="s">
        <v>17</v>
      </c>
      <c r="I383" s="28" t="s">
        <v>330</v>
      </c>
      <c r="J383" s="211">
        <v>700</v>
      </c>
      <c r="K383" s="211">
        <v>200</v>
      </c>
      <c r="L383" s="211" t="s">
        <v>331</v>
      </c>
    </row>
    <row r="384" spans="1:12" ht="30" x14ac:dyDescent="0.2">
      <c r="A384" s="30">
        <v>380</v>
      </c>
      <c r="B384" s="23" t="s">
        <v>127</v>
      </c>
      <c r="C384" s="211">
        <v>2016</v>
      </c>
      <c r="D384" s="212">
        <v>42491</v>
      </c>
      <c r="E384" s="23" t="s">
        <v>4</v>
      </c>
      <c r="F384" s="211" t="s">
        <v>332</v>
      </c>
      <c r="G384" s="23" t="s">
        <v>333</v>
      </c>
      <c r="H384" s="23" t="s">
        <v>62</v>
      </c>
      <c r="I384" s="28" t="s">
        <v>334</v>
      </c>
      <c r="J384" s="211" t="s">
        <v>29</v>
      </c>
      <c r="K384" s="211">
        <v>25</v>
      </c>
      <c r="L384" s="211"/>
    </row>
    <row r="385" spans="1:12" ht="30" x14ac:dyDescent="0.2">
      <c r="A385" s="30">
        <v>381</v>
      </c>
      <c r="B385" s="23" t="s">
        <v>127</v>
      </c>
      <c r="C385" s="211">
        <v>2016</v>
      </c>
      <c r="D385" s="212">
        <v>42491</v>
      </c>
      <c r="E385" s="23" t="s">
        <v>4</v>
      </c>
      <c r="F385" s="211" t="s">
        <v>332</v>
      </c>
      <c r="G385" s="23" t="s">
        <v>333</v>
      </c>
      <c r="H385" s="23" t="s">
        <v>17</v>
      </c>
      <c r="I385" s="28" t="s">
        <v>334</v>
      </c>
      <c r="J385" s="211" t="s">
        <v>29</v>
      </c>
      <c r="K385" s="211">
        <v>25</v>
      </c>
      <c r="L385" s="211"/>
    </row>
    <row r="386" spans="1:12" ht="30" x14ac:dyDescent="0.2">
      <c r="A386" s="30">
        <v>382</v>
      </c>
      <c r="B386" s="23" t="s">
        <v>335</v>
      </c>
      <c r="C386" s="211">
        <v>2016</v>
      </c>
      <c r="D386" s="212">
        <v>42491</v>
      </c>
      <c r="E386" s="23" t="s">
        <v>4</v>
      </c>
      <c r="F386" s="211" t="s">
        <v>332</v>
      </c>
      <c r="G386" s="23" t="s">
        <v>336</v>
      </c>
      <c r="H386" s="23" t="s">
        <v>62</v>
      </c>
      <c r="I386" s="28" t="s">
        <v>337</v>
      </c>
      <c r="J386" s="211">
        <v>100</v>
      </c>
      <c r="K386" s="211">
        <v>130</v>
      </c>
      <c r="L386" s="211"/>
    </row>
    <row r="387" spans="1:12" ht="30" x14ac:dyDescent="0.2">
      <c r="A387" s="30">
        <v>383</v>
      </c>
      <c r="B387" s="23" t="s">
        <v>335</v>
      </c>
      <c r="C387" s="211">
        <v>2016</v>
      </c>
      <c r="D387" s="212">
        <v>42491</v>
      </c>
      <c r="E387" s="23" t="s">
        <v>4</v>
      </c>
      <c r="F387" s="211" t="s">
        <v>332</v>
      </c>
      <c r="G387" s="23" t="s">
        <v>336</v>
      </c>
      <c r="H387" s="23" t="s">
        <v>17</v>
      </c>
      <c r="I387" s="28" t="s">
        <v>337</v>
      </c>
      <c r="J387" s="211">
        <v>100</v>
      </c>
      <c r="K387" s="211">
        <v>130</v>
      </c>
      <c r="L387" s="211"/>
    </row>
    <row r="388" spans="1:12" ht="30" x14ac:dyDescent="0.2">
      <c r="A388" s="30">
        <v>384</v>
      </c>
      <c r="B388" s="23" t="s">
        <v>338</v>
      </c>
      <c r="C388" s="211">
        <v>2016</v>
      </c>
      <c r="D388" s="212">
        <v>42491</v>
      </c>
      <c r="E388" s="23" t="s">
        <v>4</v>
      </c>
      <c r="F388" s="211" t="s">
        <v>287</v>
      </c>
      <c r="G388" s="23" t="s">
        <v>339</v>
      </c>
      <c r="H388" s="23" t="s">
        <v>285</v>
      </c>
      <c r="I388" s="28" t="s">
        <v>340</v>
      </c>
      <c r="J388" s="211">
        <v>60</v>
      </c>
      <c r="K388" s="211">
        <v>60</v>
      </c>
      <c r="L388" s="211"/>
    </row>
    <row r="389" spans="1:12" ht="30" x14ac:dyDescent="0.2">
      <c r="A389" s="30">
        <v>385</v>
      </c>
      <c r="B389" s="202" t="s">
        <v>341</v>
      </c>
      <c r="C389" s="211">
        <v>2016</v>
      </c>
      <c r="D389" s="212">
        <v>42491</v>
      </c>
      <c r="E389" s="23" t="s">
        <v>4</v>
      </c>
      <c r="F389" s="23" t="s">
        <v>301</v>
      </c>
      <c r="G389" s="23" t="s">
        <v>301</v>
      </c>
      <c r="H389" s="23" t="s">
        <v>16</v>
      </c>
      <c r="I389" s="28" t="s">
        <v>342</v>
      </c>
      <c r="J389" s="211">
        <v>30</v>
      </c>
      <c r="K389" s="211">
        <v>50</v>
      </c>
      <c r="L389" s="211"/>
    </row>
    <row r="390" spans="1:12" ht="30" x14ac:dyDescent="0.2">
      <c r="A390" s="30">
        <v>386</v>
      </c>
      <c r="B390" s="202" t="s">
        <v>343</v>
      </c>
      <c r="C390" s="211">
        <v>2016</v>
      </c>
      <c r="D390" s="212">
        <v>42491</v>
      </c>
      <c r="E390" s="23" t="s">
        <v>4</v>
      </c>
      <c r="F390" s="23" t="s">
        <v>287</v>
      </c>
      <c r="G390" s="23" t="s">
        <v>287</v>
      </c>
      <c r="H390" s="23" t="s">
        <v>293</v>
      </c>
      <c r="I390" s="28" t="s">
        <v>344</v>
      </c>
      <c r="J390" s="211"/>
      <c r="K390" s="211"/>
      <c r="L390" s="211"/>
    </row>
    <row r="391" spans="1:12" ht="30" x14ac:dyDescent="0.2">
      <c r="A391" s="30">
        <v>387</v>
      </c>
      <c r="B391" s="22" t="s">
        <v>345</v>
      </c>
      <c r="C391" s="211">
        <v>2016</v>
      </c>
      <c r="D391" s="212">
        <v>42491</v>
      </c>
      <c r="E391" s="23" t="s">
        <v>4</v>
      </c>
      <c r="F391" s="22" t="s">
        <v>302</v>
      </c>
      <c r="G391" s="22" t="s">
        <v>302</v>
      </c>
      <c r="H391" s="22" t="s">
        <v>12</v>
      </c>
      <c r="I391" s="28" t="s">
        <v>301</v>
      </c>
      <c r="J391" s="211">
        <v>150</v>
      </c>
      <c r="K391" s="211">
        <v>200</v>
      </c>
      <c r="L391" s="211"/>
    </row>
    <row r="392" spans="1:12" ht="30" x14ac:dyDescent="0.2">
      <c r="A392" s="30">
        <v>388</v>
      </c>
      <c r="B392" s="202" t="s">
        <v>346</v>
      </c>
      <c r="C392" s="211">
        <v>2016</v>
      </c>
      <c r="D392" s="212">
        <v>42491</v>
      </c>
      <c r="E392" s="23" t="s">
        <v>4</v>
      </c>
      <c r="F392" s="23" t="s">
        <v>305</v>
      </c>
      <c r="G392" s="23" t="s">
        <v>305</v>
      </c>
      <c r="H392" s="23" t="s">
        <v>19</v>
      </c>
      <c r="I392" s="23" t="s">
        <v>347</v>
      </c>
      <c r="J392" s="211">
        <v>50</v>
      </c>
      <c r="K392" s="211">
        <v>100</v>
      </c>
      <c r="L392" s="213"/>
    </row>
    <row r="393" spans="1:12" ht="30" x14ac:dyDescent="0.2">
      <c r="A393" s="30">
        <v>389</v>
      </c>
      <c r="B393" s="22" t="s">
        <v>348</v>
      </c>
      <c r="C393" s="211">
        <v>2016</v>
      </c>
      <c r="D393" s="212">
        <v>42491</v>
      </c>
      <c r="E393" s="23" t="s">
        <v>4</v>
      </c>
      <c r="F393" s="23" t="s">
        <v>302</v>
      </c>
      <c r="G393" s="23" t="s">
        <v>302</v>
      </c>
      <c r="H393" s="23" t="s">
        <v>68</v>
      </c>
      <c r="I393" s="28" t="s">
        <v>325</v>
      </c>
      <c r="J393" s="211">
        <v>150</v>
      </c>
      <c r="K393" s="211">
        <v>190</v>
      </c>
      <c r="L393" s="213"/>
    </row>
    <row r="394" spans="1:12" ht="30" x14ac:dyDescent="0.2">
      <c r="A394" s="30">
        <v>390</v>
      </c>
      <c r="B394" s="211" t="s">
        <v>89</v>
      </c>
      <c r="C394" s="211">
        <v>2016</v>
      </c>
      <c r="D394" s="212">
        <v>42522</v>
      </c>
      <c r="E394" s="23" t="s">
        <v>4</v>
      </c>
      <c r="F394" s="211" t="s">
        <v>287</v>
      </c>
      <c r="G394" s="211" t="s">
        <v>349</v>
      </c>
      <c r="H394" s="211" t="s">
        <v>17</v>
      </c>
      <c r="I394" s="211" t="s">
        <v>350</v>
      </c>
      <c r="J394" s="211">
        <v>40</v>
      </c>
      <c r="K394" s="211">
        <v>50</v>
      </c>
      <c r="L394" s="211"/>
    </row>
    <row r="395" spans="1:12" ht="30" x14ac:dyDescent="0.2">
      <c r="A395" s="30">
        <v>391</v>
      </c>
      <c r="B395" s="211" t="s">
        <v>97</v>
      </c>
      <c r="C395" s="211">
        <v>2016</v>
      </c>
      <c r="D395" s="212">
        <v>42522</v>
      </c>
      <c r="E395" s="23" t="s">
        <v>4</v>
      </c>
      <c r="F395" s="211" t="s">
        <v>287</v>
      </c>
      <c r="G395" s="211" t="s">
        <v>351</v>
      </c>
      <c r="H395" s="211" t="s">
        <v>285</v>
      </c>
      <c r="I395" s="211" t="s">
        <v>352</v>
      </c>
      <c r="J395" s="211">
        <v>35</v>
      </c>
      <c r="K395" s="211" t="s">
        <v>29</v>
      </c>
      <c r="L395" s="211"/>
    </row>
    <row r="396" spans="1:12" ht="30" x14ac:dyDescent="0.2">
      <c r="A396" s="30">
        <v>392</v>
      </c>
      <c r="B396" s="211" t="s">
        <v>98</v>
      </c>
      <c r="C396" s="211">
        <v>2016</v>
      </c>
      <c r="D396" s="212">
        <v>42522</v>
      </c>
      <c r="E396" s="23" t="s">
        <v>4</v>
      </c>
      <c r="F396" s="211" t="s">
        <v>287</v>
      </c>
      <c r="G396" s="211" t="s">
        <v>292</v>
      </c>
      <c r="H396" s="211" t="s">
        <v>17</v>
      </c>
      <c r="I396" s="211" t="s">
        <v>353</v>
      </c>
      <c r="J396" s="211">
        <v>30</v>
      </c>
      <c r="K396" s="211">
        <v>20</v>
      </c>
      <c r="L396" s="211" t="s">
        <v>354</v>
      </c>
    </row>
    <row r="397" spans="1:12" ht="30" x14ac:dyDescent="0.2">
      <c r="A397" s="30">
        <v>393</v>
      </c>
      <c r="B397" s="211" t="s">
        <v>355</v>
      </c>
      <c r="C397" s="211">
        <v>2016</v>
      </c>
      <c r="D397" s="212">
        <v>42522</v>
      </c>
      <c r="E397" s="23" t="s">
        <v>4</v>
      </c>
      <c r="F397" s="211" t="s">
        <v>287</v>
      </c>
      <c r="G397" s="211" t="s">
        <v>356</v>
      </c>
      <c r="H397" s="211" t="s">
        <v>67</v>
      </c>
      <c r="I397" s="211" t="s">
        <v>357</v>
      </c>
      <c r="J397" s="211">
        <v>0</v>
      </c>
      <c r="K397" s="211">
        <v>300</v>
      </c>
      <c r="L397" s="211"/>
    </row>
    <row r="398" spans="1:12" ht="30" x14ac:dyDescent="0.2">
      <c r="A398" s="30">
        <v>394</v>
      </c>
      <c r="B398" s="211" t="s">
        <v>355</v>
      </c>
      <c r="C398" s="211">
        <v>2016</v>
      </c>
      <c r="D398" s="212">
        <v>42522</v>
      </c>
      <c r="E398" s="23" t="s">
        <v>4</v>
      </c>
      <c r="F398" s="211" t="s">
        <v>287</v>
      </c>
      <c r="G398" s="211" t="s">
        <v>356</v>
      </c>
      <c r="H398" s="211" t="s">
        <v>67</v>
      </c>
      <c r="I398" s="211" t="s">
        <v>357</v>
      </c>
      <c r="J398" s="211">
        <v>0</v>
      </c>
      <c r="K398" s="211">
        <v>20</v>
      </c>
      <c r="L398" s="211"/>
    </row>
    <row r="399" spans="1:12" ht="30" x14ac:dyDescent="0.2">
      <c r="A399" s="30">
        <v>395</v>
      </c>
      <c r="B399" s="211" t="s">
        <v>358</v>
      </c>
      <c r="C399" s="211">
        <v>2016</v>
      </c>
      <c r="D399" s="212">
        <v>42522</v>
      </c>
      <c r="E399" s="23" t="s">
        <v>4</v>
      </c>
      <c r="F399" s="211" t="s">
        <v>287</v>
      </c>
      <c r="G399" s="211" t="s">
        <v>287</v>
      </c>
      <c r="H399" s="23" t="s">
        <v>293</v>
      </c>
      <c r="I399" s="211" t="s">
        <v>129</v>
      </c>
      <c r="J399" s="211"/>
      <c r="K399" s="211"/>
      <c r="L399" s="211"/>
    </row>
    <row r="400" spans="1:12" ht="30" x14ac:dyDescent="0.2">
      <c r="A400" s="30">
        <v>396</v>
      </c>
      <c r="B400" s="211" t="s">
        <v>84</v>
      </c>
      <c r="C400" s="211">
        <v>2016</v>
      </c>
      <c r="D400" s="212">
        <v>42522</v>
      </c>
      <c r="E400" s="23" t="s">
        <v>4</v>
      </c>
      <c r="F400" s="211" t="s">
        <v>287</v>
      </c>
      <c r="G400" s="211" t="s">
        <v>359</v>
      </c>
      <c r="H400" s="211" t="s">
        <v>67</v>
      </c>
      <c r="I400" s="211" t="s">
        <v>360</v>
      </c>
      <c r="J400" s="211">
        <v>30</v>
      </c>
      <c r="K400" s="211">
        <v>20</v>
      </c>
      <c r="L400" s="211"/>
    </row>
    <row r="401" spans="1:12" ht="30" x14ac:dyDescent="0.2">
      <c r="A401" s="30">
        <v>397</v>
      </c>
      <c r="B401" s="211" t="s">
        <v>100</v>
      </c>
      <c r="C401" s="211">
        <v>2016</v>
      </c>
      <c r="D401" s="212">
        <v>42522</v>
      </c>
      <c r="E401" s="23" t="s">
        <v>4</v>
      </c>
      <c r="F401" s="211" t="s">
        <v>287</v>
      </c>
      <c r="G401" s="211" t="s">
        <v>361</v>
      </c>
      <c r="H401" s="211" t="s">
        <v>362</v>
      </c>
      <c r="I401" s="211" t="s">
        <v>363</v>
      </c>
      <c r="J401" s="211">
        <v>250</v>
      </c>
      <c r="K401" s="211">
        <v>400</v>
      </c>
      <c r="L401" s="211"/>
    </row>
    <row r="402" spans="1:12" ht="30" x14ac:dyDescent="0.2">
      <c r="A402" s="30">
        <v>398</v>
      </c>
      <c r="B402" s="211" t="s">
        <v>89</v>
      </c>
      <c r="C402" s="211">
        <v>2016</v>
      </c>
      <c r="D402" s="212">
        <v>42522</v>
      </c>
      <c r="E402" s="23" t="s">
        <v>4</v>
      </c>
      <c r="F402" s="211" t="s">
        <v>287</v>
      </c>
      <c r="G402" s="211" t="s">
        <v>287</v>
      </c>
      <c r="H402" s="23" t="s">
        <v>293</v>
      </c>
      <c r="I402" s="211" t="s">
        <v>364</v>
      </c>
      <c r="J402" s="211"/>
      <c r="K402" s="211"/>
      <c r="L402" s="211"/>
    </row>
    <row r="403" spans="1:12" ht="30" x14ac:dyDescent="0.2">
      <c r="A403" s="30">
        <v>399</v>
      </c>
      <c r="B403" s="202" t="s">
        <v>365</v>
      </c>
      <c r="C403" s="211">
        <v>2016</v>
      </c>
      <c r="D403" s="212">
        <v>42522</v>
      </c>
      <c r="E403" s="23" t="s">
        <v>4</v>
      </c>
      <c r="F403" s="23" t="s">
        <v>301</v>
      </c>
      <c r="G403" s="23" t="s">
        <v>301</v>
      </c>
      <c r="H403" s="23" t="s">
        <v>12</v>
      </c>
      <c r="I403" s="28" t="s">
        <v>366</v>
      </c>
      <c r="J403" s="211"/>
      <c r="K403" s="211">
        <v>50</v>
      </c>
      <c r="L403" s="211" t="s">
        <v>367</v>
      </c>
    </row>
    <row r="404" spans="1:12" ht="30" x14ac:dyDescent="0.2">
      <c r="A404" s="30">
        <v>400</v>
      </c>
      <c r="B404" s="202" t="s">
        <v>96</v>
      </c>
      <c r="C404" s="211">
        <v>2016</v>
      </c>
      <c r="D404" s="212">
        <v>42522</v>
      </c>
      <c r="E404" s="23" t="s">
        <v>4</v>
      </c>
      <c r="F404" s="23" t="s">
        <v>301</v>
      </c>
      <c r="G404" s="23" t="s">
        <v>301</v>
      </c>
      <c r="H404" s="23" t="s">
        <v>362</v>
      </c>
      <c r="I404" s="28"/>
      <c r="J404" s="211"/>
      <c r="K404" s="211"/>
      <c r="L404" s="211"/>
    </row>
    <row r="405" spans="1:12" ht="30" x14ac:dyDescent="0.2">
      <c r="A405" s="30">
        <v>401</v>
      </c>
      <c r="B405" s="22" t="s">
        <v>368</v>
      </c>
      <c r="C405" s="211">
        <v>2016</v>
      </c>
      <c r="D405" s="212">
        <v>42522</v>
      </c>
      <c r="E405" s="23" t="s">
        <v>4</v>
      </c>
      <c r="F405" s="22" t="s">
        <v>301</v>
      </c>
      <c r="G405" s="23" t="s">
        <v>301</v>
      </c>
      <c r="H405" s="22" t="s">
        <v>12</v>
      </c>
      <c r="I405" s="28" t="s">
        <v>369</v>
      </c>
      <c r="J405" s="211"/>
      <c r="K405" s="211">
        <v>40</v>
      </c>
      <c r="L405" s="211" t="s">
        <v>367</v>
      </c>
    </row>
    <row r="406" spans="1:12" ht="30" x14ac:dyDescent="0.2">
      <c r="A406" s="30">
        <v>402</v>
      </c>
      <c r="B406" s="202" t="s">
        <v>258</v>
      </c>
      <c r="C406" s="211">
        <v>2016</v>
      </c>
      <c r="D406" s="212">
        <v>42522</v>
      </c>
      <c r="E406" s="23" t="s">
        <v>4</v>
      </c>
      <c r="F406" s="23" t="s">
        <v>305</v>
      </c>
      <c r="G406" s="23" t="s">
        <v>370</v>
      </c>
      <c r="H406" s="23" t="s">
        <v>16</v>
      </c>
      <c r="I406" s="23" t="s">
        <v>371</v>
      </c>
      <c r="J406" s="211">
        <v>150</v>
      </c>
      <c r="K406" s="211">
        <v>150</v>
      </c>
      <c r="L406" s="211"/>
    </row>
    <row r="407" spans="1:12" ht="30" x14ac:dyDescent="0.2">
      <c r="A407" s="30">
        <v>403</v>
      </c>
      <c r="B407" s="22" t="s">
        <v>372</v>
      </c>
      <c r="C407" s="211">
        <v>2016</v>
      </c>
      <c r="D407" s="212">
        <v>42522</v>
      </c>
      <c r="E407" s="23" t="s">
        <v>4</v>
      </c>
      <c r="F407" s="23" t="s">
        <v>302</v>
      </c>
      <c r="G407" s="23" t="s">
        <v>302</v>
      </c>
      <c r="H407" s="23" t="s">
        <v>58</v>
      </c>
      <c r="I407" s="28" t="s">
        <v>325</v>
      </c>
      <c r="J407" s="211">
        <v>150</v>
      </c>
      <c r="K407" s="211">
        <v>100</v>
      </c>
      <c r="L407" s="211"/>
    </row>
    <row r="408" spans="1:12" ht="30" x14ac:dyDescent="0.2">
      <c r="A408" s="30">
        <v>404</v>
      </c>
      <c r="B408" s="28" t="s">
        <v>373</v>
      </c>
      <c r="C408" s="211">
        <v>2016</v>
      </c>
      <c r="D408" s="212">
        <v>42522</v>
      </c>
      <c r="E408" s="23" t="s">
        <v>4</v>
      </c>
      <c r="F408" s="28" t="s">
        <v>305</v>
      </c>
      <c r="G408" s="23" t="s">
        <v>305</v>
      </c>
      <c r="H408" s="28" t="s">
        <v>67</v>
      </c>
      <c r="I408" s="28" t="s">
        <v>374</v>
      </c>
      <c r="J408" s="211"/>
      <c r="K408" s="211">
        <v>130</v>
      </c>
      <c r="L408" s="211" t="s">
        <v>375</v>
      </c>
    </row>
    <row r="409" spans="1:12" ht="30" x14ac:dyDescent="0.2">
      <c r="A409" s="30">
        <v>405</v>
      </c>
      <c r="B409" s="216" t="s">
        <v>376</v>
      </c>
      <c r="C409" s="211">
        <v>2016</v>
      </c>
      <c r="D409" s="212">
        <v>42522</v>
      </c>
      <c r="E409" s="23" t="s">
        <v>4</v>
      </c>
      <c r="F409" s="28" t="s">
        <v>301</v>
      </c>
      <c r="G409" s="22" t="s">
        <v>301</v>
      </c>
      <c r="H409" s="28" t="s">
        <v>19</v>
      </c>
      <c r="I409" s="28" t="s">
        <v>377</v>
      </c>
      <c r="J409" s="211">
        <v>800</v>
      </c>
      <c r="K409" s="211">
        <v>900</v>
      </c>
      <c r="L409" s="211" t="s">
        <v>378</v>
      </c>
    </row>
    <row r="410" spans="1:12" ht="30" x14ac:dyDescent="0.2">
      <c r="A410" s="30">
        <v>406</v>
      </c>
      <c r="B410" s="217" t="s">
        <v>379</v>
      </c>
      <c r="C410" s="211">
        <v>2016</v>
      </c>
      <c r="D410" s="212">
        <v>42522</v>
      </c>
      <c r="E410" s="23" t="s">
        <v>4</v>
      </c>
      <c r="F410" s="28" t="s">
        <v>305</v>
      </c>
      <c r="G410" s="23" t="s">
        <v>380</v>
      </c>
      <c r="H410" s="28" t="s">
        <v>16</v>
      </c>
      <c r="I410" s="28" t="s">
        <v>381</v>
      </c>
      <c r="J410" s="211">
        <v>20</v>
      </c>
      <c r="K410" s="211">
        <v>50</v>
      </c>
      <c r="L410" s="211"/>
    </row>
    <row r="411" spans="1:12" ht="30" x14ac:dyDescent="0.2">
      <c r="A411" s="30">
        <v>407</v>
      </c>
      <c r="B411" s="202" t="s">
        <v>84</v>
      </c>
      <c r="C411" s="211">
        <v>2016</v>
      </c>
      <c r="D411" s="212">
        <v>42522</v>
      </c>
      <c r="E411" s="23" t="s">
        <v>4</v>
      </c>
      <c r="F411" s="211" t="s">
        <v>382</v>
      </c>
      <c r="G411" s="23" t="s">
        <v>383</v>
      </c>
      <c r="H411" s="22" t="s">
        <v>17</v>
      </c>
      <c r="I411" s="23" t="s">
        <v>384</v>
      </c>
      <c r="J411" s="211">
        <v>325</v>
      </c>
      <c r="K411" s="211">
        <v>350</v>
      </c>
      <c r="L411" s="211"/>
    </row>
    <row r="412" spans="1:12" ht="30" x14ac:dyDescent="0.2">
      <c r="A412" s="30">
        <v>408</v>
      </c>
      <c r="B412" s="202" t="s">
        <v>84</v>
      </c>
      <c r="C412" s="211">
        <v>2016</v>
      </c>
      <c r="D412" s="212">
        <v>42522</v>
      </c>
      <c r="E412" s="23" t="s">
        <v>4</v>
      </c>
      <c r="F412" s="211" t="s">
        <v>382</v>
      </c>
      <c r="G412" s="23" t="s">
        <v>383</v>
      </c>
      <c r="H412" s="22" t="s">
        <v>67</v>
      </c>
      <c r="I412" s="23" t="s">
        <v>384</v>
      </c>
      <c r="J412" s="211">
        <v>325</v>
      </c>
      <c r="K412" s="211">
        <v>350</v>
      </c>
      <c r="L412" s="211"/>
    </row>
    <row r="413" spans="1:12" ht="30" x14ac:dyDescent="0.2">
      <c r="A413" s="30">
        <v>409</v>
      </c>
      <c r="B413" s="23" t="s">
        <v>96</v>
      </c>
      <c r="C413" s="211">
        <v>2016</v>
      </c>
      <c r="D413" s="212">
        <v>42522</v>
      </c>
      <c r="E413" s="23" t="s">
        <v>4</v>
      </c>
      <c r="F413" s="211" t="s">
        <v>382</v>
      </c>
      <c r="G413" s="211" t="s">
        <v>382</v>
      </c>
      <c r="H413" s="22" t="s">
        <v>67</v>
      </c>
      <c r="I413" s="28" t="s">
        <v>385</v>
      </c>
      <c r="J413" s="211">
        <v>50</v>
      </c>
      <c r="K413" s="211">
        <v>30</v>
      </c>
      <c r="L413" s="211"/>
    </row>
    <row r="414" spans="1:12" ht="30" x14ac:dyDescent="0.2">
      <c r="A414" s="30">
        <v>410</v>
      </c>
      <c r="B414" s="23" t="s">
        <v>386</v>
      </c>
      <c r="C414" s="211">
        <v>2016</v>
      </c>
      <c r="D414" s="212">
        <v>42522</v>
      </c>
      <c r="E414" s="23" t="s">
        <v>4</v>
      </c>
      <c r="F414" s="23" t="s">
        <v>297</v>
      </c>
      <c r="G414" s="23" t="s">
        <v>387</v>
      </c>
      <c r="H414" s="23" t="s">
        <v>285</v>
      </c>
      <c r="I414" s="23" t="s">
        <v>291</v>
      </c>
      <c r="J414" s="23"/>
      <c r="K414" s="23"/>
      <c r="L414" s="23"/>
    </row>
    <row r="415" spans="1:12" ht="30" x14ac:dyDescent="0.2">
      <c r="A415" s="30">
        <v>411</v>
      </c>
      <c r="B415" s="23" t="s">
        <v>97</v>
      </c>
      <c r="C415" s="211">
        <v>2016</v>
      </c>
      <c r="D415" s="212">
        <v>42522</v>
      </c>
      <c r="E415" s="23" t="s">
        <v>4</v>
      </c>
      <c r="F415" s="23" t="s">
        <v>297</v>
      </c>
      <c r="G415" s="23" t="s">
        <v>388</v>
      </c>
      <c r="H415" s="23" t="s">
        <v>17</v>
      </c>
      <c r="I415" s="23" t="s">
        <v>389</v>
      </c>
      <c r="J415" s="23">
        <v>1300</v>
      </c>
      <c r="K415" s="23">
        <v>1300</v>
      </c>
      <c r="L415" s="23"/>
    </row>
    <row r="416" spans="1:12" ht="30" x14ac:dyDescent="0.2">
      <c r="A416" s="30">
        <v>412</v>
      </c>
      <c r="B416" s="23" t="s">
        <v>100</v>
      </c>
      <c r="C416" s="211">
        <v>2016</v>
      </c>
      <c r="D416" s="212">
        <v>42522</v>
      </c>
      <c r="E416" s="23" t="s">
        <v>4</v>
      </c>
      <c r="F416" s="23" t="s">
        <v>298</v>
      </c>
      <c r="G416" s="23" t="s">
        <v>390</v>
      </c>
      <c r="H416" s="23" t="s">
        <v>17</v>
      </c>
      <c r="I416" s="23" t="s">
        <v>391</v>
      </c>
      <c r="J416" s="23">
        <v>40</v>
      </c>
      <c r="K416" s="23">
        <v>50</v>
      </c>
      <c r="L416" s="23"/>
    </row>
    <row r="417" spans="1:12" ht="30" x14ac:dyDescent="0.2">
      <c r="A417" s="30">
        <v>413</v>
      </c>
      <c r="B417" s="23" t="s">
        <v>257</v>
      </c>
      <c r="C417" s="211">
        <v>2016</v>
      </c>
      <c r="D417" s="212">
        <v>42522</v>
      </c>
      <c r="E417" s="23" t="s">
        <v>4</v>
      </c>
      <c r="F417" s="23" t="s">
        <v>298</v>
      </c>
      <c r="G417" s="23" t="s">
        <v>392</v>
      </c>
      <c r="H417" s="23" t="s">
        <v>17</v>
      </c>
      <c r="I417" s="23" t="s">
        <v>393</v>
      </c>
      <c r="J417" s="23">
        <v>40</v>
      </c>
      <c r="K417" s="23">
        <v>30</v>
      </c>
      <c r="L417" s="23"/>
    </row>
    <row r="418" spans="1:12" ht="15" x14ac:dyDescent="0.2">
      <c r="A418" s="30">
        <v>414</v>
      </c>
      <c r="B418" s="211" t="s">
        <v>394</v>
      </c>
      <c r="C418" s="211">
        <v>2016</v>
      </c>
      <c r="D418" s="212">
        <v>42552</v>
      </c>
      <c r="E418" s="203" t="s">
        <v>4</v>
      </c>
      <c r="F418" s="211" t="s">
        <v>287</v>
      </c>
      <c r="G418" s="211" t="s">
        <v>395</v>
      </c>
      <c r="H418" s="211" t="s">
        <v>293</v>
      </c>
      <c r="I418" s="211" t="s">
        <v>396</v>
      </c>
      <c r="J418" s="211" t="s">
        <v>29</v>
      </c>
      <c r="K418" s="211"/>
      <c r="L418" s="211"/>
    </row>
    <row r="419" spans="1:12" ht="15" x14ac:dyDescent="0.2">
      <c r="A419" s="30">
        <v>415</v>
      </c>
      <c r="B419" s="211" t="s">
        <v>397</v>
      </c>
      <c r="C419" s="211">
        <v>2016</v>
      </c>
      <c r="D419" s="212">
        <v>42552</v>
      </c>
      <c r="E419" s="203" t="s">
        <v>4</v>
      </c>
      <c r="F419" s="211" t="s">
        <v>287</v>
      </c>
      <c r="G419" s="211" t="s">
        <v>398</v>
      </c>
      <c r="H419" s="211" t="s">
        <v>17</v>
      </c>
      <c r="I419" s="211" t="s">
        <v>399</v>
      </c>
      <c r="J419" s="211">
        <v>50</v>
      </c>
      <c r="K419" s="211">
        <v>50</v>
      </c>
      <c r="L419" s="211"/>
    </row>
    <row r="420" spans="1:12" ht="30" x14ac:dyDescent="0.2">
      <c r="A420" s="30">
        <v>416</v>
      </c>
      <c r="B420" s="211" t="s">
        <v>314</v>
      </c>
      <c r="C420" s="211">
        <v>2016</v>
      </c>
      <c r="D420" s="212">
        <v>42552</v>
      </c>
      <c r="E420" s="203" t="s">
        <v>4</v>
      </c>
      <c r="F420" s="211" t="s">
        <v>287</v>
      </c>
      <c r="G420" s="211" t="s">
        <v>400</v>
      </c>
      <c r="H420" s="211" t="s">
        <v>62</v>
      </c>
      <c r="I420" s="211" t="s">
        <v>401</v>
      </c>
      <c r="J420" s="211"/>
      <c r="K420" s="211">
        <v>30</v>
      </c>
      <c r="L420" s="211" t="s">
        <v>402</v>
      </c>
    </row>
    <row r="421" spans="1:12" ht="15" x14ac:dyDescent="0.2">
      <c r="A421" s="30">
        <v>417</v>
      </c>
      <c r="B421" s="211" t="s">
        <v>403</v>
      </c>
      <c r="C421" s="211">
        <v>2016</v>
      </c>
      <c r="D421" s="212">
        <v>42552</v>
      </c>
      <c r="E421" s="203" t="s">
        <v>4</v>
      </c>
      <c r="F421" s="211" t="s">
        <v>287</v>
      </c>
      <c r="G421" s="211" t="s">
        <v>404</v>
      </c>
      <c r="H421" s="211" t="s">
        <v>405</v>
      </c>
      <c r="I421" s="211" t="s">
        <v>406</v>
      </c>
      <c r="J421" s="211">
        <v>1000</v>
      </c>
      <c r="K421" s="211">
        <v>1500</v>
      </c>
      <c r="L421" s="211"/>
    </row>
    <row r="422" spans="1:12" ht="30" x14ac:dyDescent="0.2">
      <c r="A422" s="30">
        <v>418</v>
      </c>
      <c r="B422" s="211" t="s">
        <v>407</v>
      </c>
      <c r="C422" s="211">
        <v>2016</v>
      </c>
      <c r="D422" s="212">
        <v>42552</v>
      </c>
      <c r="E422" s="203" t="s">
        <v>4</v>
      </c>
      <c r="F422" s="211" t="s">
        <v>287</v>
      </c>
      <c r="G422" s="211" t="s">
        <v>408</v>
      </c>
      <c r="H422" s="211" t="s">
        <v>285</v>
      </c>
      <c r="I422" s="211" t="s">
        <v>409</v>
      </c>
      <c r="J422" s="211">
        <v>45</v>
      </c>
      <c r="K422" s="211"/>
      <c r="L422" s="211"/>
    </row>
    <row r="423" spans="1:12" ht="15" x14ac:dyDescent="0.2">
      <c r="A423" s="30">
        <v>419</v>
      </c>
      <c r="B423" s="211" t="s">
        <v>407</v>
      </c>
      <c r="C423" s="211">
        <v>2016</v>
      </c>
      <c r="D423" s="212">
        <v>42552</v>
      </c>
      <c r="E423" s="203" t="s">
        <v>4</v>
      </c>
      <c r="F423" s="211" t="s">
        <v>287</v>
      </c>
      <c r="G423" s="211" t="s">
        <v>410</v>
      </c>
      <c r="H423" s="211" t="s">
        <v>362</v>
      </c>
      <c r="I423" s="211" t="s">
        <v>411</v>
      </c>
      <c r="J423" s="211">
        <v>500</v>
      </c>
      <c r="K423" s="211">
        <v>500</v>
      </c>
      <c r="L423" s="211"/>
    </row>
    <row r="424" spans="1:12" ht="15" x14ac:dyDescent="0.2">
      <c r="A424" s="30">
        <v>420</v>
      </c>
      <c r="B424" s="211" t="s">
        <v>133</v>
      </c>
      <c r="C424" s="211">
        <v>2016</v>
      </c>
      <c r="D424" s="212">
        <v>42552</v>
      </c>
      <c r="E424" s="203" t="s">
        <v>4</v>
      </c>
      <c r="F424" s="218" t="s">
        <v>298</v>
      </c>
      <c r="G424" s="211" t="s">
        <v>412</v>
      </c>
      <c r="H424" s="22" t="s">
        <v>67</v>
      </c>
      <c r="I424" s="218" t="s">
        <v>413</v>
      </c>
      <c r="J424" s="211">
        <v>17</v>
      </c>
      <c r="K424" s="211">
        <v>25</v>
      </c>
      <c r="L424" s="211"/>
    </row>
    <row r="425" spans="1:12" ht="15" x14ac:dyDescent="0.25">
      <c r="A425" s="30">
        <v>421</v>
      </c>
      <c r="B425" s="211" t="s">
        <v>133</v>
      </c>
      <c r="C425" s="211">
        <v>2016</v>
      </c>
      <c r="D425" s="212">
        <v>42552</v>
      </c>
      <c r="E425" s="203" t="s">
        <v>4</v>
      </c>
      <c r="F425" s="218" t="s">
        <v>298</v>
      </c>
      <c r="G425" s="211" t="s">
        <v>412</v>
      </c>
      <c r="H425" s="203" t="s">
        <v>17</v>
      </c>
      <c r="I425" s="218" t="s">
        <v>413</v>
      </c>
      <c r="J425" s="211">
        <v>17</v>
      </c>
      <c r="K425" s="219">
        <v>25</v>
      </c>
      <c r="L425" s="219"/>
    </row>
    <row r="426" spans="1:12" ht="15" x14ac:dyDescent="0.25">
      <c r="A426" s="30">
        <v>422</v>
      </c>
      <c r="B426" s="219" t="s">
        <v>407</v>
      </c>
      <c r="C426" s="211">
        <v>2016</v>
      </c>
      <c r="D426" s="212">
        <v>42552</v>
      </c>
      <c r="E426" s="203" t="s">
        <v>4</v>
      </c>
      <c r="F426" s="220" t="s">
        <v>297</v>
      </c>
      <c r="G426" s="219" t="s">
        <v>414</v>
      </c>
      <c r="H426" s="203" t="s">
        <v>17</v>
      </c>
      <c r="I426" s="220" t="s">
        <v>415</v>
      </c>
      <c r="J426" s="219">
        <v>90</v>
      </c>
      <c r="K426" s="219">
        <v>90</v>
      </c>
      <c r="L426" s="219"/>
    </row>
    <row r="427" spans="1:12" ht="15" x14ac:dyDescent="0.25">
      <c r="A427" s="30">
        <v>423</v>
      </c>
      <c r="B427" s="205" t="s">
        <v>416</v>
      </c>
      <c r="C427" s="211">
        <v>2016</v>
      </c>
      <c r="D427" s="212">
        <v>42552</v>
      </c>
      <c r="E427" s="221" t="s">
        <v>4</v>
      </c>
      <c r="F427" s="203" t="s">
        <v>310</v>
      </c>
      <c r="G427" s="203" t="s">
        <v>383</v>
      </c>
      <c r="H427" s="203" t="s">
        <v>67</v>
      </c>
      <c r="I427" s="28" t="s">
        <v>417</v>
      </c>
      <c r="J427" s="211">
        <v>250</v>
      </c>
      <c r="K427" s="211">
        <v>280</v>
      </c>
      <c r="L427" s="211"/>
    </row>
    <row r="428" spans="1:12" ht="15" x14ac:dyDescent="0.25">
      <c r="A428" s="30">
        <v>424</v>
      </c>
      <c r="B428" s="205" t="s">
        <v>416</v>
      </c>
      <c r="C428" s="211">
        <v>2016</v>
      </c>
      <c r="D428" s="212">
        <v>42552</v>
      </c>
      <c r="E428" s="221" t="s">
        <v>4</v>
      </c>
      <c r="F428" s="22" t="s">
        <v>310</v>
      </c>
      <c r="G428" s="203" t="s">
        <v>383</v>
      </c>
      <c r="H428" s="22" t="s">
        <v>16</v>
      </c>
      <c r="I428" s="28" t="s">
        <v>417</v>
      </c>
      <c r="J428" s="211">
        <v>250</v>
      </c>
      <c r="K428" s="211">
        <v>250</v>
      </c>
      <c r="L428" s="211"/>
    </row>
    <row r="429" spans="1:12" ht="15" x14ac:dyDescent="0.25">
      <c r="A429" s="30">
        <v>425</v>
      </c>
      <c r="B429" s="205" t="s">
        <v>141</v>
      </c>
      <c r="C429" s="211">
        <v>2016</v>
      </c>
      <c r="D429" s="212">
        <v>42552</v>
      </c>
      <c r="E429" s="221" t="s">
        <v>4</v>
      </c>
      <c r="F429" s="22" t="s">
        <v>305</v>
      </c>
      <c r="G429" s="203" t="s">
        <v>305</v>
      </c>
      <c r="H429" s="22" t="s">
        <v>12</v>
      </c>
      <c r="I429" s="28" t="s">
        <v>371</v>
      </c>
      <c r="J429" s="211">
        <v>150</v>
      </c>
      <c r="K429" s="211">
        <v>180</v>
      </c>
      <c r="L429" s="211"/>
    </row>
    <row r="430" spans="1:12" ht="15" x14ac:dyDescent="0.25">
      <c r="A430" s="30">
        <v>426</v>
      </c>
      <c r="B430" s="205" t="s">
        <v>416</v>
      </c>
      <c r="C430" s="211">
        <v>2016</v>
      </c>
      <c r="D430" s="212">
        <v>42552</v>
      </c>
      <c r="E430" s="221" t="s">
        <v>4</v>
      </c>
      <c r="F430" s="203" t="s">
        <v>310</v>
      </c>
      <c r="G430" s="203" t="s">
        <v>310</v>
      </c>
      <c r="H430" s="203" t="s">
        <v>16</v>
      </c>
      <c r="I430" s="203" t="s">
        <v>418</v>
      </c>
      <c r="J430" s="211">
        <v>50</v>
      </c>
      <c r="K430" s="211">
        <v>50</v>
      </c>
      <c r="L430" s="211"/>
    </row>
    <row r="431" spans="1:12" ht="15" x14ac:dyDescent="0.2">
      <c r="A431" s="30">
        <v>427</v>
      </c>
      <c r="B431" s="205" t="s">
        <v>419</v>
      </c>
      <c r="C431" s="211">
        <v>2016</v>
      </c>
      <c r="D431" s="212">
        <v>42552</v>
      </c>
      <c r="E431" s="203" t="s">
        <v>4</v>
      </c>
      <c r="F431" s="203" t="s">
        <v>302</v>
      </c>
      <c r="G431" s="203" t="s">
        <v>420</v>
      </c>
      <c r="H431" s="203" t="s">
        <v>17</v>
      </c>
      <c r="I431" s="28" t="s">
        <v>147</v>
      </c>
      <c r="J431" s="213">
        <v>15</v>
      </c>
      <c r="K431" s="213">
        <v>0</v>
      </c>
      <c r="L431" s="211" t="s">
        <v>421</v>
      </c>
    </row>
    <row r="432" spans="1:12" ht="30" x14ac:dyDescent="0.2">
      <c r="A432" s="30">
        <v>428</v>
      </c>
      <c r="B432" s="205" t="s">
        <v>142</v>
      </c>
      <c r="C432" s="211">
        <v>2016</v>
      </c>
      <c r="D432" s="212">
        <v>42552</v>
      </c>
      <c r="E432" s="203" t="s">
        <v>4</v>
      </c>
      <c r="F432" s="22" t="s">
        <v>301</v>
      </c>
      <c r="G432" s="22" t="s">
        <v>301</v>
      </c>
      <c r="H432" s="22" t="s">
        <v>19</v>
      </c>
      <c r="I432" s="28" t="s">
        <v>422</v>
      </c>
      <c r="J432" s="213">
        <v>45</v>
      </c>
      <c r="K432" s="213">
        <v>95</v>
      </c>
      <c r="L432" s="213"/>
    </row>
    <row r="433" spans="1:12" ht="15" x14ac:dyDescent="0.2">
      <c r="A433" s="30">
        <v>429</v>
      </c>
      <c r="B433" s="205" t="s">
        <v>256</v>
      </c>
      <c r="C433" s="211">
        <v>2016</v>
      </c>
      <c r="D433" s="212">
        <v>42552</v>
      </c>
      <c r="E433" s="203" t="s">
        <v>4</v>
      </c>
      <c r="F433" s="22" t="s">
        <v>301</v>
      </c>
      <c r="G433" s="22" t="s">
        <v>423</v>
      </c>
      <c r="H433" s="22" t="s">
        <v>17</v>
      </c>
      <c r="I433" s="203" t="s">
        <v>424</v>
      </c>
      <c r="J433" s="213">
        <v>20</v>
      </c>
      <c r="K433" s="213">
        <v>25</v>
      </c>
      <c r="L433" s="213"/>
    </row>
    <row r="434" spans="1:12" ht="15" x14ac:dyDescent="0.2">
      <c r="A434" s="30">
        <v>430</v>
      </c>
      <c r="B434" s="211" t="s">
        <v>202</v>
      </c>
      <c r="C434" s="211">
        <v>2016</v>
      </c>
      <c r="D434" s="212">
        <v>42583</v>
      </c>
      <c r="E434" s="203" t="s">
        <v>4</v>
      </c>
      <c r="F434" s="211" t="s">
        <v>289</v>
      </c>
      <c r="G434" s="211" t="s">
        <v>425</v>
      </c>
      <c r="H434" s="211" t="s">
        <v>291</v>
      </c>
      <c r="I434" s="211" t="s">
        <v>290</v>
      </c>
      <c r="J434" s="211">
        <v>100</v>
      </c>
      <c r="K434" s="211"/>
      <c r="L434" s="211"/>
    </row>
    <row r="435" spans="1:12" ht="15" x14ac:dyDescent="0.2">
      <c r="A435" s="30">
        <v>431</v>
      </c>
      <c r="B435" s="211" t="s">
        <v>201</v>
      </c>
      <c r="C435" s="211">
        <v>2016</v>
      </c>
      <c r="D435" s="212">
        <v>42583</v>
      </c>
      <c r="E435" s="203" t="s">
        <v>4</v>
      </c>
      <c r="F435" s="211" t="s">
        <v>287</v>
      </c>
      <c r="G435" s="211" t="s">
        <v>292</v>
      </c>
      <c r="H435" s="211" t="s">
        <v>17</v>
      </c>
      <c r="I435" s="211" t="s">
        <v>426</v>
      </c>
      <c r="J435" s="211">
        <v>30</v>
      </c>
      <c r="K435" s="211"/>
      <c r="L435" s="211"/>
    </row>
    <row r="436" spans="1:12" ht="15" x14ac:dyDescent="0.2">
      <c r="A436" s="30">
        <v>432</v>
      </c>
      <c r="B436" s="211" t="s">
        <v>427</v>
      </c>
      <c r="C436" s="211">
        <v>2016</v>
      </c>
      <c r="D436" s="212">
        <v>42583</v>
      </c>
      <c r="E436" s="203" t="s">
        <v>4</v>
      </c>
      <c r="F436" s="211" t="s">
        <v>287</v>
      </c>
      <c r="G436" s="211" t="s">
        <v>428</v>
      </c>
      <c r="H436" s="211" t="s">
        <v>429</v>
      </c>
      <c r="I436" s="211" t="s">
        <v>430</v>
      </c>
      <c r="J436" s="211"/>
      <c r="K436" s="211"/>
      <c r="L436" s="211"/>
    </row>
    <row r="437" spans="1:12" ht="30" x14ac:dyDescent="0.2">
      <c r="A437" s="30">
        <v>433</v>
      </c>
      <c r="B437" s="211" t="s">
        <v>212</v>
      </c>
      <c r="C437" s="211">
        <v>2016</v>
      </c>
      <c r="D437" s="212">
        <v>42583</v>
      </c>
      <c r="E437" s="203" t="s">
        <v>4</v>
      </c>
      <c r="F437" s="211" t="s">
        <v>287</v>
      </c>
      <c r="G437" s="211" t="s">
        <v>431</v>
      </c>
      <c r="H437" s="211" t="s">
        <v>293</v>
      </c>
      <c r="I437" s="211" t="s">
        <v>432</v>
      </c>
      <c r="J437" s="211"/>
      <c r="K437" s="211"/>
      <c r="L437" s="211"/>
    </row>
    <row r="438" spans="1:12" ht="15" x14ac:dyDescent="0.2">
      <c r="A438" s="30">
        <v>434</v>
      </c>
      <c r="B438" s="211" t="s">
        <v>295</v>
      </c>
      <c r="C438" s="211">
        <v>2016</v>
      </c>
      <c r="D438" s="212">
        <v>42583</v>
      </c>
      <c r="E438" s="203" t="s">
        <v>4</v>
      </c>
      <c r="F438" s="211" t="s">
        <v>287</v>
      </c>
      <c r="G438" s="211" t="s">
        <v>433</v>
      </c>
      <c r="H438" s="211" t="s">
        <v>429</v>
      </c>
      <c r="I438" s="211" t="s">
        <v>294</v>
      </c>
      <c r="J438" s="211"/>
      <c r="K438" s="211"/>
      <c r="L438" s="211"/>
    </row>
    <row r="439" spans="1:12" ht="15" x14ac:dyDescent="0.25">
      <c r="A439" s="30">
        <v>435</v>
      </c>
      <c r="B439" s="219" t="s">
        <v>194</v>
      </c>
      <c r="C439" s="219">
        <v>2016</v>
      </c>
      <c r="D439" s="212">
        <v>42583</v>
      </c>
      <c r="E439" s="203" t="s">
        <v>4</v>
      </c>
      <c r="F439" s="220" t="s">
        <v>297</v>
      </c>
      <c r="G439" s="220" t="s">
        <v>297</v>
      </c>
      <c r="H439" s="219" t="s">
        <v>282</v>
      </c>
      <c r="I439" s="219" t="s">
        <v>434</v>
      </c>
      <c r="J439" s="211"/>
      <c r="K439" s="211"/>
      <c r="L439" s="211"/>
    </row>
    <row r="440" spans="1:12" ht="15" x14ac:dyDescent="0.25">
      <c r="A440" s="30">
        <v>436</v>
      </c>
      <c r="B440" s="219" t="s">
        <v>194</v>
      </c>
      <c r="C440" s="219">
        <v>2016</v>
      </c>
      <c r="D440" s="212">
        <v>42583</v>
      </c>
      <c r="E440" s="203" t="s">
        <v>4</v>
      </c>
      <c r="F440" s="220" t="s">
        <v>297</v>
      </c>
      <c r="G440" s="220" t="s">
        <v>297</v>
      </c>
      <c r="H440" s="219" t="s">
        <v>282</v>
      </c>
      <c r="I440" s="219" t="s">
        <v>434</v>
      </c>
      <c r="J440" s="211"/>
      <c r="K440" s="211"/>
      <c r="L440" s="211"/>
    </row>
    <row r="441" spans="1:12" ht="15" x14ac:dyDescent="0.25">
      <c r="A441" s="30">
        <v>437</v>
      </c>
      <c r="B441" s="219" t="s">
        <v>194</v>
      </c>
      <c r="C441" s="219">
        <v>2016</v>
      </c>
      <c r="D441" s="212">
        <v>42583</v>
      </c>
      <c r="E441" s="203" t="s">
        <v>4</v>
      </c>
      <c r="F441" s="220" t="s">
        <v>297</v>
      </c>
      <c r="G441" s="220" t="s">
        <v>297</v>
      </c>
      <c r="H441" s="219" t="s">
        <v>282</v>
      </c>
      <c r="I441" s="219" t="s">
        <v>434</v>
      </c>
      <c r="J441" s="219"/>
      <c r="K441" s="219"/>
      <c r="L441" s="23"/>
    </row>
    <row r="442" spans="1:12" ht="15" x14ac:dyDescent="0.25">
      <c r="A442" s="30">
        <v>438</v>
      </c>
      <c r="B442" s="219" t="s">
        <v>196</v>
      </c>
      <c r="C442" s="211">
        <v>2016</v>
      </c>
      <c r="D442" s="212">
        <v>42583</v>
      </c>
      <c r="E442" s="203" t="s">
        <v>4</v>
      </c>
      <c r="F442" s="220" t="s">
        <v>297</v>
      </c>
      <c r="G442" s="219" t="s">
        <v>435</v>
      </c>
      <c r="H442" s="219" t="s">
        <v>285</v>
      </c>
      <c r="I442" s="219" t="s">
        <v>436</v>
      </c>
      <c r="J442" s="219">
        <v>40</v>
      </c>
      <c r="K442" s="219"/>
      <c r="L442" s="23"/>
    </row>
    <row r="443" spans="1:12" ht="15" x14ac:dyDescent="0.25">
      <c r="A443" s="30">
        <v>439</v>
      </c>
      <c r="B443" s="219" t="s">
        <v>300</v>
      </c>
      <c r="C443" s="219">
        <v>2016</v>
      </c>
      <c r="D443" s="212">
        <v>42583</v>
      </c>
      <c r="E443" s="203" t="s">
        <v>4</v>
      </c>
      <c r="F443" s="219" t="s">
        <v>298</v>
      </c>
      <c r="G443" s="219" t="s">
        <v>299</v>
      </c>
      <c r="H443" s="219" t="s">
        <v>405</v>
      </c>
      <c r="I443" s="219" t="s">
        <v>437</v>
      </c>
      <c r="J443" s="219">
        <v>300</v>
      </c>
      <c r="K443" s="219"/>
      <c r="L443" s="23"/>
    </row>
    <row r="444" spans="1:12" ht="15" x14ac:dyDescent="0.2">
      <c r="A444" s="30">
        <v>440</v>
      </c>
      <c r="B444" s="222" t="s">
        <v>304</v>
      </c>
      <c r="C444" s="23">
        <v>2016</v>
      </c>
      <c r="D444" s="212">
        <v>42583</v>
      </c>
      <c r="E444" s="23" t="s">
        <v>296</v>
      </c>
      <c r="F444" s="211" t="s">
        <v>302</v>
      </c>
      <c r="G444" s="211" t="s">
        <v>302</v>
      </c>
      <c r="H444" s="22" t="s">
        <v>17</v>
      </c>
      <c r="I444" s="22" t="s">
        <v>303</v>
      </c>
      <c r="J444" s="211">
        <v>60</v>
      </c>
      <c r="K444" s="211"/>
      <c r="L444" s="23"/>
    </row>
    <row r="445" spans="1:12" ht="15" x14ac:dyDescent="0.25">
      <c r="A445" s="30">
        <v>441</v>
      </c>
      <c r="B445" s="205" t="s">
        <v>307</v>
      </c>
      <c r="C445" s="211">
        <v>2016</v>
      </c>
      <c r="D445" s="204">
        <v>42583</v>
      </c>
      <c r="E445" s="221" t="s">
        <v>4</v>
      </c>
      <c r="F445" s="203" t="s">
        <v>305</v>
      </c>
      <c r="G445" s="203" t="s">
        <v>305</v>
      </c>
      <c r="H445" s="203" t="s">
        <v>16</v>
      </c>
      <c r="I445" s="28" t="s">
        <v>306</v>
      </c>
      <c r="J445" s="211">
        <v>26</v>
      </c>
      <c r="K445" s="211"/>
      <c r="L445" s="23"/>
    </row>
    <row r="446" spans="1:12" ht="15" x14ac:dyDescent="0.25">
      <c r="A446" s="30">
        <v>442</v>
      </c>
      <c r="B446" s="205" t="s">
        <v>307</v>
      </c>
      <c r="C446" s="211">
        <v>2016</v>
      </c>
      <c r="D446" s="204">
        <v>42583</v>
      </c>
      <c r="E446" s="221" t="s">
        <v>4</v>
      </c>
      <c r="F446" s="203" t="s">
        <v>305</v>
      </c>
      <c r="G446" s="203" t="s">
        <v>305</v>
      </c>
      <c r="H446" s="22" t="s">
        <v>67</v>
      </c>
      <c r="I446" s="28" t="s">
        <v>306</v>
      </c>
      <c r="J446" s="211">
        <v>26</v>
      </c>
      <c r="K446" s="211"/>
      <c r="L446" s="23"/>
    </row>
    <row r="447" spans="1:12" ht="15" x14ac:dyDescent="0.25">
      <c r="A447" s="30">
        <v>443</v>
      </c>
      <c r="B447" s="22" t="s">
        <v>309</v>
      </c>
      <c r="C447" s="211">
        <v>2016</v>
      </c>
      <c r="D447" s="204">
        <v>42583</v>
      </c>
      <c r="E447" s="221" t="s">
        <v>4</v>
      </c>
      <c r="F447" s="203" t="s">
        <v>305</v>
      </c>
      <c r="G447" s="203" t="s">
        <v>438</v>
      </c>
      <c r="H447" s="22" t="s">
        <v>67</v>
      </c>
      <c r="I447" s="28" t="s">
        <v>308</v>
      </c>
      <c r="J447" s="211">
        <v>40</v>
      </c>
      <c r="K447" s="211"/>
      <c r="L447" s="23"/>
    </row>
    <row r="448" spans="1:12" ht="15" x14ac:dyDescent="0.25">
      <c r="A448" s="30">
        <v>444</v>
      </c>
      <c r="B448" s="205" t="s">
        <v>312</v>
      </c>
      <c r="C448" s="211">
        <v>2016</v>
      </c>
      <c r="D448" s="204">
        <v>42583</v>
      </c>
      <c r="E448" s="221" t="s">
        <v>4</v>
      </c>
      <c r="F448" s="203" t="s">
        <v>310</v>
      </c>
      <c r="G448" s="203" t="s">
        <v>439</v>
      </c>
      <c r="H448" s="203" t="s">
        <v>16</v>
      </c>
      <c r="I448" s="203" t="s">
        <v>311</v>
      </c>
      <c r="J448" s="211">
        <v>200</v>
      </c>
      <c r="K448" s="211"/>
      <c r="L448" s="23"/>
    </row>
    <row r="449" spans="1:12" ht="15" x14ac:dyDescent="0.2">
      <c r="A449" s="30">
        <v>445</v>
      </c>
      <c r="B449" s="211" t="s">
        <v>768</v>
      </c>
      <c r="C449" s="211">
        <v>2016</v>
      </c>
      <c r="D449" s="212">
        <v>42614</v>
      </c>
      <c r="E449" s="203" t="s">
        <v>4</v>
      </c>
      <c r="F449" s="211" t="s">
        <v>287</v>
      </c>
      <c r="G449" s="211" t="s">
        <v>769</v>
      </c>
      <c r="H449" s="211" t="s">
        <v>285</v>
      </c>
      <c r="I449" s="211" t="s">
        <v>352</v>
      </c>
      <c r="J449" s="211" t="s">
        <v>29</v>
      </c>
      <c r="K449" s="211"/>
      <c r="L449" s="211"/>
    </row>
    <row r="450" spans="1:12" ht="15" x14ac:dyDescent="0.2">
      <c r="A450" s="30">
        <v>446</v>
      </c>
      <c r="B450" s="211" t="s">
        <v>633</v>
      </c>
      <c r="C450" s="211">
        <v>2016</v>
      </c>
      <c r="D450" s="212">
        <v>42614</v>
      </c>
      <c r="E450" s="203" t="s">
        <v>4</v>
      </c>
      <c r="F450" s="211" t="s">
        <v>332</v>
      </c>
      <c r="G450" s="211" t="s">
        <v>770</v>
      </c>
      <c r="H450" s="211" t="s">
        <v>62</v>
      </c>
      <c r="I450" s="211" t="s">
        <v>771</v>
      </c>
      <c r="J450" s="211">
        <v>20</v>
      </c>
      <c r="K450" s="211"/>
      <c r="L450" s="211"/>
    </row>
    <row r="451" spans="1:12" ht="15" x14ac:dyDescent="0.2">
      <c r="A451" s="30">
        <v>447</v>
      </c>
      <c r="B451" s="211" t="s">
        <v>633</v>
      </c>
      <c r="C451" s="211">
        <v>2016</v>
      </c>
      <c r="D451" s="212">
        <v>42614</v>
      </c>
      <c r="E451" s="203" t="s">
        <v>4</v>
      </c>
      <c r="F451" s="211" t="s">
        <v>332</v>
      </c>
      <c r="G451" s="211" t="s">
        <v>770</v>
      </c>
      <c r="H451" s="211" t="s">
        <v>62</v>
      </c>
      <c r="I451" s="211" t="s">
        <v>771</v>
      </c>
      <c r="J451" s="211">
        <v>20</v>
      </c>
      <c r="K451" s="211"/>
      <c r="L451" s="211"/>
    </row>
    <row r="452" spans="1:12" ht="15" x14ac:dyDescent="0.2">
      <c r="A452" s="30">
        <v>448</v>
      </c>
      <c r="B452" s="211" t="s">
        <v>563</v>
      </c>
      <c r="C452" s="211">
        <v>2016</v>
      </c>
      <c r="D452" s="212">
        <v>42614</v>
      </c>
      <c r="E452" s="203" t="s">
        <v>4</v>
      </c>
      <c r="F452" s="211" t="s">
        <v>289</v>
      </c>
      <c r="G452" s="211" t="s">
        <v>425</v>
      </c>
      <c r="H452" s="211" t="s">
        <v>62</v>
      </c>
      <c r="I452" s="211" t="s">
        <v>290</v>
      </c>
      <c r="J452" s="211"/>
      <c r="K452" s="211"/>
      <c r="L452" s="211"/>
    </row>
    <row r="453" spans="1:12" ht="15" x14ac:dyDescent="0.2">
      <c r="A453" s="30">
        <v>449</v>
      </c>
      <c r="B453" s="211" t="s">
        <v>564</v>
      </c>
      <c r="C453" s="211">
        <v>2016</v>
      </c>
      <c r="D453" s="212">
        <v>42614</v>
      </c>
      <c r="E453" s="203" t="s">
        <v>4</v>
      </c>
      <c r="F453" s="211" t="s">
        <v>287</v>
      </c>
      <c r="G453" s="211" t="s">
        <v>287</v>
      </c>
      <c r="H453" s="211" t="s">
        <v>293</v>
      </c>
      <c r="I453" s="211" t="s">
        <v>129</v>
      </c>
      <c r="J453" s="211" t="s">
        <v>29</v>
      </c>
      <c r="K453" s="211"/>
      <c r="L453" s="211"/>
    </row>
    <row r="454" spans="1:12" ht="15" x14ac:dyDescent="0.2">
      <c r="A454" s="30">
        <v>450</v>
      </c>
      <c r="B454" s="223" t="s">
        <v>573</v>
      </c>
      <c r="C454" s="23">
        <v>2016</v>
      </c>
      <c r="D454" s="212">
        <v>42614</v>
      </c>
      <c r="E454" s="23" t="s">
        <v>296</v>
      </c>
      <c r="F454" s="23" t="s">
        <v>301</v>
      </c>
      <c r="G454" s="23" t="s">
        <v>772</v>
      </c>
      <c r="H454" s="224" t="s">
        <v>17</v>
      </c>
      <c r="I454" s="28" t="s">
        <v>773</v>
      </c>
      <c r="J454" s="211">
        <v>40</v>
      </c>
      <c r="K454" s="211"/>
      <c r="L454" s="211"/>
    </row>
    <row r="455" spans="1:12" ht="15" x14ac:dyDescent="0.2">
      <c r="A455" s="30">
        <v>451</v>
      </c>
      <c r="B455" s="223" t="s">
        <v>636</v>
      </c>
      <c r="C455" s="23">
        <v>2016</v>
      </c>
      <c r="D455" s="212">
        <v>42614</v>
      </c>
      <c r="E455" s="23" t="s">
        <v>296</v>
      </c>
      <c r="F455" s="23" t="s">
        <v>301</v>
      </c>
      <c r="G455" s="23" t="s">
        <v>301</v>
      </c>
      <c r="H455" s="223" t="s">
        <v>67</v>
      </c>
      <c r="I455" s="28" t="s">
        <v>774</v>
      </c>
      <c r="J455" s="211">
        <v>30</v>
      </c>
      <c r="K455" s="211"/>
      <c r="L455" s="211"/>
    </row>
    <row r="456" spans="1:12" ht="15" x14ac:dyDescent="0.2">
      <c r="A456" s="30">
        <v>452</v>
      </c>
      <c r="B456" s="223" t="s">
        <v>631</v>
      </c>
      <c r="C456" s="23">
        <v>2016</v>
      </c>
      <c r="D456" s="212">
        <v>42614</v>
      </c>
      <c r="E456" s="23" t="s">
        <v>296</v>
      </c>
      <c r="F456" s="23" t="s">
        <v>302</v>
      </c>
      <c r="G456" s="23" t="s">
        <v>775</v>
      </c>
      <c r="H456" s="225" t="s">
        <v>67</v>
      </c>
      <c r="I456" s="28" t="s">
        <v>776</v>
      </c>
      <c r="J456" s="211">
        <v>20</v>
      </c>
      <c r="K456" s="211"/>
      <c r="L456" s="213"/>
    </row>
    <row r="457" spans="1:12" ht="15" x14ac:dyDescent="0.2">
      <c r="A457" s="30">
        <v>453</v>
      </c>
      <c r="B457" s="23" t="s">
        <v>571</v>
      </c>
      <c r="C457" s="23">
        <v>2016</v>
      </c>
      <c r="D457" s="212">
        <v>42614</v>
      </c>
      <c r="E457" s="23" t="s">
        <v>296</v>
      </c>
      <c r="F457" s="23" t="s">
        <v>297</v>
      </c>
      <c r="G457" s="23" t="s">
        <v>777</v>
      </c>
      <c r="H457" s="225" t="s">
        <v>67</v>
      </c>
      <c r="I457" s="23" t="s">
        <v>778</v>
      </c>
      <c r="J457" s="23">
        <v>30</v>
      </c>
      <c r="K457" s="23"/>
      <c r="L457" s="23"/>
    </row>
    <row r="458" spans="1:12" ht="15" x14ac:dyDescent="0.2">
      <c r="A458" s="30">
        <v>454</v>
      </c>
      <c r="B458" s="23" t="s">
        <v>571</v>
      </c>
      <c r="C458" s="23">
        <v>2016</v>
      </c>
      <c r="D458" s="212">
        <v>42614</v>
      </c>
      <c r="E458" s="23" t="s">
        <v>296</v>
      </c>
      <c r="F458" s="23" t="s">
        <v>297</v>
      </c>
      <c r="G458" s="23" t="s">
        <v>777</v>
      </c>
      <c r="H458" s="225" t="s">
        <v>67</v>
      </c>
      <c r="I458" s="23" t="s">
        <v>778</v>
      </c>
      <c r="J458" s="23">
        <v>30</v>
      </c>
      <c r="K458" s="23"/>
      <c r="L458" s="23"/>
    </row>
    <row r="459" spans="1:12" ht="15" x14ac:dyDescent="0.2">
      <c r="A459" s="30">
        <v>455</v>
      </c>
      <c r="B459" s="23" t="s">
        <v>779</v>
      </c>
      <c r="C459" s="23">
        <v>2016</v>
      </c>
      <c r="D459" s="212">
        <v>42614</v>
      </c>
      <c r="E459" s="23" t="s">
        <v>296</v>
      </c>
      <c r="F459" s="23" t="s">
        <v>18</v>
      </c>
      <c r="G459" s="23" t="s">
        <v>18</v>
      </c>
      <c r="H459" s="23" t="s">
        <v>285</v>
      </c>
      <c r="I459" s="23" t="s">
        <v>780</v>
      </c>
      <c r="J459" s="23"/>
      <c r="K459" s="23"/>
      <c r="L459" s="23"/>
    </row>
    <row r="460" spans="1:12" ht="15" x14ac:dyDescent="0.2">
      <c r="A460" s="30">
        <v>456</v>
      </c>
      <c r="B460" s="205" t="s">
        <v>593</v>
      </c>
      <c r="C460" s="211">
        <v>2016</v>
      </c>
      <c r="D460" s="204">
        <v>42644</v>
      </c>
      <c r="E460" s="203" t="s">
        <v>4</v>
      </c>
      <c r="F460" s="203" t="s">
        <v>621</v>
      </c>
      <c r="G460" s="203" t="s">
        <v>621</v>
      </c>
      <c r="H460" s="203" t="s">
        <v>67</v>
      </c>
      <c r="I460" s="28" t="s">
        <v>622</v>
      </c>
      <c r="J460" s="211">
        <v>80</v>
      </c>
      <c r="K460" s="211"/>
      <c r="L460" s="211"/>
    </row>
    <row r="461" spans="1:12" ht="15" x14ac:dyDescent="0.2">
      <c r="A461" s="30">
        <v>457</v>
      </c>
      <c r="B461" s="205" t="s">
        <v>593</v>
      </c>
      <c r="C461" s="211">
        <v>2016</v>
      </c>
      <c r="D461" s="204">
        <v>42644</v>
      </c>
      <c r="E461" s="203" t="s">
        <v>4</v>
      </c>
      <c r="F461" s="203" t="s">
        <v>621</v>
      </c>
      <c r="G461" s="203" t="s">
        <v>621</v>
      </c>
      <c r="H461" s="22" t="s">
        <v>58</v>
      </c>
      <c r="I461" s="28" t="s">
        <v>622</v>
      </c>
      <c r="J461" s="211">
        <v>80</v>
      </c>
      <c r="K461" s="211"/>
      <c r="L461" s="211"/>
    </row>
    <row r="462" spans="1:12" ht="45" x14ac:dyDescent="0.2">
      <c r="A462" s="30">
        <v>458</v>
      </c>
      <c r="B462" s="205" t="s">
        <v>593</v>
      </c>
      <c r="C462" s="211">
        <v>2016</v>
      </c>
      <c r="D462" s="204">
        <v>42644</v>
      </c>
      <c r="E462" s="203" t="s">
        <v>4</v>
      </c>
      <c r="F462" s="203" t="s">
        <v>621</v>
      </c>
      <c r="G462" s="203" t="s">
        <v>621</v>
      </c>
      <c r="H462" s="22" t="s">
        <v>618</v>
      </c>
      <c r="I462" s="28" t="s">
        <v>283</v>
      </c>
      <c r="J462" s="211">
        <v>100</v>
      </c>
      <c r="K462" s="211"/>
      <c r="L462" s="28" t="s">
        <v>783</v>
      </c>
    </row>
    <row r="463" spans="1:12" ht="15" x14ac:dyDescent="0.2">
      <c r="A463" s="30">
        <v>459</v>
      </c>
      <c r="B463" s="28" t="s">
        <v>594</v>
      </c>
      <c r="C463" s="211">
        <v>2016</v>
      </c>
      <c r="D463" s="204">
        <v>42644</v>
      </c>
      <c r="E463" s="203" t="s">
        <v>4</v>
      </c>
      <c r="F463" s="28" t="s">
        <v>305</v>
      </c>
      <c r="G463" s="203" t="s">
        <v>784</v>
      </c>
      <c r="H463" s="28" t="s">
        <v>67</v>
      </c>
      <c r="I463" s="28" t="s">
        <v>623</v>
      </c>
      <c r="J463" s="211"/>
      <c r="K463" s="211"/>
      <c r="L463" s="211" t="s">
        <v>367</v>
      </c>
    </row>
    <row r="464" spans="1:12" ht="15" x14ac:dyDescent="0.2">
      <c r="A464" s="30">
        <v>460</v>
      </c>
      <c r="B464" s="24" t="s">
        <v>616</v>
      </c>
      <c r="C464" s="226">
        <v>2016</v>
      </c>
      <c r="D464" s="227">
        <v>42644</v>
      </c>
      <c r="E464" s="25" t="s">
        <v>4</v>
      </c>
      <c r="F464" s="226" t="s">
        <v>297</v>
      </c>
      <c r="G464" s="24" t="s">
        <v>785</v>
      </c>
      <c r="H464" s="22" t="s">
        <v>618</v>
      </c>
      <c r="I464" s="24" t="s">
        <v>786</v>
      </c>
      <c r="J464" s="24"/>
      <c r="K464" s="24"/>
      <c r="L464" s="24"/>
    </row>
    <row r="465" spans="1:12" ht="15" x14ac:dyDescent="0.2">
      <c r="A465" s="30">
        <v>461</v>
      </c>
      <c r="B465" s="24" t="s">
        <v>616</v>
      </c>
      <c r="C465" s="226">
        <v>2016</v>
      </c>
      <c r="D465" s="227">
        <v>42644</v>
      </c>
      <c r="E465" s="25" t="s">
        <v>4</v>
      </c>
      <c r="F465" s="226" t="s">
        <v>298</v>
      </c>
      <c r="G465" s="24" t="s">
        <v>785</v>
      </c>
      <c r="H465" s="22" t="s">
        <v>618</v>
      </c>
      <c r="I465" s="24" t="s">
        <v>298</v>
      </c>
      <c r="J465" s="24"/>
      <c r="K465" s="24"/>
      <c r="L465" s="24"/>
    </row>
    <row r="466" spans="1:12" ht="15" x14ac:dyDescent="0.2">
      <c r="A466" s="30">
        <v>462</v>
      </c>
      <c r="B466" s="24" t="s">
        <v>614</v>
      </c>
      <c r="C466" s="226">
        <v>2016</v>
      </c>
      <c r="D466" s="227">
        <v>42644</v>
      </c>
      <c r="E466" s="25" t="s">
        <v>4</v>
      </c>
      <c r="F466" s="226" t="s">
        <v>297</v>
      </c>
      <c r="G466" s="24" t="s">
        <v>787</v>
      </c>
      <c r="H466" s="228" t="s">
        <v>67</v>
      </c>
      <c r="I466" s="24" t="s">
        <v>617</v>
      </c>
      <c r="J466" s="24">
        <v>40</v>
      </c>
      <c r="K466" s="24"/>
      <c r="L466" s="24"/>
    </row>
    <row r="467" spans="1:12" ht="15" x14ac:dyDescent="0.2">
      <c r="A467" s="30">
        <v>463</v>
      </c>
      <c r="B467" s="24" t="s">
        <v>614</v>
      </c>
      <c r="C467" s="226">
        <v>2016</v>
      </c>
      <c r="D467" s="227">
        <v>42644</v>
      </c>
      <c r="E467" s="25" t="s">
        <v>4</v>
      </c>
      <c r="F467" s="226" t="s">
        <v>297</v>
      </c>
      <c r="G467" s="24" t="s">
        <v>787</v>
      </c>
      <c r="H467" s="228" t="s">
        <v>67</v>
      </c>
      <c r="I467" s="24" t="s">
        <v>617</v>
      </c>
      <c r="J467" s="24">
        <v>40</v>
      </c>
      <c r="K467" s="24"/>
      <c r="L467" s="24"/>
    </row>
    <row r="468" spans="1:12" ht="15" x14ac:dyDescent="0.2">
      <c r="A468" s="30">
        <v>464</v>
      </c>
      <c r="B468" s="24" t="s">
        <v>613</v>
      </c>
      <c r="C468" s="226">
        <v>2016</v>
      </c>
      <c r="D468" s="227">
        <v>42644</v>
      </c>
      <c r="E468" s="25" t="s">
        <v>4</v>
      </c>
      <c r="F468" s="226" t="s">
        <v>297</v>
      </c>
      <c r="G468" s="24" t="s">
        <v>788</v>
      </c>
      <c r="H468" s="228" t="s">
        <v>67</v>
      </c>
      <c r="I468" s="24" t="s">
        <v>789</v>
      </c>
      <c r="J468" s="24">
        <v>20</v>
      </c>
      <c r="K468" s="24"/>
      <c r="L468" s="24"/>
    </row>
    <row r="469" spans="1:12" ht="15" x14ac:dyDescent="0.2">
      <c r="A469" s="30">
        <v>465</v>
      </c>
      <c r="B469" s="24" t="s">
        <v>613</v>
      </c>
      <c r="C469" s="226">
        <v>2016</v>
      </c>
      <c r="D469" s="227">
        <v>42644</v>
      </c>
      <c r="E469" s="25" t="s">
        <v>4</v>
      </c>
      <c r="F469" s="226" t="s">
        <v>297</v>
      </c>
      <c r="G469" s="24" t="s">
        <v>788</v>
      </c>
      <c r="H469" s="228" t="s">
        <v>67</v>
      </c>
      <c r="I469" s="24" t="s">
        <v>790</v>
      </c>
      <c r="J469" s="24">
        <v>20</v>
      </c>
      <c r="K469" s="24"/>
      <c r="L469" s="24"/>
    </row>
    <row r="470" spans="1:12" ht="30" x14ac:dyDescent="0.2">
      <c r="A470" s="30">
        <v>466</v>
      </c>
      <c r="B470" s="24" t="s">
        <v>600</v>
      </c>
      <c r="C470" s="226">
        <v>2016</v>
      </c>
      <c r="D470" s="227">
        <v>42644</v>
      </c>
      <c r="E470" s="25" t="s">
        <v>4</v>
      </c>
      <c r="F470" s="226" t="s">
        <v>298</v>
      </c>
      <c r="G470" s="24" t="s">
        <v>791</v>
      </c>
      <c r="H470" s="24" t="s">
        <v>17</v>
      </c>
      <c r="I470" s="24" t="s">
        <v>792</v>
      </c>
      <c r="J470" s="24">
        <v>40</v>
      </c>
      <c r="K470" s="24"/>
      <c r="L470" s="24"/>
    </row>
    <row r="471" spans="1:12" ht="15" x14ac:dyDescent="0.2">
      <c r="A471" s="30">
        <v>467</v>
      </c>
      <c r="B471" s="24" t="s">
        <v>601</v>
      </c>
      <c r="C471" s="226">
        <v>2016</v>
      </c>
      <c r="D471" s="227">
        <v>42644</v>
      </c>
      <c r="E471" s="25" t="s">
        <v>4</v>
      </c>
      <c r="F471" s="226" t="s">
        <v>297</v>
      </c>
      <c r="G471" s="24" t="s">
        <v>793</v>
      </c>
      <c r="H471" s="24" t="s">
        <v>17</v>
      </c>
      <c r="I471" s="24" t="s">
        <v>794</v>
      </c>
      <c r="J471" s="24">
        <v>1100</v>
      </c>
      <c r="K471" s="24"/>
      <c r="L471" s="24"/>
    </row>
    <row r="472" spans="1:12" ht="15" x14ac:dyDescent="0.2">
      <c r="A472" s="30">
        <v>468</v>
      </c>
      <c r="B472" s="223" t="s">
        <v>589</v>
      </c>
      <c r="C472" s="223">
        <v>2016</v>
      </c>
      <c r="D472" s="212">
        <v>42644</v>
      </c>
      <c r="E472" s="223" t="s">
        <v>296</v>
      </c>
      <c r="F472" s="223" t="s">
        <v>301</v>
      </c>
      <c r="G472" s="223" t="s">
        <v>301</v>
      </c>
      <c r="H472" s="222" t="s">
        <v>795</v>
      </c>
      <c r="I472" s="223" t="s">
        <v>796</v>
      </c>
      <c r="J472" s="223"/>
      <c r="K472" s="223"/>
      <c r="L472" s="223"/>
    </row>
    <row r="473" spans="1:12" ht="15" x14ac:dyDescent="0.2">
      <c r="A473" s="30">
        <v>469</v>
      </c>
      <c r="B473" s="223" t="s">
        <v>592</v>
      </c>
      <c r="C473" s="223">
        <v>2016</v>
      </c>
      <c r="D473" s="212">
        <v>42644</v>
      </c>
      <c r="E473" s="223" t="s">
        <v>296</v>
      </c>
      <c r="F473" s="223" t="s">
        <v>619</v>
      </c>
      <c r="G473" s="223" t="s">
        <v>797</v>
      </c>
      <c r="H473" s="223" t="s">
        <v>67</v>
      </c>
      <c r="I473" s="223" t="s">
        <v>620</v>
      </c>
      <c r="J473" s="223">
        <v>44</v>
      </c>
      <c r="K473" s="223">
        <v>44</v>
      </c>
      <c r="L473" s="223"/>
    </row>
    <row r="474" spans="1:12" ht="15" x14ac:dyDescent="0.2">
      <c r="A474" s="30">
        <v>470</v>
      </c>
      <c r="B474" s="211" t="s">
        <v>593</v>
      </c>
      <c r="C474" s="211">
        <v>2016</v>
      </c>
      <c r="D474" s="212">
        <v>42644</v>
      </c>
      <c r="E474" s="223" t="s">
        <v>296</v>
      </c>
      <c r="F474" s="223" t="s">
        <v>302</v>
      </c>
      <c r="G474" s="223" t="s">
        <v>302</v>
      </c>
      <c r="H474" s="211" t="s">
        <v>58</v>
      </c>
      <c r="I474" s="211" t="s">
        <v>325</v>
      </c>
      <c r="J474" s="211">
        <v>90</v>
      </c>
      <c r="K474" s="211">
        <v>90</v>
      </c>
      <c r="L474" s="211"/>
    </row>
    <row r="475" spans="1:12" ht="15" x14ac:dyDescent="0.2">
      <c r="A475" s="30">
        <v>471</v>
      </c>
      <c r="B475" s="229" t="s">
        <v>625</v>
      </c>
      <c r="C475" s="211">
        <v>2016</v>
      </c>
      <c r="D475" s="212">
        <v>42644</v>
      </c>
      <c r="E475" s="203" t="s">
        <v>4</v>
      </c>
      <c r="F475" s="211" t="s">
        <v>287</v>
      </c>
      <c r="G475" s="211" t="s">
        <v>287</v>
      </c>
      <c r="H475" s="211" t="s">
        <v>362</v>
      </c>
      <c r="I475" s="229" t="s">
        <v>781</v>
      </c>
      <c r="J475" s="211" t="s">
        <v>29</v>
      </c>
      <c r="K475" s="211"/>
      <c r="L475" s="211"/>
    </row>
    <row r="476" spans="1:12" ht="15" x14ac:dyDescent="0.2">
      <c r="A476" s="30">
        <v>472</v>
      </c>
      <c r="B476" s="211" t="s">
        <v>614</v>
      </c>
      <c r="C476" s="211">
        <v>2016</v>
      </c>
      <c r="D476" s="212">
        <v>42644</v>
      </c>
      <c r="E476" s="203" t="s">
        <v>4</v>
      </c>
      <c r="F476" s="211" t="s">
        <v>287</v>
      </c>
      <c r="G476" s="211" t="s">
        <v>782</v>
      </c>
      <c r="H476" s="211" t="s">
        <v>291</v>
      </c>
      <c r="I476" s="211" t="s">
        <v>401</v>
      </c>
      <c r="J476" s="211">
        <v>250</v>
      </c>
      <c r="K476" s="211"/>
      <c r="L476" s="211"/>
    </row>
    <row r="477" spans="1:12" ht="15" x14ac:dyDescent="0.2">
      <c r="A477" s="30">
        <v>473</v>
      </c>
      <c r="B477" s="211" t="s">
        <v>613</v>
      </c>
      <c r="C477" s="211">
        <v>2016</v>
      </c>
      <c r="D477" s="212">
        <v>42644</v>
      </c>
      <c r="E477" s="203" t="s">
        <v>4</v>
      </c>
      <c r="F477" s="211" t="s">
        <v>287</v>
      </c>
      <c r="G477" s="211" t="s">
        <v>1105</v>
      </c>
      <c r="H477" s="211" t="s">
        <v>62</v>
      </c>
      <c r="I477" s="211" t="s">
        <v>411</v>
      </c>
      <c r="J477" s="211">
        <v>200</v>
      </c>
      <c r="K477" s="211"/>
      <c r="L477" s="211"/>
    </row>
    <row r="478" spans="1:12" ht="15" x14ac:dyDescent="0.2">
      <c r="A478" s="30">
        <v>474</v>
      </c>
      <c r="B478" s="211" t="s">
        <v>613</v>
      </c>
      <c r="C478" s="211">
        <v>2016</v>
      </c>
      <c r="D478" s="212">
        <v>42644</v>
      </c>
      <c r="E478" s="203" t="s">
        <v>4</v>
      </c>
      <c r="F478" s="211" t="s">
        <v>287</v>
      </c>
      <c r="G478" s="211" t="s">
        <v>1105</v>
      </c>
      <c r="H478" s="211" t="s">
        <v>285</v>
      </c>
      <c r="I478" s="211" t="s">
        <v>352</v>
      </c>
      <c r="J478" s="211" t="s">
        <v>29</v>
      </c>
      <c r="K478" s="211"/>
      <c r="L478" s="211"/>
    </row>
    <row r="479" spans="1:12" ht="15" x14ac:dyDescent="0.2">
      <c r="A479" s="30">
        <v>475</v>
      </c>
      <c r="B479" s="211" t="s">
        <v>613</v>
      </c>
      <c r="C479" s="211">
        <v>2016</v>
      </c>
      <c r="D479" s="212">
        <v>42644</v>
      </c>
      <c r="E479" s="203" t="s">
        <v>4</v>
      </c>
      <c r="F479" s="211" t="s">
        <v>287</v>
      </c>
      <c r="G479" s="211" t="s">
        <v>798</v>
      </c>
      <c r="H479" s="211" t="s">
        <v>62</v>
      </c>
      <c r="I479" s="211" t="s">
        <v>1106</v>
      </c>
      <c r="J479" s="211" t="s">
        <v>29</v>
      </c>
      <c r="K479" s="211"/>
      <c r="L479" s="211" t="s">
        <v>318</v>
      </c>
    </row>
    <row r="480" spans="1:12" ht="30" x14ac:dyDescent="0.2">
      <c r="A480" s="30">
        <v>476</v>
      </c>
      <c r="B480" s="211" t="s">
        <v>600</v>
      </c>
      <c r="C480" s="211">
        <v>2016</v>
      </c>
      <c r="D480" s="212">
        <v>42644</v>
      </c>
      <c r="E480" s="203" t="s">
        <v>4</v>
      </c>
      <c r="F480" s="211" t="s">
        <v>287</v>
      </c>
      <c r="G480" s="211" t="s">
        <v>1107</v>
      </c>
      <c r="H480" s="211" t="s">
        <v>62</v>
      </c>
      <c r="I480" s="211" t="s">
        <v>1108</v>
      </c>
      <c r="J480" s="211">
        <v>15</v>
      </c>
      <c r="K480" s="211"/>
      <c r="L480" s="211"/>
    </row>
    <row r="481" spans="1:12" ht="15" x14ac:dyDescent="0.2">
      <c r="A481" s="30">
        <v>477</v>
      </c>
      <c r="B481" s="211" t="s">
        <v>1109</v>
      </c>
      <c r="C481" s="211">
        <v>2016</v>
      </c>
      <c r="D481" s="212">
        <v>42644</v>
      </c>
      <c r="E481" s="203" t="s">
        <v>4</v>
      </c>
      <c r="F481" s="211" t="s">
        <v>287</v>
      </c>
      <c r="G481" s="211" t="s">
        <v>1110</v>
      </c>
      <c r="H481" s="211" t="s">
        <v>62</v>
      </c>
      <c r="I481" s="211" t="s">
        <v>1111</v>
      </c>
      <c r="J481" s="211" t="s">
        <v>29</v>
      </c>
      <c r="K481" s="211"/>
      <c r="L481" s="211" t="s">
        <v>318</v>
      </c>
    </row>
    <row r="482" spans="1:12" ht="30" x14ac:dyDescent="0.2">
      <c r="A482" s="30">
        <v>478</v>
      </c>
      <c r="B482" s="211" t="s">
        <v>906</v>
      </c>
      <c r="C482" s="211">
        <v>2016</v>
      </c>
      <c r="D482" s="212">
        <v>42675</v>
      </c>
      <c r="E482" s="23" t="s">
        <v>4</v>
      </c>
      <c r="F482" s="211" t="s">
        <v>287</v>
      </c>
      <c r="G482" s="211" t="s">
        <v>770</v>
      </c>
      <c r="H482" s="211" t="s">
        <v>62</v>
      </c>
      <c r="I482" s="23" t="s">
        <v>1066</v>
      </c>
      <c r="J482" s="211">
        <v>15</v>
      </c>
      <c r="K482" s="211"/>
      <c r="L482" s="211"/>
    </row>
    <row r="483" spans="1:12" ht="30" x14ac:dyDescent="0.2">
      <c r="A483" s="30">
        <v>479</v>
      </c>
      <c r="B483" s="211" t="s">
        <v>906</v>
      </c>
      <c r="C483" s="211">
        <v>2016</v>
      </c>
      <c r="D483" s="212">
        <v>42675</v>
      </c>
      <c r="E483" s="23" t="s">
        <v>4</v>
      </c>
      <c r="F483" s="211" t="s">
        <v>287</v>
      </c>
      <c r="G483" s="211" t="s">
        <v>770</v>
      </c>
      <c r="H483" s="211" t="s">
        <v>62</v>
      </c>
      <c r="I483" s="22" t="s">
        <v>1067</v>
      </c>
      <c r="J483" s="211">
        <v>15</v>
      </c>
      <c r="K483" s="211"/>
      <c r="L483" s="211"/>
    </row>
    <row r="484" spans="1:12" ht="30" x14ac:dyDescent="0.2">
      <c r="A484" s="30">
        <v>480</v>
      </c>
      <c r="B484" s="211" t="s">
        <v>889</v>
      </c>
      <c r="C484" s="211">
        <v>2016</v>
      </c>
      <c r="D484" s="212">
        <v>42675</v>
      </c>
      <c r="E484" s="23" t="s">
        <v>4</v>
      </c>
      <c r="F484" s="211" t="s">
        <v>287</v>
      </c>
      <c r="G484" s="211" t="s">
        <v>1068</v>
      </c>
      <c r="H484" s="211" t="s">
        <v>62</v>
      </c>
      <c r="I484" s="22" t="s">
        <v>1069</v>
      </c>
      <c r="J484" s="211" t="s">
        <v>29</v>
      </c>
      <c r="K484" s="211"/>
      <c r="L484" s="211" t="s">
        <v>318</v>
      </c>
    </row>
    <row r="485" spans="1:12" ht="30" x14ac:dyDescent="0.2">
      <c r="A485" s="30">
        <v>481</v>
      </c>
      <c r="B485" s="211" t="s">
        <v>904</v>
      </c>
      <c r="C485" s="211">
        <v>2016</v>
      </c>
      <c r="D485" s="212">
        <v>42675</v>
      </c>
      <c r="E485" s="23" t="s">
        <v>4</v>
      </c>
      <c r="F485" s="211" t="s">
        <v>287</v>
      </c>
      <c r="G485" s="211" t="s">
        <v>1112</v>
      </c>
      <c r="H485" s="211" t="s">
        <v>62</v>
      </c>
      <c r="I485" s="22" t="s">
        <v>1070</v>
      </c>
      <c r="J485" s="211" t="s">
        <v>29</v>
      </c>
      <c r="K485" s="211"/>
      <c r="L485" s="211" t="s">
        <v>318</v>
      </c>
    </row>
    <row r="486" spans="1:12" ht="30" x14ac:dyDescent="0.2">
      <c r="A486" s="30">
        <v>482</v>
      </c>
      <c r="B486" s="211" t="s">
        <v>904</v>
      </c>
      <c r="C486" s="211">
        <v>2016</v>
      </c>
      <c r="D486" s="212">
        <v>42675</v>
      </c>
      <c r="E486" s="23" t="s">
        <v>4</v>
      </c>
      <c r="F486" s="211" t="s">
        <v>287</v>
      </c>
      <c r="G486" s="211" t="s">
        <v>1113</v>
      </c>
      <c r="H486" s="211" t="s">
        <v>62</v>
      </c>
      <c r="I486" s="22" t="s">
        <v>1071</v>
      </c>
      <c r="J486" s="211" t="s">
        <v>29</v>
      </c>
      <c r="K486" s="211"/>
      <c r="L486" s="211" t="s">
        <v>318</v>
      </c>
    </row>
    <row r="487" spans="1:12" ht="30" x14ac:dyDescent="0.2">
      <c r="A487" s="30">
        <v>483</v>
      </c>
      <c r="B487" s="211" t="s">
        <v>907</v>
      </c>
      <c r="C487" s="211">
        <v>2016</v>
      </c>
      <c r="D487" s="212">
        <v>42675</v>
      </c>
      <c r="E487" s="23" t="s">
        <v>4</v>
      </c>
      <c r="F487" s="211" t="s">
        <v>287</v>
      </c>
      <c r="G487" s="211" t="s">
        <v>1114</v>
      </c>
      <c r="H487" s="211" t="s">
        <v>285</v>
      </c>
      <c r="I487" s="230" t="s">
        <v>352</v>
      </c>
      <c r="J487" s="211" t="s">
        <v>29</v>
      </c>
      <c r="K487" s="211"/>
      <c r="L487" s="211"/>
    </row>
    <row r="488" spans="1:12" ht="30" x14ac:dyDescent="0.2">
      <c r="A488" s="30">
        <v>484</v>
      </c>
      <c r="B488" s="211" t="s">
        <v>921</v>
      </c>
      <c r="C488" s="211">
        <v>2016</v>
      </c>
      <c r="D488" s="212">
        <v>42675</v>
      </c>
      <c r="E488" s="23" t="s">
        <v>4</v>
      </c>
      <c r="F488" s="211" t="s">
        <v>287</v>
      </c>
      <c r="G488" s="211" t="s">
        <v>1075</v>
      </c>
      <c r="H488" s="211" t="s">
        <v>62</v>
      </c>
      <c r="I488" s="22" t="s">
        <v>1072</v>
      </c>
      <c r="J488" s="211" t="s">
        <v>29</v>
      </c>
      <c r="K488" s="211"/>
      <c r="L488" s="211" t="s">
        <v>318</v>
      </c>
    </row>
    <row r="489" spans="1:12" ht="30" x14ac:dyDescent="0.2">
      <c r="A489" s="30">
        <v>485</v>
      </c>
      <c r="B489" s="211" t="s">
        <v>921</v>
      </c>
      <c r="C489" s="211">
        <v>2016</v>
      </c>
      <c r="D489" s="212">
        <v>42675</v>
      </c>
      <c r="E489" s="23" t="s">
        <v>4</v>
      </c>
      <c r="F489" s="211" t="s">
        <v>287</v>
      </c>
      <c r="G489" s="211" t="s">
        <v>1115</v>
      </c>
      <c r="H489" s="211" t="s">
        <v>62</v>
      </c>
      <c r="I489" s="22" t="s">
        <v>1076</v>
      </c>
      <c r="J489" s="211" t="s">
        <v>29</v>
      </c>
      <c r="K489" s="211"/>
      <c r="L489" s="211" t="s">
        <v>318</v>
      </c>
    </row>
    <row r="490" spans="1:12" ht="30" x14ac:dyDescent="0.2">
      <c r="A490" s="30">
        <v>486</v>
      </c>
      <c r="B490" s="211" t="s">
        <v>925</v>
      </c>
      <c r="C490" s="211">
        <v>2016</v>
      </c>
      <c r="D490" s="212">
        <v>42675</v>
      </c>
      <c r="E490" s="23" t="s">
        <v>4</v>
      </c>
      <c r="F490" s="211" t="s">
        <v>287</v>
      </c>
      <c r="G490" s="211" t="s">
        <v>1073</v>
      </c>
      <c r="H490" s="211" t="s">
        <v>62</v>
      </c>
      <c r="I490" s="22" t="s">
        <v>1074</v>
      </c>
      <c r="J490" s="211" t="s">
        <v>29</v>
      </c>
      <c r="K490" s="211"/>
      <c r="L490" s="211" t="s">
        <v>318</v>
      </c>
    </row>
    <row r="491" spans="1:12" ht="30" x14ac:dyDescent="0.2">
      <c r="A491" s="30">
        <v>487</v>
      </c>
      <c r="B491" s="211" t="s">
        <v>934</v>
      </c>
      <c r="C491" s="211">
        <v>2016</v>
      </c>
      <c r="D491" s="212">
        <v>42675</v>
      </c>
      <c r="E491" s="23" t="s">
        <v>4</v>
      </c>
      <c r="F491" s="211" t="s">
        <v>287</v>
      </c>
      <c r="G491" s="211" t="s">
        <v>404</v>
      </c>
      <c r="H491" s="211" t="s">
        <v>1079</v>
      </c>
      <c r="I491" s="211" t="s">
        <v>1077</v>
      </c>
      <c r="J491" s="211" t="s">
        <v>29</v>
      </c>
      <c r="K491" s="211"/>
      <c r="L491" s="211" t="s">
        <v>318</v>
      </c>
    </row>
    <row r="492" spans="1:12" ht="30" x14ac:dyDescent="0.2">
      <c r="A492" s="30">
        <v>488</v>
      </c>
      <c r="B492" s="211" t="s">
        <v>892</v>
      </c>
      <c r="C492" s="211">
        <v>2016</v>
      </c>
      <c r="D492" s="212">
        <v>42675</v>
      </c>
      <c r="E492" s="23" t="s">
        <v>4</v>
      </c>
      <c r="F492" s="211" t="s">
        <v>287</v>
      </c>
      <c r="G492" s="211" t="s">
        <v>1078</v>
      </c>
      <c r="H492" s="211" t="s">
        <v>282</v>
      </c>
      <c r="I492" s="211" t="s">
        <v>781</v>
      </c>
      <c r="J492" s="211" t="s">
        <v>29</v>
      </c>
      <c r="K492" s="211"/>
      <c r="L492" s="211"/>
    </row>
    <row r="493" spans="1:12" ht="15" x14ac:dyDescent="0.2">
      <c r="A493" s="30">
        <v>489</v>
      </c>
      <c r="B493" s="204" t="s">
        <v>896</v>
      </c>
      <c r="C493" s="211">
        <v>2016</v>
      </c>
      <c r="D493" s="204">
        <v>42675</v>
      </c>
      <c r="E493" s="203" t="s">
        <v>4</v>
      </c>
      <c r="F493" s="203" t="s">
        <v>305</v>
      </c>
      <c r="G493" s="203" t="s">
        <v>305</v>
      </c>
      <c r="H493" s="203" t="s">
        <v>67</v>
      </c>
      <c r="I493" s="28" t="s">
        <v>1080</v>
      </c>
      <c r="J493" s="211"/>
      <c r="K493" s="211"/>
      <c r="L493" s="211" t="s">
        <v>367</v>
      </c>
    </row>
    <row r="494" spans="1:12" ht="15" x14ac:dyDescent="0.2">
      <c r="A494" s="30">
        <v>490</v>
      </c>
      <c r="B494" s="204" t="s">
        <v>896</v>
      </c>
      <c r="C494" s="211">
        <v>2016</v>
      </c>
      <c r="D494" s="204">
        <v>42675</v>
      </c>
      <c r="E494" s="203" t="s">
        <v>4</v>
      </c>
      <c r="F494" s="203" t="s">
        <v>305</v>
      </c>
      <c r="G494" s="203" t="s">
        <v>1096</v>
      </c>
      <c r="H494" s="22" t="s">
        <v>67</v>
      </c>
      <c r="I494" s="28" t="s">
        <v>1081</v>
      </c>
      <c r="J494" s="211"/>
      <c r="K494" s="211"/>
      <c r="L494" s="211" t="s">
        <v>367</v>
      </c>
    </row>
    <row r="495" spans="1:12" ht="15" x14ac:dyDescent="0.2">
      <c r="A495" s="30">
        <v>491</v>
      </c>
      <c r="B495" s="205" t="s">
        <v>818</v>
      </c>
      <c r="C495" s="211">
        <v>2016</v>
      </c>
      <c r="D495" s="204">
        <v>42675</v>
      </c>
      <c r="E495" s="203" t="s">
        <v>4</v>
      </c>
      <c r="F495" s="203" t="s">
        <v>305</v>
      </c>
      <c r="G495" s="203" t="s">
        <v>1116</v>
      </c>
      <c r="H495" s="22" t="s">
        <v>67</v>
      </c>
      <c r="I495" s="28" t="s">
        <v>1082</v>
      </c>
      <c r="J495" s="211"/>
      <c r="K495" s="211"/>
      <c r="L495" s="211" t="s">
        <v>367</v>
      </c>
    </row>
    <row r="496" spans="1:12" ht="15" x14ac:dyDescent="0.2">
      <c r="A496" s="30">
        <v>492</v>
      </c>
      <c r="B496" s="205" t="s">
        <v>818</v>
      </c>
      <c r="C496" s="211">
        <v>2016</v>
      </c>
      <c r="D496" s="204">
        <v>42675</v>
      </c>
      <c r="E496" s="203" t="s">
        <v>4</v>
      </c>
      <c r="F496" s="28" t="s">
        <v>305</v>
      </c>
      <c r="G496" s="203" t="s">
        <v>1116</v>
      </c>
      <c r="H496" s="28" t="s">
        <v>17</v>
      </c>
      <c r="I496" s="203" t="s">
        <v>1082</v>
      </c>
      <c r="J496" s="211"/>
      <c r="K496" s="211"/>
      <c r="L496" s="211" t="s">
        <v>367</v>
      </c>
    </row>
    <row r="497" spans="1:12" ht="30" x14ac:dyDescent="0.2">
      <c r="A497" s="30">
        <v>493</v>
      </c>
      <c r="B497" s="28" t="s">
        <v>900</v>
      </c>
      <c r="C497" s="211">
        <v>2016</v>
      </c>
      <c r="D497" s="204">
        <v>42675</v>
      </c>
      <c r="E497" s="211" t="s">
        <v>4</v>
      </c>
      <c r="F497" s="211" t="s">
        <v>305</v>
      </c>
      <c r="G497" s="211" t="s">
        <v>305</v>
      </c>
      <c r="H497" s="211" t="s">
        <v>68</v>
      </c>
      <c r="I497" s="28" t="s">
        <v>1083</v>
      </c>
      <c r="J497" s="211">
        <v>100</v>
      </c>
      <c r="K497" s="211">
        <v>150</v>
      </c>
      <c r="L497" s="211"/>
    </row>
    <row r="498" spans="1:12" ht="30" x14ac:dyDescent="0.2">
      <c r="A498" s="30">
        <v>494</v>
      </c>
      <c r="B498" s="28" t="s">
        <v>821</v>
      </c>
      <c r="C498" s="211">
        <v>2016</v>
      </c>
      <c r="D498" s="204">
        <v>42675</v>
      </c>
      <c r="E498" s="211" t="s">
        <v>4</v>
      </c>
      <c r="F498" s="211" t="s">
        <v>305</v>
      </c>
      <c r="G498" s="211" t="s">
        <v>305</v>
      </c>
      <c r="H498" s="211" t="s">
        <v>1085</v>
      </c>
      <c r="I498" s="28" t="s">
        <v>1084</v>
      </c>
      <c r="J498" s="211"/>
      <c r="K498" s="211"/>
      <c r="L498" s="28" t="s">
        <v>1117</v>
      </c>
    </row>
    <row r="499" spans="1:12" ht="15" x14ac:dyDescent="0.25">
      <c r="A499" s="30">
        <v>495</v>
      </c>
      <c r="B499" s="208">
        <v>42677</v>
      </c>
      <c r="C499" s="211">
        <v>2016</v>
      </c>
      <c r="D499" s="212">
        <v>42675</v>
      </c>
      <c r="E499" s="223" t="s">
        <v>296</v>
      </c>
      <c r="F499" s="211" t="s">
        <v>301</v>
      </c>
      <c r="G499" s="207" t="s">
        <v>301</v>
      </c>
      <c r="H499" s="207" t="s">
        <v>67</v>
      </c>
      <c r="I499" s="207" t="s">
        <v>1091</v>
      </c>
      <c r="J499" s="211">
        <v>65</v>
      </c>
      <c r="K499" s="211">
        <v>70</v>
      </c>
      <c r="L499" s="231"/>
    </row>
    <row r="500" spans="1:12" ht="15" x14ac:dyDescent="0.25">
      <c r="A500" s="30">
        <v>496</v>
      </c>
      <c r="B500" s="208">
        <v>42682</v>
      </c>
      <c r="C500" s="211">
        <v>2016</v>
      </c>
      <c r="D500" s="212">
        <v>42675</v>
      </c>
      <c r="E500" s="223" t="s">
        <v>296</v>
      </c>
      <c r="F500" s="211" t="s">
        <v>619</v>
      </c>
      <c r="G500" s="207" t="s">
        <v>1092</v>
      </c>
      <c r="H500" s="207" t="s">
        <v>67</v>
      </c>
      <c r="I500" s="207" t="s">
        <v>1093</v>
      </c>
      <c r="J500" s="211">
        <v>35</v>
      </c>
      <c r="K500" s="211">
        <v>35</v>
      </c>
      <c r="L500" s="231"/>
    </row>
    <row r="501" spans="1:12" ht="15" x14ac:dyDescent="0.25">
      <c r="A501" s="30">
        <v>497</v>
      </c>
      <c r="B501" s="208">
        <v>42684</v>
      </c>
      <c r="C501" s="211">
        <v>2016</v>
      </c>
      <c r="D501" s="212">
        <v>42675</v>
      </c>
      <c r="E501" s="223" t="s">
        <v>296</v>
      </c>
      <c r="F501" s="211" t="s">
        <v>619</v>
      </c>
      <c r="G501" s="207" t="s">
        <v>1094</v>
      </c>
      <c r="H501" s="207" t="s">
        <v>58</v>
      </c>
      <c r="I501" s="207" t="s">
        <v>1095</v>
      </c>
      <c r="J501" s="211">
        <v>25</v>
      </c>
      <c r="K501" s="211">
        <v>25</v>
      </c>
      <c r="L501" s="231"/>
    </row>
    <row r="502" spans="1:12" ht="15" x14ac:dyDescent="0.25">
      <c r="A502" s="30">
        <v>498</v>
      </c>
      <c r="B502" s="208">
        <v>42685</v>
      </c>
      <c r="C502" s="211">
        <v>2016</v>
      </c>
      <c r="D502" s="212">
        <v>42675</v>
      </c>
      <c r="E502" s="223" t="s">
        <v>296</v>
      </c>
      <c r="F502" s="211" t="s">
        <v>305</v>
      </c>
      <c r="G502" s="207" t="s">
        <v>1096</v>
      </c>
      <c r="H502" s="207" t="s">
        <v>67</v>
      </c>
      <c r="I502" s="207" t="s">
        <v>1097</v>
      </c>
      <c r="J502" s="211">
        <v>20</v>
      </c>
      <c r="K502" s="211">
        <v>20</v>
      </c>
      <c r="L502" s="231"/>
    </row>
    <row r="503" spans="1:12" ht="15" x14ac:dyDescent="0.25">
      <c r="A503" s="30">
        <v>499</v>
      </c>
      <c r="B503" s="208">
        <v>42685</v>
      </c>
      <c r="C503" s="211">
        <v>2016</v>
      </c>
      <c r="D503" s="212">
        <v>42675</v>
      </c>
      <c r="E503" s="223" t="s">
        <v>296</v>
      </c>
      <c r="F503" s="211" t="s">
        <v>305</v>
      </c>
      <c r="G503" s="207" t="s">
        <v>305</v>
      </c>
      <c r="H503" s="207" t="s">
        <v>67</v>
      </c>
      <c r="I503" s="207" t="s">
        <v>1098</v>
      </c>
      <c r="J503" s="211">
        <v>15</v>
      </c>
      <c r="K503" s="211">
        <v>15</v>
      </c>
      <c r="L503" s="231"/>
    </row>
    <row r="504" spans="1:12" ht="15" x14ac:dyDescent="0.25">
      <c r="A504" s="30">
        <v>500</v>
      </c>
      <c r="B504" s="208">
        <v>42690</v>
      </c>
      <c r="C504" s="211">
        <v>2016</v>
      </c>
      <c r="D504" s="212">
        <v>42675</v>
      </c>
      <c r="E504" s="223" t="s">
        <v>296</v>
      </c>
      <c r="F504" s="211" t="s">
        <v>302</v>
      </c>
      <c r="G504" s="207" t="s">
        <v>775</v>
      </c>
      <c r="H504" s="207" t="s">
        <v>448</v>
      </c>
      <c r="I504" s="207" t="s">
        <v>147</v>
      </c>
      <c r="J504" s="211">
        <v>20</v>
      </c>
      <c r="K504" s="211">
        <v>25</v>
      </c>
      <c r="L504" s="231"/>
    </row>
    <row r="505" spans="1:12" ht="15" x14ac:dyDescent="0.25">
      <c r="A505" s="30">
        <v>501</v>
      </c>
      <c r="B505" s="208">
        <v>42691</v>
      </c>
      <c r="C505" s="211">
        <v>2016</v>
      </c>
      <c r="D505" s="212">
        <v>42675</v>
      </c>
      <c r="E505" s="223" t="s">
        <v>296</v>
      </c>
      <c r="F505" s="211" t="s">
        <v>302</v>
      </c>
      <c r="G505" s="207" t="s">
        <v>302</v>
      </c>
      <c r="H505" s="207" t="s">
        <v>1090</v>
      </c>
      <c r="I505" s="207" t="s">
        <v>1099</v>
      </c>
      <c r="J505" s="211">
        <v>60</v>
      </c>
      <c r="K505" s="211">
        <v>75</v>
      </c>
      <c r="L505" s="231"/>
    </row>
    <row r="506" spans="1:12" ht="15" x14ac:dyDescent="0.25">
      <c r="A506" s="30">
        <v>502</v>
      </c>
      <c r="B506" s="208">
        <v>42692</v>
      </c>
      <c r="C506" s="211">
        <v>2016</v>
      </c>
      <c r="D506" s="212">
        <v>42675</v>
      </c>
      <c r="E506" s="223" t="s">
        <v>296</v>
      </c>
      <c r="F506" s="211" t="s">
        <v>302</v>
      </c>
      <c r="G506" s="207" t="s">
        <v>1100</v>
      </c>
      <c r="H506" s="207" t="s">
        <v>67</v>
      </c>
      <c r="I506" s="207" t="s">
        <v>1101</v>
      </c>
      <c r="J506" s="211">
        <v>20</v>
      </c>
      <c r="K506" s="211">
        <v>25</v>
      </c>
      <c r="L506" s="231"/>
    </row>
    <row r="507" spans="1:12" ht="15" x14ac:dyDescent="0.25">
      <c r="A507" s="30">
        <v>503</v>
      </c>
      <c r="B507" s="208">
        <v>42693</v>
      </c>
      <c r="C507" s="211">
        <v>2016</v>
      </c>
      <c r="D507" s="212">
        <v>42675</v>
      </c>
      <c r="E507" s="223" t="s">
        <v>296</v>
      </c>
      <c r="F507" s="211" t="s">
        <v>301</v>
      </c>
      <c r="G507" s="207" t="s">
        <v>301</v>
      </c>
      <c r="H507" s="207" t="s">
        <v>288</v>
      </c>
      <c r="I507" s="207" t="s">
        <v>1102</v>
      </c>
      <c r="J507" s="211">
        <v>10</v>
      </c>
      <c r="K507" s="211">
        <v>10</v>
      </c>
      <c r="L507" s="231"/>
    </row>
    <row r="508" spans="1:12" ht="15" x14ac:dyDescent="0.25">
      <c r="A508" s="30">
        <v>504</v>
      </c>
      <c r="B508" s="208">
        <v>42697</v>
      </c>
      <c r="C508" s="211">
        <v>2016</v>
      </c>
      <c r="D508" s="212">
        <v>42675</v>
      </c>
      <c r="E508" s="223" t="s">
        <v>296</v>
      </c>
      <c r="F508" s="211" t="s">
        <v>619</v>
      </c>
      <c r="G508" s="207" t="s">
        <v>1103</v>
      </c>
      <c r="H508" s="207" t="s">
        <v>67</v>
      </c>
      <c r="I508" s="207" t="s">
        <v>1104</v>
      </c>
      <c r="J508" s="211">
        <v>22</v>
      </c>
      <c r="K508" s="211">
        <v>22</v>
      </c>
      <c r="L508" s="231"/>
    </row>
    <row r="509" spans="1:12" ht="15" x14ac:dyDescent="0.2">
      <c r="A509" s="30">
        <v>505</v>
      </c>
      <c r="B509" s="24" t="s">
        <v>892</v>
      </c>
      <c r="C509" s="226">
        <v>2016</v>
      </c>
      <c r="D509" s="227">
        <v>42675</v>
      </c>
      <c r="E509" s="25" t="s">
        <v>4</v>
      </c>
      <c r="F509" s="226" t="s">
        <v>297</v>
      </c>
      <c r="G509" s="24" t="s">
        <v>1086</v>
      </c>
      <c r="H509" s="228" t="s">
        <v>67</v>
      </c>
      <c r="I509" s="24" t="s">
        <v>1118</v>
      </c>
      <c r="J509" s="24">
        <v>40</v>
      </c>
      <c r="K509" s="24"/>
      <c r="L509" s="24"/>
    </row>
    <row r="510" spans="1:12" ht="15" x14ac:dyDescent="0.2">
      <c r="A510" s="30">
        <v>506</v>
      </c>
      <c r="B510" s="24" t="s">
        <v>892</v>
      </c>
      <c r="C510" s="226">
        <v>2016</v>
      </c>
      <c r="D510" s="227">
        <v>42675</v>
      </c>
      <c r="E510" s="25" t="s">
        <v>4</v>
      </c>
      <c r="F510" s="226" t="s">
        <v>297</v>
      </c>
      <c r="G510" s="24" t="s">
        <v>1086</v>
      </c>
      <c r="H510" s="228" t="s">
        <v>67</v>
      </c>
      <c r="I510" s="24" t="s">
        <v>1119</v>
      </c>
      <c r="J510" s="24">
        <v>35</v>
      </c>
      <c r="K510" s="24"/>
      <c r="L510" s="24"/>
    </row>
    <row r="511" spans="1:12" ht="15" x14ac:dyDescent="0.2">
      <c r="A511" s="30">
        <v>507</v>
      </c>
      <c r="B511" s="24" t="s">
        <v>892</v>
      </c>
      <c r="C511" s="226">
        <v>2016</v>
      </c>
      <c r="D511" s="227">
        <v>42675</v>
      </c>
      <c r="E511" s="25" t="s">
        <v>4</v>
      </c>
      <c r="F511" s="226" t="s">
        <v>297</v>
      </c>
      <c r="G511" s="24" t="s">
        <v>1086</v>
      </c>
      <c r="H511" s="228" t="s">
        <v>67</v>
      </c>
      <c r="I511" s="24" t="s">
        <v>1087</v>
      </c>
      <c r="J511" s="24">
        <v>30</v>
      </c>
      <c r="K511" s="24"/>
      <c r="L511" s="24"/>
    </row>
    <row r="512" spans="1:12" ht="15" x14ac:dyDescent="0.2">
      <c r="A512" s="30">
        <v>508</v>
      </c>
      <c r="B512" s="24" t="s">
        <v>893</v>
      </c>
      <c r="C512" s="226">
        <v>2016</v>
      </c>
      <c r="D512" s="227">
        <v>42675</v>
      </c>
      <c r="E512" s="25" t="s">
        <v>4</v>
      </c>
      <c r="F512" s="226" t="s">
        <v>297</v>
      </c>
      <c r="G512" s="226" t="s">
        <v>297</v>
      </c>
      <c r="H512" s="24" t="s">
        <v>1120</v>
      </c>
      <c r="I512" s="226" t="s">
        <v>297</v>
      </c>
      <c r="J512" s="24"/>
      <c r="K512" s="24"/>
      <c r="L512" s="24"/>
    </row>
    <row r="513" spans="1:12" ht="15" x14ac:dyDescent="0.2">
      <c r="A513" s="30">
        <v>509</v>
      </c>
      <c r="B513" s="24" t="s">
        <v>903</v>
      </c>
      <c r="C513" s="226">
        <v>2016</v>
      </c>
      <c r="D513" s="227">
        <v>42675</v>
      </c>
      <c r="E513" s="25" t="s">
        <v>4</v>
      </c>
      <c r="F513" s="24" t="s">
        <v>298</v>
      </c>
      <c r="G513" s="24" t="s">
        <v>299</v>
      </c>
      <c r="H513" s="24" t="s">
        <v>291</v>
      </c>
      <c r="I513" s="24" t="s">
        <v>299</v>
      </c>
      <c r="J513" s="24"/>
      <c r="K513" s="24"/>
      <c r="L513" s="24"/>
    </row>
    <row r="514" spans="1:12" ht="15" x14ac:dyDescent="0.2">
      <c r="A514" s="30">
        <v>510</v>
      </c>
      <c r="B514" s="24" t="s">
        <v>903</v>
      </c>
      <c r="C514" s="226">
        <v>2016</v>
      </c>
      <c r="D514" s="227">
        <v>42675</v>
      </c>
      <c r="E514" s="25" t="s">
        <v>4</v>
      </c>
      <c r="F514" s="24" t="s">
        <v>298</v>
      </c>
      <c r="G514" s="24" t="s">
        <v>298</v>
      </c>
      <c r="H514" s="24" t="s">
        <v>67</v>
      </c>
      <c r="I514" s="24" t="s">
        <v>1088</v>
      </c>
      <c r="J514" s="24">
        <v>20</v>
      </c>
      <c r="K514" s="24"/>
      <c r="L514" s="24"/>
    </row>
    <row r="515" spans="1:12" ht="15" x14ac:dyDescent="0.2">
      <c r="A515" s="30">
        <v>511</v>
      </c>
      <c r="B515" s="24" t="s">
        <v>994</v>
      </c>
      <c r="C515" s="226">
        <v>2016</v>
      </c>
      <c r="D515" s="227">
        <v>42675</v>
      </c>
      <c r="E515" s="25" t="s">
        <v>4</v>
      </c>
      <c r="F515" s="226" t="s">
        <v>297</v>
      </c>
      <c r="G515" s="24" t="s">
        <v>1089</v>
      </c>
      <c r="H515" s="24" t="s">
        <v>67</v>
      </c>
      <c r="I515" s="24" t="s">
        <v>1121</v>
      </c>
      <c r="J515" s="24">
        <v>35</v>
      </c>
      <c r="K515" s="24"/>
      <c r="L515" s="24"/>
    </row>
    <row r="516" spans="1:12" ht="15" x14ac:dyDescent="0.25">
      <c r="A516" s="30">
        <v>512</v>
      </c>
      <c r="B516" s="232" t="s">
        <v>570</v>
      </c>
      <c r="C516" s="233">
        <v>2016</v>
      </c>
      <c r="D516" s="234">
        <v>42614</v>
      </c>
      <c r="E516" s="233" t="s">
        <v>1</v>
      </c>
      <c r="F516" s="232" t="s">
        <v>85</v>
      </c>
      <c r="G516" s="232" t="s">
        <v>1130</v>
      </c>
      <c r="H516" s="232" t="s">
        <v>62</v>
      </c>
      <c r="I516" s="232" t="s">
        <v>1131</v>
      </c>
      <c r="J516" s="235">
        <v>80.83</v>
      </c>
      <c r="K516" s="233"/>
      <c r="L516" s="236" t="s">
        <v>1132</v>
      </c>
    </row>
    <row r="517" spans="1:12" ht="15" x14ac:dyDescent="0.25">
      <c r="A517" s="30">
        <v>513</v>
      </c>
      <c r="B517" s="232" t="s">
        <v>570</v>
      </c>
      <c r="C517" s="233">
        <v>2016</v>
      </c>
      <c r="D517" s="234">
        <v>42629</v>
      </c>
      <c r="E517" s="233" t="s">
        <v>1</v>
      </c>
      <c r="F517" s="237" t="s">
        <v>1133</v>
      </c>
      <c r="G517" s="232" t="s">
        <v>1134</v>
      </c>
      <c r="H517" s="232" t="s">
        <v>1135</v>
      </c>
      <c r="I517" s="232" t="s">
        <v>1136</v>
      </c>
      <c r="J517" s="238">
        <v>776</v>
      </c>
      <c r="K517" s="239"/>
      <c r="L517" s="236" t="s">
        <v>1132</v>
      </c>
    </row>
    <row r="518" spans="1:12" ht="15" x14ac:dyDescent="0.25">
      <c r="A518" s="30">
        <v>514</v>
      </c>
      <c r="B518" s="240" t="s">
        <v>1137</v>
      </c>
      <c r="C518" s="233">
        <v>2016</v>
      </c>
      <c r="D518" s="234">
        <v>42629</v>
      </c>
      <c r="E518" s="233" t="s">
        <v>1</v>
      </c>
      <c r="F518" s="239" t="s">
        <v>1138</v>
      </c>
      <c r="G518" s="241" t="s">
        <v>1124</v>
      </c>
      <c r="H518" s="240" t="s">
        <v>62</v>
      </c>
      <c r="I518" s="241" t="s">
        <v>1139</v>
      </c>
      <c r="J518" s="238">
        <v>183</v>
      </c>
      <c r="K518" s="239"/>
      <c r="L518" s="236" t="s">
        <v>1132</v>
      </c>
    </row>
    <row r="519" spans="1:12" ht="15" x14ac:dyDescent="0.25">
      <c r="A519" s="30">
        <v>515</v>
      </c>
      <c r="B519" s="240" t="s">
        <v>564</v>
      </c>
      <c r="C519" s="233">
        <v>2016</v>
      </c>
      <c r="D519" s="234">
        <v>42629</v>
      </c>
      <c r="E519" s="233" t="s">
        <v>1</v>
      </c>
      <c r="F519" s="239" t="s">
        <v>1126</v>
      </c>
      <c r="G519" s="241" t="s">
        <v>1126</v>
      </c>
      <c r="H519" s="240" t="s">
        <v>62</v>
      </c>
      <c r="I519" s="241" t="s">
        <v>1140</v>
      </c>
      <c r="J519" s="238">
        <v>132.83000000000001</v>
      </c>
      <c r="K519" s="239"/>
      <c r="L519" s="236" t="s">
        <v>1132</v>
      </c>
    </row>
    <row r="520" spans="1:12" ht="15" x14ac:dyDescent="0.25">
      <c r="A520" s="30">
        <v>516</v>
      </c>
      <c r="B520" s="240" t="s">
        <v>565</v>
      </c>
      <c r="C520" s="233">
        <v>2016</v>
      </c>
      <c r="D520" s="234">
        <v>42629</v>
      </c>
      <c r="E520" s="233" t="s">
        <v>1</v>
      </c>
      <c r="F520" s="239" t="s">
        <v>1126</v>
      </c>
      <c r="G520" s="241" t="s">
        <v>1126</v>
      </c>
      <c r="H520" s="240" t="s">
        <v>448</v>
      </c>
      <c r="I520" s="241" t="s">
        <v>1141</v>
      </c>
      <c r="J520" s="238">
        <v>771.87</v>
      </c>
      <c r="K520" s="239"/>
      <c r="L520" s="236" t="s">
        <v>1132</v>
      </c>
    </row>
    <row r="521" spans="1:12" ht="15" x14ac:dyDescent="0.25">
      <c r="A521" s="30">
        <v>517</v>
      </c>
      <c r="B521" s="242" t="s">
        <v>590</v>
      </c>
      <c r="C521" s="233">
        <v>2016</v>
      </c>
      <c r="D521" s="234">
        <v>42629</v>
      </c>
      <c r="E521" s="233" t="s">
        <v>1</v>
      </c>
      <c r="F521" s="239" t="s">
        <v>446</v>
      </c>
      <c r="G521" s="243" t="s">
        <v>1142</v>
      </c>
      <c r="H521" s="242" t="s">
        <v>1123</v>
      </c>
      <c r="I521" s="243" t="s">
        <v>29</v>
      </c>
      <c r="J521" s="238"/>
      <c r="K521" s="239"/>
      <c r="L521" s="239"/>
    </row>
    <row r="522" spans="1:12" ht="15" x14ac:dyDescent="0.25">
      <c r="A522" s="30">
        <v>518</v>
      </c>
      <c r="B522" s="244" t="s">
        <v>29</v>
      </c>
      <c r="C522" s="245">
        <v>2016</v>
      </c>
      <c r="D522" s="246">
        <v>42552</v>
      </c>
      <c r="E522" s="245" t="s">
        <v>1</v>
      </c>
      <c r="F522" s="242" t="s">
        <v>85</v>
      </c>
      <c r="G522" s="242" t="s">
        <v>1143</v>
      </c>
      <c r="H522" s="242" t="s">
        <v>1135</v>
      </c>
      <c r="I522" s="242" t="s">
        <v>1144</v>
      </c>
      <c r="J522" s="247">
        <v>47.333333333333336</v>
      </c>
      <c r="K522" s="248">
        <v>104</v>
      </c>
      <c r="L522" s="244">
        <v>126</v>
      </c>
    </row>
    <row r="523" spans="1:12" ht="15" x14ac:dyDescent="0.25">
      <c r="A523" s="30">
        <v>519</v>
      </c>
      <c r="B523" s="244" t="s">
        <v>29</v>
      </c>
      <c r="C523" s="245">
        <v>2016</v>
      </c>
      <c r="D523" s="246">
        <v>42552</v>
      </c>
      <c r="E523" s="245" t="s">
        <v>1</v>
      </c>
      <c r="F523" s="242" t="s">
        <v>1145</v>
      </c>
      <c r="G523" s="242" t="s">
        <v>1146</v>
      </c>
      <c r="H523" s="242" t="s">
        <v>1135</v>
      </c>
      <c r="I523" s="242" t="s">
        <v>1147</v>
      </c>
      <c r="J523" s="247">
        <v>469.81666666666666</v>
      </c>
      <c r="K523" s="248">
        <v>359.7</v>
      </c>
      <c r="L523" s="244"/>
    </row>
    <row r="524" spans="1:12" ht="15" x14ac:dyDescent="0.25">
      <c r="A524" s="30">
        <v>520</v>
      </c>
      <c r="B524" s="244" t="s">
        <v>29</v>
      </c>
      <c r="C524" s="245">
        <v>2016</v>
      </c>
      <c r="D524" s="246">
        <v>42552</v>
      </c>
      <c r="E524" s="245" t="s">
        <v>1</v>
      </c>
      <c r="F524" s="249" t="s">
        <v>85</v>
      </c>
      <c r="G524" s="243" t="s">
        <v>1148</v>
      </c>
      <c r="H524" s="242" t="s">
        <v>67</v>
      </c>
      <c r="I524" s="243" t="s">
        <v>1149</v>
      </c>
      <c r="J524" s="247">
        <v>49</v>
      </c>
      <c r="K524" s="248">
        <f>57+70/2</f>
        <v>92</v>
      </c>
      <c r="L524" s="244"/>
    </row>
    <row r="525" spans="1:12" ht="15" x14ac:dyDescent="0.25">
      <c r="A525" s="30">
        <v>521</v>
      </c>
      <c r="B525" s="244" t="s">
        <v>29</v>
      </c>
      <c r="C525" s="245">
        <v>2016</v>
      </c>
      <c r="D525" s="246">
        <v>42583</v>
      </c>
      <c r="E525" s="245" t="s">
        <v>1</v>
      </c>
      <c r="F525" s="243" t="s">
        <v>1145</v>
      </c>
      <c r="G525" s="243" t="s">
        <v>1150</v>
      </c>
      <c r="H525" s="242" t="s">
        <v>67</v>
      </c>
      <c r="I525" s="250" t="s">
        <v>1151</v>
      </c>
      <c r="J525" s="247">
        <v>84.666666666666671</v>
      </c>
      <c r="K525" s="251">
        <v>107</v>
      </c>
      <c r="L525" s="244">
        <v>81</v>
      </c>
    </row>
    <row r="526" spans="1:12" ht="15" x14ac:dyDescent="0.25">
      <c r="A526" s="30">
        <v>522</v>
      </c>
      <c r="B526" s="252" t="s">
        <v>570</v>
      </c>
      <c r="C526" s="245">
        <v>2016</v>
      </c>
      <c r="D526" s="234">
        <v>42614</v>
      </c>
      <c r="E526" s="245" t="s">
        <v>1</v>
      </c>
      <c r="F526" s="252" t="s">
        <v>85</v>
      </c>
      <c r="G526" s="252" t="s">
        <v>1130</v>
      </c>
      <c r="H526" s="252" t="s">
        <v>62</v>
      </c>
      <c r="I526" s="252" t="s">
        <v>1131</v>
      </c>
      <c r="J526" s="245">
        <v>80.83</v>
      </c>
      <c r="K526" s="245">
        <v>81</v>
      </c>
      <c r="L526" s="245" t="s">
        <v>1132</v>
      </c>
    </row>
    <row r="527" spans="1:12" ht="15" x14ac:dyDescent="0.25">
      <c r="A527" s="30">
        <v>523</v>
      </c>
      <c r="B527" s="253" t="s">
        <v>600</v>
      </c>
      <c r="C527" s="245">
        <v>2016</v>
      </c>
      <c r="D527" s="246">
        <v>42644</v>
      </c>
      <c r="E527" s="245" t="s">
        <v>1</v>
      </c>
      <c r="F527" s="252" t="s">
        <v>85</v>
      </c>
      <c r="G527" s="253" t="s">
        <v>1152</v>
      </c>
      <c r="H527" s="254" t="s">
        <v>405</v>
      </c>
      <c r="I527" s="253" t="s">
        <v>1153</v>
      </c>
      <c r="J527" s="255"/>
      <c r="K527" s="256">
        <f>268+175/2</f>
        <v>355.5</v>
      </c>
      <c r="L527" s="4"/>
    </row>
    <row r="528" spans="1:12" x14ac:dyDescent="0.2">
      <c r="A528" s="30">
        <v>524</v>
      </c>
      <c r="B528" s="257" t="s">
        <v>1154</v>
      </c>
      <c r="C528" s="257" t="s">
        <v>1155</v>
      </c>
      <c r="D528" s="258" t="s">
        <v>280</v>
      </c>
      <c r="E528" s="259" t="s">
        <v>1156</v>
      </c>
      <c r="F528" s="257" t="s">
        <v>1126</v>
      </c>
      <c r="G528" s="257" t="s">
        <v>1157</v>
      </c>
      <c r="H528" s="257" t="s">
        <v>16</v>
      </c>
      <c r="I528" s="257" t="s">
        <v>1158</v>
      </c>
      <c r="J528" s="257" t="s">
        <v>1159</v>
      </c>
      <c r="K528" s="257" t="s">
        <v>1160</v>
      </c>
      <c r="L528" s="257" t="s">
        <v>1161</v>
      </c>
    </row>
    <row r="529" spans="1:12" x14ac:dyDescent="0.2">
      <c r="A529" s="30">
        <v>525</v>
      </c>
      <c r="B529" s="257" t="s">
        <v>1162</v>
      </c>
      <c r="C529" s="257" t="s">
        <v>1155</v>
      </c>
      <c r="D529" s="258" t="s">
        <v>280</v>
      </c>
      <c r="E529" s="259" t="s">
        <v>1156</v>
      </c>
      <c r="F529" s="257" t="s">
        <v>1126</v>
      </c>
      <c r="G529" s="257" t="s">
        <v>1127</v>
      </c>
      <c r="H529" s="257" t="s">
        <v>449</v>
      </c>
      <c r="I529" s="257" t="s">
        <v>1163</v>
      </c>
      <c r="J529" s="257" t="s">
        <v>1164</v>
      </c>
      <c r="K529" s="257" t="s">
        <v>1165</v>
      </c>
      <c r="L529" s="257" t="s">
        <v>1166</v>
      </c>
    </row>
    <row r="530" spans="1:12" ht="25.5" x14ac:dyDescent="0.2">
      <c r="A530" s="30">
        <v>526</v>
      </c>
      <c r="B530" s="257" t="s">
        <v>1167</v>
      </c>
      <c r="C530" s="257" t="s">
        <v>1155</v>
      </c>
      <c r="D530" s="258" t="s">
        <v>280</v>
      </c>
      <c r="E530" s="259" t="s">
        <v>1156</v>
      </c>
      <c r="F530" s="257" t="s">
        <v>1124</v>
      </c>
      <c r="G530" s="257" t="s">
        <v>1168</v>
      </c>
      <c r="H530" s="257" t="s">
        <v>16</v>
      </c>
      <c r="I530" s="257" t="s">
        <v>1169</v>
      </c>
      <c r="J530" s="257" t="s">
        <v>1170</v>
      </c>
      <c r="K530" s="260" t="s">
        <v>1171</v>
      </c>
      <c r="L530" s="257" t="s">
        <v>1172</v>
      </c>
    </row>
    <row r="531" spans="1:12" x14ac:dyDescent="0.2">
      <c r="A531" s="30">
        <v>527</v>
      </c>
      <c r="B531" s="261" t="s">
        <v>1173</v>
      </c>
      <c r="C531" s="257" t="s">
        <v>1155</v>
      </c>
      <c r="D531" s="261" t="s">
        <v>286</v>
      </c>
      <c r="E531" s="259" t="s">
        <v>1156</v>
      </c>
      <c r="F531" s="261" t="s">
        <v>1124</v>
      </c>
      <c r="G531" s="261" t="s">
        <v>1174</v>
      </c>
      <c r="H531" s="261" t="s">
        <v>16</v>
      </c>
      <c r="I531" s="261" t="s">
        <v>1175</v>
      </c>
      <c r="J531" s="261" t="s">
        <v>1176</v>
      </c>
      <c r="K531" s="261" t="s">
        <v>29</v>
      </c>
      <c r="L531" s="257"/>
    </row>
    <row r="532" spans="1:12" x14ac:dyDescent="0.2">
      <c r="A532" s="30">
        <v>528</v>
      </c>
      <c r="B532" s="261" t="s">
        <v>1177</v>
      </c>
      <c r="C532" s="257" t="s">
        <v>1155</v>
      </c>
      <c r="D532" s="261" t="s">
        <v>286</v>
      </c>
      <c r="E532" s="259" t="s">
        <v>1156</v>
      </c>
      <c r="F532" s="261" t="s">
        <v>1124</v>
      </c>
      <c r="G532" s="261" t="s">
        <v>1125</v>
      </c>
      <c r="H532" s="261" t="s">
        <v>62</v>
      </c>
      <c r="I532" s="261" t="s">
        <v>1178</v>
      </c>
      <c r="J532" s="261" t="s">
        <v>1179</v>
      </c>
      <c r="K532" s="261" t="s">
        <v>29</v>
      </c>
      <c r="L532" s="257"/>
    </row>
    <row r="533" spans="1:12" x14ac:dyDescent="0.2">
      <c r="A533" s="30">
        <v>529</v>
      </c>
      <c r="B533" s="261" t="s">
        <v>1180</v>
      </c>
      <c r="C533" s="257" t="s">
        <v>1155</v>
      </c>
      <c r="D533" s="261" t="s">
        <v>286</v>
      </c>
      <c r="E533" s="259" t="s">
        <v>1156</v>
      </c>
      <c r="F533" s="261" t="s">
        <v>1124</v>
      </c>
      <c r="G533" s="261" t="s">
        <v>1124</v>
      </c>
      <c r="H533" s="261" t="s">
        <v>449</v>
      </c>
      <c r="I533" s="261" t="s">
        <v>1181</v>
      </c>
      <c r="J533" s="261" t="s">
        <v>1182</v>
      </c>
      <c r="K533" s="261" t="s">
        <v>29</v>
      </c>
      <c r="L533" s="257"/>
    </row>
    <row r="534" spans="1:12" ht="25.5" x14ac:dyDescent="0.2">
      <c r="A534" s="30">
        <v>530</v>
      </c>
      <c r="B534" s="261" t="s">
        <v>1137</v>
      </c>
      <c r="C534" s="257" t="s">
        <v>1155</v>
      </c>
      <c r="D534" s="261" t="s">
        <v>663</v>
      </c>
      <c r="E534" s="259" t="s">
        <v>1156</v>
      </c>
      <c r="F534" s="261" t="s">
        <v>1124</v>
      </c>
      <c r="G534" s="261" t="s">
        <v>1183</v>
      </c>
      <c r="H534" s="261" t="s">
        <v>62</v>
      </c>
      <c r="I534" s="261" t="s">
        <v>1184</v>
      </c>
      <c r="J534" s="261" t="s">
        <v>1185</v>
      </c>
      <c r="K534" s="261" t="s">
        <v>29</v>
      </c>
      <c r="L534" s="261"/>
    </row>
    <row r="535" spans="1:12" x14ac:dyDescent="0.2">
      <c r="A535" s="30">
        <v>531</v>
      </c>
      <c r="B535" s="261" t="s">
        <v>564</v>
      </c>
      <c r="C535" s="257" t="s">
        <v>1155</v>
      </c>
      <c r="D535" s="261" t="s">
        <v>663</v>
      </c>
      <c r="E535" s="259" t="s">
        <v>1156</v>
      </c>
      <c r="F535" s="261" t="s">
        <v>1126</v>
      </c>
      <c r="G535" s="261" t="s">
        <v>1186</v>
      </c>
      <c r="H535" s="261" t="s">
        <v>16</v>
      </c>
      <c r="I535" s="261" t="s">
        <v>1140</v>
      </c>
      <c r="J535" s="261" t="s">
        <v>1187</v>
      </c>
      <c r="K535" s="261" t="s">
        <v>29</v>
      </c>
      <c r="L535" s="261"/>
    </row>
    <row r="536" spans="1:12" x14ac:dyDescent="0.2">
      <c r="A536" s="30">
        <v>532</v>
      </c>
      <c r="B536" s="261" t="s">
        <v>565</v>
      </c>
      <c r="C536" s="257" t="s">
        <v>1155</v>
      </c>
      <c r="D536" s="261" t="s">
        <v>663</v>
      </c>
      <c r="E536" s="259" t="s">
        <v>1156</v>
      </c>
      <c r="F536" s="261" t="s">
        <v>1126</v>
      </c>
      <c r="G536" s="261" t="s">
        <v>1188</v>
      </c>
      <c r="H536" s="261" t="s">
        <v>16</v>
      </c>
      <c r="I536" s="261" t="s">
        <v>1189</v>
      </c>
      <c r="J536" s="261" t="s">
        <v>1190</v>
      </c>
      <c r="K536" s="261" t="s">
        <v>29</v>
      </c>
      <c r="L536" s="261"/>
    </row>
    <row r="537" spans="1:12" x14ac:dyDescent="0.2">
      <c r="A537" s="30">
        <v>533</v>
      </c>
      <c r="B537" s="262" t="s">
        <v>629</v>
      </c>
      <c r="C537" s="257" t="s">
        <v>1155</v>
      </c>
      <c r="D537" s="262" t="s">
        <v>602</v>
      </c>
      <c r="E537" s="259" t="s">
        <v>1156</v>
      </c>
      <c r="F537" s="262" t="s">
        <v>1126</v>
      </c>
      <c r="G537" s="262" t="s">
        <v>1191</v>
      </c>
      <c r="H537" s="262" t="s">
        <v>62</v>
      </c>
      <c r="I537" s="262" t="s">
        <v>1189</v>
      </c>
      <c r="J537" s="262" t="s">
        <v>1192</v>
      </c>
      <c r="K537" s="261" t="s">
        <v>29</v>
      </c>
      <c r="L537" s="257"/>
    </row>
    <row r="538" spans="1:12" x14ac:dyDescent="0.2">
      <c r="A538" s="30">
        <v>534</v>
      </c>
      <c r="B538" s="262" t="s">
        <v>615</v>
      </c>
      <c r="C538" s="257" t="s">
        <v>1155</v>
      </c>
      <c r="D538" s="262" t="s">
        <v>602</v>
      </c>
      <c r="E538" s="259" t="s">
        <v>1156</v>
      </c>
      <c r="F538" s="262" t="s">
        <v>1126</v>
      </c>
      <c r="G538" s="262" t="s">
        <v>1128</v>
      </c>
      <c r="H538" s="262" t="s">
        <v>62</v>
      </c>
      <c r="I538" s="262" t="s">
        <v>1129</v>
      </c>
      <c r="J538" s="262" t="s">
        <v>1193</v>
      </c>
      <c r="K538" s="261" t="s">
        <v>29</v>
      </c>
      <c r="L538" s="257"/>
    </row>
    <row r="539" spans="1:12" x14ac:dyDescent="0.2">
      <c r="A539" s="30">
        <v>535</v>
      </c>
      <c r="B539" s="262" t="s">
        <v>613</v>
      </c>
      <c r="C539" s="257" t="s">
        <v>1155</v>
      </c>
      <c r="D539" s="262" t="s">
        <v>602</v>
      </c>
      <c r="E539" s="259" t="s">
        <v>1156</v>
      </c>
      <c r="F539" s="262" t="s">
        <v>1126</v>
      </c>
      <c r="G539" s="262" t="s">
        <v>1126</v>
      </c>
      <c r="H539" s="262" t="s">
        <v>449</v>
      </c>
      <c r="I539" s="262" t="s">
        <v>1194</v>
      </c>
      <c r="J539" s="262" t="s">
        <v>1195</v>
      </c>
      <c r="K539" s="261" t="s">
        <v>29</v>
      </c>
      <c r="L539" s="257"/>
    </row>
    <row r="540" spans="1:12" x14ac:dyDescent="0.2">
      <c r="A540" s="30">
        <v>536</v>
      </c>
      <c r="B540" s="262" t="s">
        <v>600</v>
      </c>
      <c r="C540" s="257" t="s">
        <v>1155</v>
      </c>
      <c r="D540" s="262" t="s">
        <v>602</v>
      </c>
      <c r="E540" s="259" t="s">
        <v>1156</v>
      </c>
      <c r="F540" s="262" t="s">
        <v>1124</v>
      </c>
      <c r="G540" s="262" t="s">
        <v>1124</v>
      </c>
      <c r="H540" s="262" t="s">
        <v>449</v>
      </c>
      <c r="I540" s="262" t="s">
        <v>1181</v>
      </c>
      <c r="J540" s="262" t="s">
        <v>1196</v>
      </c>
      <c r="K540" s="261" t="s">
        <v>29</v>
      </c>
      <c r="L540" s="261"/>
    </row>
    <row r="541" spans="1:12" x14ac:dyDescent="0.2">
      <c r="A541" s="30">
        <v>537</v>
      </c>
      <c r="B541" s="263">
        <v>42671</v>
      </c>
      <c r="C541" s="91">
        <v>2016</v>
      </c>
      <c r="D541" s="91" t="s">
        <v>602</v>
      </c>
      <c r="E541" s="71" t="s">
        <v>1</v>
      </c>
      <c r="F541" s="71" t="s">
        <v>1197</v>
      </c>
      <c r="G541" s="91" t="s">
        <v>1198</v>
      </c>
      <c r="H541" s="91" t="s">
        <v>448</v>
      </c>
      <c r="I541" s="4" t="s">
        <v>1122</v>
      </c>
      <c r="J541" s="93"/>
      <c r="K541" s="93"/>
      <c r="L541" s="93"/>
    </row>
  </sheetData>
  <autoFilter ref="A4:L4"/>
  <mergeCells count="1">
    <mergeCell ref="B2:L2"/>
  </mergeCells>
  <dataValidations count="2">
    <dataValidation type="list" errorStyle="warning" allowBlank="1" showInputMessage="1" showErrorMessage="1" error="Enter Correct valye from options" sqref="D295:D308">
      <formula1>$LS$40:$LS$75</formula1>
    </dataValidation>
    <dataValidation type="list" errorStyle="warning" allowBlank="1" showInputMessage="1" showErrorMessage="1" error="Enter correct value" sqref="H516 H522:H524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K13"/>
  <sheetViews>
    <sheetView workbookViewId="0">
      <selection activeCell="E11" sqref="E11:F12"/>
    </sheetView>
  </sheetViews>
  <sheetFormatPr defaultRowHeight="15" x14ac:dyDescent="0.25"/>
  <cols>
    <col min="6" max="6" width="35" bestFit="1" customWidth="1"/>
    <col min="7" max="7" width="12.7109375" customWidth="1"/>
    <col min="8" max="8" width="19.140625" bestFit="1" customWidth="1"/>
    <col min="9" max="9" width="13.28515625" customWidth="1"/>
    <col min="10" max="10" width="12.7109375" customWidth="1"/>
    <col min="11" max="11" width="12.28515625" customWidth="1"/>
  </cols>
  <sheetData>
    <row r="10" spans="4:11" ht="75" x14ac:dyDescent="0.25">
      <c r="D10" s="85" t="s">
        <v>1206</v>
      </c>
      <c r="E10" s="85" t="s">
        <v>128</v>
      </c>
      <c r="F10" s="85" t="s">
        <v>1204</v>
      </c>
      <c r="G10" s="85" t="s">
        <v>559</v>
      </c>
      <c r="H10" s="85" t="s">
        <v>1205</v>
      </c>
      <c r="I10" s="85" t="s">
        <v>1199</v>
      </c>
      <c r="J10" s="85" t="s">
        <v>1200</v>
      </c>
      <c r="K10" s="85" t="s">
        <v>1207</v>
      </c>
    </row>
    <row r="11" spans="4:11" x14ac:dyDescent="0.25">
      <c r="D11" s="32">
        <v>1</v>
      </c>
      <c r="E11" s="87" t="s">
        <v>1</v>
      </c>
      <c r="F11" s="87" t="s">
        <v>1201</v>
      </c>
      <c r="G11" s="87" t="s">
        <v>130</v>
      </c>
      <c r="H11" s="87" t="s">
        <v>1208</v>
      </c>
      <c r="I11" s="87" t="s">
        <v>1202</v>
      </c>
      <c r="J11" s="87">
        <v>200</v>
      </c>
      <c r="K11" s="87">
        <v>100</v>
      </c>
    </row>
    <row r="12" spans="4:11" x14ac:dyDescent="0.25">
      <c r="D12" s="32">
        <v>2</v>
      </c>
      <c r="E12" s="87" t="s">
        <v>10</v>
      </c>
      <c r="F12" s="87" t="s">
        <v>1203</v>
      </c>
      <c r="G12" s="87" t="s">
        <v>130</v>
      </c>
      <c r="H12" s="87" t="s">
        <v>1209</v>
      </c>
      <c r="I12" s="87" t="s">
        <v>1210</v>
      </c>
      <c r="J12" s="87">
        <v>1000</v>
      </c>
      <c r="K12" s="87">
        <v>600</v>
      </c>
    </row>
    <row r="13" spans="4:11" x14ac:dyDescent="0.25">
      <c r="E13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Gift status</vt:lpstr>
      <vt:lpstr>Activity ROI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2017-01-12T05:52:29Z</dcterms:modified>
</cp:coreProperties>
</file>