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urComm\Desktop\Genetics and research\Italy\Breast Cancer\Meta-Analysis\Article\Final draft\Revised_code+dataset\"/>
    </mc:Choice>
  </mc:AlternateContent>
  <xr:revisionPtr revIDLastSave="0" documentId="13_ncr:1_{69E9971D-1249-4401-96A0-24A0E3B24FF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otal" sheetId="1" r:id="rId1"/>
  </sheets>
  <definedNames>
    <definedName name="_xlnm._FilterDatabase" localSheetId="0" hidden="1">total!$A$1:$CT$174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2" i="1"/>
  <c r="CD157" i="1" l="1"/>
  <c r="BR157" i="1"/>
  <c r="BU157" i="1" s="1"/>
  <c r="Q63" i="1"/>
  <c r="BR134" i="1"/>
  <c r="BU134" i="1" s="1"/>
  <c r="CD134" i="1"/>
  <c r="BR135" i="1"/>
  <c r="BU135" i="1"/>
  <c r="CD135" i="1"/>
  <c r="BR136" i="1"/>
  <c r="BU136" i="1" s="1"/>
  <c r="CD136" i="1"/>
  <c r="BR137" i="1"/>
  <c r="BU137" i="1" s="1"/>
  <c r="CD137" i="1"/>
  <c r="BR138" i="1"/>
  <c r="BU138" i="1" s="1"/>
  <c r="CD138" i="1"/>
  <c r="BR139" i="1"/>
  <c r="BU139" i="1" s="1"/>
  <c r="CD139" i="1"/>
  <c r="BR140" i="1"/>
  <c r="BU140" i="1" s="1"/>
  <c r="CD140" i="1"/>
  <c r="BR141" i="1"/>
  <c r="BU141" i="1" s="1"/>
  <c r="CD141" i="1"/>
  <c r="BR142" i="1"/>
  <c r="BU142" i="1" s="1"/>
  <c r="CD142" i="1"/>
  <c r="BR143" i="1"/>
  <c r="BU143" i="1" s="1"/>
  <c r="CD143" i="1"/>
  <c r="BR144" i="1"/>
  <c r="BU144" i="1" s="1"/>
  <c r="CD144" i="1"/>
  <c r="BR145" i="1"/>
  <c r="BU145" i="1" s="1"/>
  <c r="CD145" i="1"/>
  <c r="BR146" i="1"/>
  <c r="BU146" i="1" s="1"/>
  <c r="CD146" i="1"/>
  <c r="BR147" i="1"/>
  <c r="BU147" i="1" s="1"/>
  <c r="CD147" i="1"/>
  <c r="BR148" i="1"/>
  <c r="BU148" i="1" s="1"/>
  <c r="CD148" i="1"/>
  <c r="BR149" i="1"/>
  <c r="BU149" i="1" s="1"/>
  <c r="CD149" i="1"/>
  <c r="BR150" i="1"/>
  <c r="CD150" i="1"/>
  <c r="BR151" i="1"/>
  <c r="BU151" i="1" s="1"/>
  <c r="CD151" i="1"/>
  <c r="BR152" i="1"/>
  <c r="CD152" i="1"/>
  <c r="BR153" i="1"/>
  <c r="BU153" i="1" s="1"/>
  <c r="CD153" i="1"/>
  <c r="BR154" i="1"/>
  <c r="BU154" i="1" s="1"/>
  <c r="CD154" i="1"/>
  <c r="BR155" i="1"/>
  <c r="CD155" i="1"/>
  <c r="BR156" i="1"/>
  <c r="BU156" i="1" s="1"/>
  <c r="CD156" i="1"/>
  <c r="BR158" i="1"/>
  <c r="BU158" i="1" s="1"/>
  <c r="BZ158" i="1" s="1"/>
  <c r="BT158" i="1"/>
  <c r="BS158" i="1" s="1"/>
  <c r="CD158" i="1"/>
  <c r="CF158" i="1"/>
  <c r="CJ158" i="1"/>
  <c r="CK158" i="1"/>
  <c r="CL158" i="1"/>
  <c r="BR159" i="1"/>
  <c r="BU159" i="1" s="1"/>
  <c r="BT159" i="1"/>
  <c r="CD159" i="1"/>
  <c r="CF159" i="1"/>
  <c r="CJ159" i="1"/>
  <c r="CK159" i="1"/>
  <c r="CL159" i="1"/>
  <c r="BR160" i="1"/>
  <c r="BU160" i="1" s="1"/>
  <c r="BT160" i="1"/>
  <c r="CD160" i="1"/>
  <c r="CF160" i="1"/>
  <c r="CJ160" i="1"/>
  <c r="CK160" i="1"/>
  <c r="CL160" i="1"/>
  <c r="BR161" i="1"/>
  <c r="BU161" i="1" s="1"/>
  <c r="CD161" i="1"/>
  <c r="BR162" i="1"/>
  <c r="BU162" i="1" s="1"/>
  <c r="BZ162" i="1" s="1"/>
  <c r="CD162" i="1"/>
  <c r="BR163" i="1"/>
  <c r="BU163" i="1" s="1"/>
  <c r="CD163" i="1"/>
  <c r="BR164" i="1"/>
  <c r="BU164" i="1" s="1"/>
  <c r="CD164" i="1"/>
  <c r="BR165" i="1"/>
  <c r="BU165" i="1" s="1"/>
  <c r="BZ165" i="1" s="1"/>
  <c r="CD165" i="1"/>
  <c r="BR166" i="1"/>
  <c r="BU166" i="1" s="1"/>
  <c r="CD166" i="1"/>
  <c r="BR167" i="1"/>
  <c r="BU167" i="1" s="1"/>
  <c r="CD167" i="1"/>
  <c r="BR168" i="1"/>
  <c r="BU168" i="1" s="1"/>
  <c r="CD168" i="1"/>
  <c r="BR169" i="1"/>
  <c r="BU169" i="1" s="1"/>
  <c r="BZ169" i="1" s="1"/>
  <c r="CD169" i="1"/>
  <c r="BR170" i="1"/>
  <c r="BU170" i="1" s="1"/>
  <c r="CD170" i="1"/>
  <c r="BR171" i="1"/>
  <c r="BU171" i="1" s="1"/>
  <c r="CD171" i="1"/>
  <c r="BR172" i="1"/>
  <c r="BU172" i="1" s="1"/>
  <c r="CD172" i="1"/>
  <c r="BR173" i="1"/>
  <c r="BU173" i="1" s="1"/>
  <c r="BZ173" i="1" s="1"/>
  <c r="CD173" i="1"/>
  <c r="BR174" i="1"/>
  <c r="BU174" i="1" s="1"/>
  <c r="CD174" i="1"/>
  <c r="BO174" i="1"/>
  <c r="BT174" i="1" s="1"/>
  <c r="BO173" i="1"/>
  <c r="CJ173" i="1" s="1"/>
  <c r="BO172" i="1"/>
  <c r="BO171" i="1"/>
  <c r="CF171" i="1" s="1"/>
  <c r="BO170" i="1"/>
  <c r="BT170" i="1" s="1"/>
  <c r="BO169" i="1"/>
  <c r="CJ169" i="1" s="1"/>
  <c r="BO168" i="1"/>
  <c r="CJ168" i="1" s="1"/>
  <c r="BO167" i="1"/>
  <c r="CL167" i="1" s="1"/>
  <c r="BO166" i="1"/>
  <c r="CF166" i="1" s="1"/>
  <c r="BO165" i="1"/>
  <c r="CF165" i="1" s="1"/>
  <c r="BO164" i="1"/>
  <c r="BO163" i="1"/>
  <c r="CL163" i="1" s="1"/>
  <c r="BO162" i="1"/>
  <c r="CF162" i="1" s="1"/>
  <c r="BO161" i="1"/>
  <c r="BO157" i="1"/>
  <c r="CL157" i="1" s="1"/>
  <c r="BO156" i="1"/>
  <c r="CK156" i="1" s="1"/>
  <c r="BO155" i="1"/>
  <c r="CK155" i="1" s="1"/>
  <c r="BO154" i="1"/>
  <c r="BO153" i="1"/>
  <c r="BT153" i="1" s="1"/>
  <c r="BO152" i="1"/>
  <c r="CJ152" i="1" s="1"/>
  <c r="BO151" i="1"/>
  <c r="CF151" i="1" s="1"/>
  <c r="BO150" i="1"/>
  <c r="BO149" i="1"/>
  <c r="BT149" i="1" s="1"/>
  <c r="BS149" i="1" s="1"/>
  <c r="BO148" i="1"/>
  <c r="CK148" i="1" s="1"/>
  <c r="BO147" i="1"/>
  <c r="CK147" i="1" s="1"/>
  <c r="BO146" i="1"/>
  <c r="BO145" i="1"/>
  <c r="CF145" i="1" s="1"/>
  <c r="BO144" i="1"/>
  <c r="CL144" i="1" s="1"/>
  <c r="BO143" i="1"/>
  <c r="BT143" i="1" s="1"/>
  <c r="BO142" i="1"/>
  <c r="BO141" i="1"/>
  <c r="CK141" i="1" s="1"/>
  <c r="BO140" i="1"/>
  <c r="BT140" i="1" s="1"/>
  <c r="BO139" i="1"/>
  <c r="CJ139" i="1" s="1"/>
  <c r="BO138" i="1"/>
  <c r="BO137" i="1"/>
  <c r="CF137" i="1" s="1"/>
  <c r="BO136" i="1"/>
  <c r="CL136" i="1" s="1"/>
  <c r="BO135" i="1"/>
  <c r="BT135" i="1" s="1"/>
  <c r="BO134" i="1"/>
  <c r="CJ165" i="1" l="1"/>
  <c r="CJ166" i="1"/>
  <c r="BT168" i="1"/>
  <c r="BS168" i="1" s="1"/>
  <c r="BX168" i="1" s="1"/>
  <c r="CK173" i="1"/>
  <c r="CK170" i="1"/>
  <c r="BT169" i="1"/>
  <c r="BS169" i="1" s="1"/>
  <c r="BY169" i="1" s="1"/>
  <c r="CK174" i="1"/>
  <c r="CF173" i="1"/>
  <c r="BZ136" i="1"/>
  <c r="BT166" i="1"/>
  <c r="BS166" i="1" s="1"/>
  <c r="BZ144" i="1"/>
  <c r="BY149" i="1"/>
  <c r="CK169" i="1"/>
  <c r="BZ142" i="1"/>
  <c r="CK171" i="1"/>
  <c r="CF167" i="1"/>
  <c r="CJ171" i="1"/>
  <c r="CK163" i="1"/>
  <c r="BT163" i="1"/>
  <c r="BS163" i="1" s="1"/>
  <c r="BY163" i="1" s="1"/>
  <c r="CF169" i="1"/>
  <c r="CK167" i="1"/>
  <c r="BT167" i="1"/>
  <c r="BS167" i="1" s="1"/>
  <c r="BX167" i="1" s="1"/>
  <c r="CJ163" i="1"/>
  <c r="BT173" i="1"/>
  <c r="BS173" i="1" s="1"/>
  <c r="BX173" i="1" s="1"/>
  <c r="CL171" i="1"/>
  <c r="BT171" i="1"/>
  <c r="BS171" i="1" s="1"/>
  <c r="BW171" i="1" s="1"/>
  <c r="CJ167" i="1"/>
  <c r="CF163" i="1"/>
  <c r="CJ162" i="1"/>
  <c r="BZ154" i="1"/>
  <c r="BZ134" i="1"/>
  <c r="BS135" i="1"/>
  <c r="BY135" i="1" s="1"/>
  <c r="BS143" i="1"/>
  <c r="BY143" i="1" s="1"/>
  <c r="BS153" i="1"/>
  <c r="BW153" i="1" s="1"/>
  <c r="CK134" i="1"/>
  <c r="CL134" i="1"/>
  <c r="CF134" i="1"/>
  <c r="BT134" i="1"/>
  <c r="BS134" i="1" s="1"/>
  <c r="CA134" i="1" s="1"/>
  <c r="CJ134" i="1"/>
  <c r="CF138" i="1"/>
  <c r="BT138" i="1"/>
  <c r="BS138" i="1" s="1"/>
  <c r="CA138" i="1" s="1"/>
  <c r="CJ138" i="1"/>
  <c r="CK138" i="1"/>
  <c r="CL138" i="1"/>
  <c r="CK142" i="1"/>
  <c r="CL142" i="1"/>
  <c r="CF142" i="1"/>
  <c r="BT142" i="1"/>
  <c r="BS142" i="1" s="1"/>
  <c r="CA142" i="1" s="1"/>
  <c r="CJ142" i="1"/>
  <c r="CF146" i="1"/>
  <c r="BT146" i="1"/>
  <c r="BS146" i="1" s="1"/>
  <c r="CJ146" i="1"/>
  <c r="CK146" i="1"/>
  <c r="CL146" i="1"/>
  <c r="CJ150" i="1"/>
  <c r="BT150" i="1"/>
  <c r="BS150" i="1" s="1"/>
  <c r="CA150" i="1" s="1"/>
  <c r="CK150" i="1"/>
  <c r="CL150" i="1"/>
  <c r="CF150" i="1"/>
  <c r="CL154" i="1"/>
  <c r="CF154" i="1"/>
  <c r="BT154" i="1"/>
  <c r="BS154" i="1" s="1"/>
  <c r="BV154" i="1" s="1"/>
  <c r="CJ154" i="1"/>
  <c r="CK154" i="1"/>
  <c r="CL161" i="1"/>
  <c r="CF161" i="1"/>
  <c r="BT161" i="1"/>
  <c r="CJ161" i="1"/>
  <c r="CK161" i="1"/>
  <c r="CL164" i="1"/>
  <c r="CJ164" i="1"/>
  <c r="CK164" i="1"/>
  <c r="BT164" i="1"/>
  <c r="CF164" i="1"/>
  <c r="CF168" i="1"/>
  <c r="CK168" i="1"/>
  <c r="CL168" i="1"/>
  <c r="BT172" i="1"/>
  <c r="CF172" i="1"/>
  <c r="CK172" i="1"/>
  <c r="CL172" i="1"/>
  <c r="CJ172" i="1"/>
  <c r="CJ156" i="1"/>
  <c r="BT156" i="1"/>
  <c r="BS156" i="1" s="1"/>
  <c r="CJ155" i="1"/>
  <c r="BT155" i="1"/>
  <c r="CK153" i="1"/>
  <c r="CF152" i="1"/>
  <c r="CL151" i="1"/>
  <c r="CL149" i="1"/>
  <c r="CJ148" i="1"/>
  <c r="BT148" i="1"/>
  <c r="BS148" i="1" s="1"/>
  <c r="CH148" i="1" s="1"/>
  <c r="CI148" i="1" s="1"/>
  <c r="CJ147" i="1"/>
  <c r="CL145" i="1"/>
  <c r="BT145" i="1"/>
  <c r="CK144" i="1"/>
  <c r="CK143" i="1"/>
  <c r="CJ141" i="1"/>
  <c r="CF140" i="1"/>
  <c r="CF139" i="1"/>
  <c r="CL137" i="1"/>
  <c r="BT137" i="1"/>
  <c r="CK136" i="1"/>
  <c r="CK135" i="1"/>
  <c r="CF157" i="1"/>
  <c r="CF174" i="1"/>
  <c r="CF170" i="1"/>
  <c r="CL166" i="1"/>
  <c r="CL165" i="1"/>
  <c r="CL162" i="1"/>
  <c r="CL174" i="1"/>
  <c r="CL173" i="1"/>
  <c r="CL170" i="1"/>
  <c r="CL169" i="1"/>
  <c r="CK166" i="1"/>
  <c r="CK165" i="1"/>
  <c r="BT165" i="1"/>
  <c r="BS165" i="1" s="1"/>
  <c r="BX165" i="1" s="1"/>
  <c r="CK162" i="1"/>
  <c r="BT162" i="1"/>
  <c r="BS162" i="1" s="1"/>
  <c r="CH162" i="1" s="1"/>
  <c r="CI162" i="1" s="1"/>
  <c r="CF156" i="1"/>
  <c r="CF155" i="1"/>
  <c r="CJ153" i="1"/>
  <c r="CL152" i="1"/>
  <c r="CK151" i="1"/>
  <c r="CK149" i="1"/>
  <c r="CF148" i="1"/>
  <c r="CF147" i="1"/>
  <c r="BT147" i="1"/>
  <c r="BZ146" i="1"/>
  <c r="CK145" i="1"/>
  <c r="CJ144" i="1"/>
  <c r="BT144" i="1"/>
  <c r="BS144" i="1" s="1"/>
  <c r="CA144" i="1" s="1"/>
  <c r="CJ143" i="1"/>
  <c r="CF141" i="1"/>
  <c r="CL140" i="1"/>
  <c r="CL139" i="1"/>
  <c r="BT139" i="1"/>
  <c r="BZ138" i="1"/>
  <c r="CK137" i="1"/>
  <c r="CJ136" i="1"/>
  <c r="BT136" i="1"/>
  <c r="CJ135" i="1"/>
  <c r="BT157" i="1"/>
  <c r="BS157" i="1" s="1"/>
  <c r="CJ157" i="1"/>
  <c r="CL156" i="1"/>
  <c r="CL155" i="1"/>
  <c r="CF153" i="1"/>
  <c r="CK152" i="1"/>
  <c r="BT152" i="1"/>
  <c r="BS152" i="1" s="1"/>
  <c r="CJ151" i="1"/>
  <c r="BT151" i="1"/>
  <c r="BS151" i="1" s="1"/>
  <c r="BX151" i="1" s="1"/>
  <c r="CJ149" i="1"/>
  <c r="CL148" i="1"/>
  <c r="CL147" i="1"/>
  <c r="CJ145" i="1"/>
  <c r="CF144" i="1"/>
  <c r="CF143" i="1"/>
  <c r="CL141" i="1"/>
  <c r="BT141" i="1"/>
  <c r="CK140" i="1"/>
  <c r="BZ140" i="1"/>
  <c r="CK139" i="1"/>
  <c r="CJ137" i="1"/>
  <c r="CF136" i="1"/>
  <c r="CF135" i="1"/>
  <c r="CK157" i="1"/>
  <c r="CJ174" i="1"/>
  <c r="CJ170" i="1"/>
  <c r="CL153" i="1"/>
  <c r="CF149" i="1"/>
  <c r="CL143" i="1"/>
  <c r="CJ140" i="1"/>
  <c r="CL135" i="1"/>
  <c r="BZ157" i="1"/>
  <c r="BX158" i="1"/>
  <c r="BW158" i="1"/>
  <c r="BU155" i="1"/>
  <c r="BZ155" i="1" s="1"/>
  <c r="BV149" i="1"/>
  <c r="BW149" i="1"/>
  <c r="BZ174" i="1"/>
  <c r="BZ170" i="1"/>
  <c r="BZ166" i="1"/>
  <c r="BS160" i="1"/>
  <c r="CA160" i="1" s="1"/>
  <c r="BZ159" i="1"/>
  <c r="BY158" i="1"/>
  <c r="BU152" i="1"/>
  <c r="BX149" i="1"/>
  <c r="BZ171" i="1"/>
  <c r="BS170" i="1"/>
  <c r="CA170" i="1" s="1"/>
  <c r="BZ167" i="1"/>
  <c r="BZ172" i="1"/>
  <c r="BZ168" i="1"/>
  <c r="BZ164" i="1"/>
  <c r="BZ161" i="1"/>
  <c r="CH158" i="1"/>
  <c r="CI158" i="1" s="1"/>
  <c r="BZ156" i="1"/>
  <c r="BU150" i="1"/>
  <c r="BZ150" i="1" s="1"/>
  <c r="CA149" i="1"/>
  <c r="BZ148" i="1"/>
  <c r="BS174" i="1"/>
  <c r="BZ163" i="1"/>
  <c r="BS159" i="1"/>
  <c r="CA159" i="1" s="1"/>
  <c r="BV158" i="1"/>
  <c r="BZ153" i="1"/>
  <c r="BZ151" i="1"/>
  <c r="BS140" i="1"/>
  <c r="CA140" i="1" s="1"/>
  <c r="BZ160" i="1"/>
  <c r="CA169" i="1"/>
  <c r="CA158" i="1"/>
  <c r="BZ149" i="1"/>
  <c r="CH149" i="1"/>
  <c r="CI149" i="1" s="1"/>
  <c r="BZ147" i="1"/>
  <c r="BZ145" i="1"/>
  <c r="BZ143" i="1"/>
  <c r="BZ141" i="1"/>
  <c r="BZ139" i="1"/>
  <c r="BZ137" i="1"/>
  <c r="BZ135" i="1"/>
  <c r="AR164" i="1"/>
  <c r="AU164" i="1" s="1"/>
  <c r="AZ164" i="1" s="1"/>
  <c r="AT164" i="1"/>
  <c r="AS164" i="1" s="1"/>
  <c r="AR165" i="1"/>
  <c r="AU165" i="1" s="1"/>
  <c r="AT165" i="1"/>
  <c r="AS165" i="1" s="1"/>
  <c r="AR166" i="1"/>
  <c r="AT166" i="1"/>
  <c r="AS166" i="1" s="1"/>
  <c r="AR167" i="1"/>
  <c r="AT167" i="1"/>
  <c r="AS167" i="1" s="1"/>
  <c r="BA167" i="1" s="1"/>
  <c r="AR168" i="1"/>
  <c r="AU168" i="1" s="1"/>
  <c r="AT168" i="1"/>
  <c r="AR169" i="1"/>
  <c r="AU169" i="1" s="1"/>
  <c r="AT169" i="1"/>
  <c r="AR170" i="1"/>
  <c r="AU170" i="1" s="1"/>
  <c r="AT170" i="1"/>
  <c r="AS170" i="1" s="1"/>
  <c r="AR171" i="1"/>
  <c r="AU171" i="1" s="1"/>
  <c r="AT171" i="1"/>
  <c r="AS171" i="1" s="1"/>
  <c r="BA171" i="1" s="1"/>
  <c r="AR172" i="1"/>
  <c r="AU172" i="1" s="1"/>
  <c r="AT172" i="1"/>
  <c r="AR173" i="1"/>
  <c r="AU173" i="1" s="1"/>
  <c r="AT173" i="1"/>
  <c r="AS173" i="1" s="1"/>
  <c r="AR174" i="1"/>
  <c r="AU174" i="1" s="1"/>
  <c r="AT174" i="1"/>
  <c r="AS174" i="1" s="1"/>
  <c r="AH164" i="1"/>
  <c r="AI164" i="1" s="1"/>
  <c r="AJ164" i="1"/>
  <c r="AK164" i="1" s="1"/>
  <c r="AN164" i="1"/>
  <c r="AO164" i="1"/>
  <c r="AP164" i="1"/>
  <c r="AH165" i="1"/>
  <c r="AI165" i="1" s="1"/>
  <c r="AJ165" i="1"/>
  <c r="AK165" i="1" s="1"/>
  <c r="AN165" i="1"/>
  <c r="AO165" i="1"/>
  <c r="AP165" i="1"/>
  <c r="AH166" i="1"/>
  <c r="AI166" i="1" s="1"/>
  <c r="AJ166" i="1"/>
  <c r="AK166" i="1" s="1"/>
  <c r="AN166" i="1"/>
  <c r="AO166" i="1"/>
  <c r="AP166" i="1"/>
  <c r="AH167" i="1"/>
  <c r="AI167" i="1" s="1"/>
  <c r="AJ167" i="1"/>
  <c r="AK167" i="1" s="1"/>
  <c r="AN167" i="1"/>
  <c r="AO167" i="1"/>
  <c r="AP167" i="1"/>
  <c r="AH168" i="1"/>
  <c r="AI168" i="1" s="1"/>
  <c r="AJ168" i="1"/>
  <c r="AK168" i="1" s="1"/>
  <c r="AN168" i="1"/>
  <c r="AO168" i="1"/>
  <c r="AP168" i="1"/>
  <c r="AH169" i="1"/>
  <c r="AI169" i="1" s="1"/>
  <c r="AJ169" i="1"/>
  <c r="AK169" i="1" s="1"/>
  <c r="AN169" i="1"/>
  <c r="AO169" i="1"/>
  <c r="AP169" i="1"/>
  <c r="AH170" i="1"/>
  <c r="AI170" i="1" s="1"/>
  <c r="AJ170" i="1"/>
  <c r="AK170" i="1" s="1"/>
  <c r="AN170" i="1"/>
  <c r="AO170" i="1"/>
  <c r="AP170" i="1"/>
  <c r="AH171" i="1"/>
  <c r="AI171" i="1" s="1"/>
  <c r="AJ171" i="1"/>
  <c r="AK171" i="1" s="1"/>
  <c r="AN171" i="1"/>
  <c r="AO171" i="1"/>
  <c r="AP171" i="1"/>
  <c r="AH172" i="1"/>
  <c r="AI172" i="1" s="1"/>
  <c r="AJ172" i="1"/>
  <c r="AK172" i="1" s="1"/>
  <c r="AN172" i="1"/>
  <c r="AO172" i="1"/>
  <c r="AP172" i="1"/>
  <c r="AH173" i="1"/>
  <c r="AI173" i="1" s="1"/>
  <c r="AJ173" i="1"/>
  <c r="AN173" i="1"/>
  <c r="AO173" i="1"/>
  <c r="AP173" i="1"/>
  <c r="AH174" i="1"/>
  <c r="AI174" i="1" s="1"/>
  <c r="AJ174" i="1"/>
  <c r="AK174" i="1" s="1"/>
  <c r="AN174" i="1"/>
  <c r="AO174" i="1"/>
  <c r="AP174" i="1"/>
  <c r="AT163" i="1"/>
  <c r="AR163" i="1"/>
  <c r="AU163" i="1" s="1"/>
  <c r="AP163" i="1"/>
  <c r="AO163" i="1"/>
  <c r="AN163" i="1"/>
  <c r="AJ163" i="1"/>
  <c r="AK163" i="1" s="1"/>
  <c r="AH163" i="1"/>
  <c r="AI163" i="1" s="1"/>
  <c r="T174" i="1"/>
  <c r="S174" i="1"/>
  <c r="R174" i="1"/>
  <c r="Q174" i="1"/>
  <c r="L174" i="1"/>
  <c r="T173" i="1"/>
  <c r="S173" i="1"/>
  <c r="R173" i="1"/>
  <c r="Q173" i="1"/>
  <c r="L173" i="1"/>
  <c r="T172" i="1"/>
  <c r="S172" i="1"/>
  <c r="R172" i="1"/>
  <c r="Q172" i="1"/>
  <c r="L172" i="1"/>
  <c r="T171" i="1"/>
  <c r="S171" i="1"/>
  <c r="R171" i="1"/>
  <c r="Q171" i="1"/>
  <c r="L171" i="1"/>
  <c r="T170" i="1"/>
  <c r="S170" i="1"/>
  <c r="R170" i="1"/>
  <c r="Q170" i="1"/>
  <c r="L170" i="1"/>
  <c r="T169" i="1"/>
  <c r="S169" i="1"/>
  <c r="R169" i="1"/>
  <c r="Q169" i="1"/>
  <c r="L169" i="1"/>
  <c r="T168" i="1"/>
  <c r="S168" i="1"/>
  <c r="R168" i="1"/>
  <c r="Q168" i="1"/>
  <c r="L168" i="1"/>
  <c r="T167" i="1"/>
  <c r="S167" i="1"/>
  <c r="R167" i="1"/>
  <c r="Q167" i="1"/>
  <c r="L167" i="1"/>
  <c r="T166" i="1"/>
  <c r="S166" i="1"/>
  <c r="R166" i="1"/>
  <c r="Q166" i="1"/>
  <c r="L166" i="1"/>
  <c r="T165" i="1"/>
  <c r="S165" i="1"/>
  <c r="R165" i="1"/>
  <c r="Q165" i="1"/>
  <c r="L165" i="1"/>
  <c r="T164" i="1"/>
  <c r="S164" i="1"/>
  <c r="R164" i="1"/>
  <c r="Q164" i="1"/>
  <c r="L164" i="1"/>
  <c r="T163" i="1"/>
  <c r="S163" i="1"/>
  <c r="R163" i="1"/>
  <c r="Q163" i="1"/>
  <c r="L163" i="1"/>
  <c r="AH162" i="1"/>
  <c r="AI162" i="1" s="1"/>
  <c r="AJ162" i="1"/>
  <c r="AN162" i="1"/>
  <c r="AO162" i="1"/>
  <c r="AP162" i="1"/>
  <c r="AR162" i="1"/>
  <c r="AT162" i="1"/>
  <c r="AS162" i="1" s="1"/>
  <c r="AP158" i="1"/>
  <c r="AP159" i="1"/>
  <c r="AP160" i="1"/>
  <c r="AP161" i="1"/>
  <c r="AO161" i="1"/>
  <c r="AN161" i="1"/>
  <c r="AH161" i="1"/>
  <c r="AI161" i="1" s="1"/>
  <c r="AJ161" i="1"/>
  <c r="AT161" i="1"/>
  <c r="AS161" i="1" s="1"/>
  <c r="AR161" i="1"/>
  <c r="AU161" i="1" s="1"/>
  <c r="T162" i="1"/>
  <c r="S162" i="1"/>
  <c r="R162" i="1"/>
  <c r="Q162" i="1"/>
  <c r="L162" i="1"/>
  <c r="Q161" i="1"/>
  <c r="R161" i="1"/>
  <c r="S161" i="1"/>
  <c r="T161" i="1"/>
  <c r="L161" i="1"/>
  <c r="AR159" i="1"/>
  <c r="AU159" i="1" s="1"/>
  <c r="AT159" i="1"/>
  <c r="AS159" i="1" s="1"/>
  <c r="AR160" i="1"/>
  <c r="AU160" i="1" s="1"/>
  <c r="AT160" i="1"/>
  <c r="AS160" i="1" s="1"/>
  <c r="T160" i="1"/>
  <c r="S160" i="1"/>
  <c r="R160" i="1"/>
  <c r="Q160" i="1"/>
  <c r="L160" i="1"/>
  <c r="T159" i="1"/>
  <c r="S159" i="1"/>
  <c r="R159" i="1"/>
  <c r="Q159" i="1"/>
  <c r="L159" i="1"/>
  <c r="AT157" i="1"/>
  <c r="AS157" i="1" s="1"/>
  <c r="AR157" i="1"/>
  <c r="AU157" i="1" s="1"/>
  <c r="AP157" i="1"/>
  <c r="AT158" i="1"/>
  <c r="AS158" i="1" s="1"/>
  <c r="AR158" i="1"/>
  <c r="AU158" i="1" s="1"/>
  <c r="AO158" i="1"/>
  <c r="AN158" i="1"/>
  <c r="AJ158" i="1"/>
  <c r="AK158" i="1" s="1"/>
  <c r="AH158" i="1"/>
  <c r="AI158" i="1" s="1"/>
  <c r="AH159" i="1"/>
  <c r="AI159" i="1" s="1"/>
  <c r="AJ159" i="1"/>
  <c r="AK159" i="1" s="1"/>
  <c r="AH160" i="1"/>
  <c r="AI160" i="1" s="1"/>
  <c r="AJ160" i="1"/>
  <c r="AK160" i="1" s="1"/>
  <c r="Q158" i="1"/>
  <c r="R158" i="1"/>
  <c r="S158" i="1"/>
  <c r="T158" i="1"/>
  <c r="L158" i="1"/>
  <c r="AJ157" i="1"/>
  <c r="AK157" i="1" s="1"/>
  <c r="AH157" i="1"/>
  <c r="AI157" i="1" s="1"/>
  <c r="T157" i="1"/>
  <c r="S157" i="1"/>
  <c r="R157" i="1"/>
  <c r="Q157" i="1"/>
  <c r="L157" i="1"/>
  <c r="BV151" i="1" l="1"/>
  <c r="BV169" i="1"/>
  <c r="CH169" i="1"/>
  <c r="CI169" i="1" s="1"/>
  <c r="BW154" i="1"/>
  <c r="CH168" i="1"/>
  <c r="CI168" i="1" s="1"/>
  <c r="BW169" i="1"/>
  <c r="BX163" i="1"/>
  <c r="CC163" i="1" s="1"/>
  <c r="CG163" i="1" s="1"/>
  <c r="CA167" i="1"/>
  <c r="BX169" i="1"/>
  <c r="BW167" i="1"/>
  <c r="CA135" i="1"/>
  <c r="BX135" i="1"/>
  <c r="BV173" i="1"/>
  <c r="CH173" i="1"/>
  <c r="CI173" i="1" s="1"/>
  <c r="CA168" i="1"/>
  <c r="AZ168" i="1"/>
  <c r="BV135" i="1"/>
  <c r="CB135" i="1" s="1"/>
  <c r="CA173" i="1"/>
  <c r="CB149" i="1"/>
  <c r="BV168" i="1"/>
  <c r="CH163" i="1"/>
  <c r="CI163" i="1" s="1"/>
  <c r="BW163" i="1"/>
  <c r="BX143" i="1"/>
  <c r="BY162" i="1"/>
  <c r="BW162" i="1"/>
  <c r="BV163" i="1"/>
  <c r="CB163" i="1" s="1"/>
  <c r="BW143" i="1"/>
  <c r="BV143" i="1"/>
  <c r="CB143" i="1" s="1"/>
  <c r="BX153" i="1"/>
  <c r="CC153" i="1" s="1"/>
  <c r="CA163" i="1"/>
  <c r="BW168" i="1"/>
  <c r="CC168" i="1" s="1"/>
  <c r="BY171" i="1"/>
  <c r="BX150" i="1"/>
  <c r="CH153" i="1"/>
  <c r="CI153" i="1" s="1"/>
  <c r="CH165" i="1"/>
  <c r="CI165" i="1" s="1"/>
  <c r="BX171" i="1"/>
  <c r="CC171" i="1" s="1"/>
  <c r="BV167" i="1"/>
  <c r="AW165" i="1"/>
  <c r="BW135" i="1"/>
  <c r="CH143" i="1"/>
  <c r="CI143" i="1" s="1"/>
  <c r="BY150" i="1"/>
  <c r="CH167" i="1"/>
  <c r="CI167" i="1" s="1"/>
  <c r="BW165" i="1"/>
  <c r="CC165" i="1" s="1"/>
  <c r="BW173" i="1"/>
  <c r="CC173" i="1" s="1"/>
  <c r="BV171" i="1"/>
  <c r="CB171" i="1" s="1"/>
  <c r="BY167" i="1"/>
  <c r="CH154" i="1"/>
  <c r="CI154" i="1" s="1"/>
  <c r="CH160" i="1"/>
  <c r="CI160" i="1" s="1"/>
  <c r="BY153" i="1"/>
  <c r="AX161" i="1"/>
  <c r="AZ174" i="1"/>
  <c r="CA151" i="1"/>
  <c r="CH151" i="1"/>
  <c r="CI151" i="1" s="1"/>
  <c r="BY151" i="1"/>
  <c r="CB151" i="1" s="1"/>
  <c r="BX162" i="1"/>
  <c r="CA152" i="1"/>
  <c r="BW151" i="1"/>
  <c r="CC151" i="1" s="1"/>
  <c r="BE174" i="1"/>
  <c r="BE173" i="1"/>
  <c r="BE168" i="1"/>
  <c r="BD166" i="1"/>
  <c r="CA162" i="1"/>
  <c r="BS136" i="1"/>
  <c r="CH136" i="1" s="1"/>
  <c r="CI136" i="1" s="1"/>
  <c r="BV162" i="1"/>
  <c r="BY173" i="1"/>
  <c r="BV153" i="1"/>
  <c r="CH171" i="1"/>
  <c r="CI171" i="1" s="1"/>
  <c r="CA171" i="1"/>
  <c r="CA146" i="1"/>
  <c r="CH152" i="1"/>
  <c r="CI152" i="1" s="1"/>
  <c r="BS145" i="1"/>
  <c r="CA145" i="1" s="1"/>
  <c r="BS161" i="1"/>
  <c r="BS139" i="1"/>
  <c r="CA139" i="1" s="1"/>
  <c r="BS155" i="1"/>
  <c r="BV155" i="1" s="1"/>
  <c r="BS172" i="1"/>
  <c r="CH135" i="1"/>
  <c r="CI135" i="1" s="1"/>
  <c r="CA148" i="1"/>
  <c r="BV165" i="1"/>
  <c r="CB165" i="1" s="1"/>
  <c r="BY168" i="1"/>
  <c r="BX154" i="1"/>
  <c r="BY154" i="1"/>
  <c r="CB154" i="1" s="1"/>
  <c r="BS141" i="1"/>
  <c r="CA141" i="1" s="1"/>
  <c r="BS147" i="1"/>
  <c r="BS164" i="1"/>
  <c r="CA164" i="1" s="1"/>
  <c r="CA153" i="1"/>
  <c r="CA143" i="1"/>
  <c r="BS137" i="1"/>
  <c r="BE172" i="1"/>
  <c r="AZ170" i="1"/>
  <c r="AZ165" i="1"/>
  <c r="CA165" i="1"/>
  <c r="CA154" i="1"/>
  <c r="BY165" i="1"/>
  <c r="CC149" i="1"/>
  <c r="BV157" i="1"/>
  <c r="BY157" i="1"/>
  <c r="BW157" i="1"/>
  <c r="BX157" i="1"/>
  <c r="CA157" i="1"/>
  <c r="CH157" i="1"/>
  <c r="CI157" i="1" s="1"/>
  <c r="BW156" i="1"/>
  <c r="BX156" i="1"/>
  <c r="BV156" i="1"/>
  <c r="BY156" i="1"/>
  <c r="BW166" i="1"/>
  <c r="BV166" i="1"/>
  <c r="BY166" i="1"/>
  <c r="BX166" i="1"/>
  <c r="BW174" i="1"/>
  <c r="BV174" i="1"/>
  <c r="BY174" i="1"/>
  <c r="BX174" i="1"/>
  <c r="BW152" i="1"/>
  <c r="BY152" i="1"/>
  <c r="BX152" i="1"/>
  <c r="BV152" i="1"/>
  <c r="BV159" i="1"/>
  <c r="BW159" i="1"/>
  <c r="BX159" i="1"/>
  <c r="BY159" i="1"/>
  <c r="BV170" i="1"/>
  <c r="BW170" i="1"/>
  <c r="BY170" i="1"/>
  <c r="BX170" i="1"/>
  <c r="BW146" i="1"/>
  <c r="BY146" i="1"/>
  <c r="CH146" i="1"/>
  <c r="CI146" i="1" s="1"/>
  <c r="BX146" i="1"/>
  <c r="BV146" i="1"/>
  <c r="CC167" i="1"/>
  <c r="BW138" i="1"/>
  <c r="BY138" i="1"/>
  <c r="CH138" i="1"/>
  <c r="CI138" i="1" s="1"/>
  <c r="BX138" i="1"/>
  <c r="BV138" i="1"/>
  <c r="BW142" i="1"/>
  <c r="BY142" i="1"/>
  <c r="CH142" i="1"/>
  <c r="CI142" i="1" s="1"/>
  <c r="BX142" i="1"/>
  <c r="BV142" i="1"/>
  <c r="BY144" i="1"/>
  <c r="BW144" i="1"/>
  <c r="CH144" i="1"/>
  <c r="CI144" i="1" s="1"/>
  <c r="BX144" i="1"/>
  <c r="BV144" i="1"/>
  <c r="CB144" i="1" s="1"/>
  <c r="CA156" i="1"/>
  <c r="CB158" i="1"/>
  <c r="CA166" i="1"/>
  <c r="CA174" i="1"/>
  <c r="CH150" i="1"/>
  <c r="CI150" i="1" s="1"/>
  <c r="BV150" i="1"/>
  <c r="BW150" i="1"/>
  <c r="CB169" i="1"/>
  <c r="BZ152" i="1"/>
  <c r="BY160" i="1"/>
  <c r="BV160" i="1"/>
  <c r="BX160" i="1"/>
  <c r="BW160" i="1"/>
  <c r="CH170" i="1"/>
  <c r="CI170" i="1" s="1"/>
  <c r="BW134" i="1"/>
  <c r="BY134" i="1"/>
  <c r="CH134" i="1"/>
  <c r="CI134" i="1" s="1"/>
  <c r="BX134" i="1"/>
  <c r="BV134" i="1"/>
  <c r="CH166" i="1"/>
  <c r="CI166" i="1" s="1"/>
  <c r="BY140" i="1"/>
  <c r="BW140" i="1"/>
  <c r="CH140" i="1"/>
  <c r="CI140" i="1" s="1"/>
  <c r="BX140" i="1"/>
  <c r="BV140" i="1"/>
  <c r="CB140" i="1" s="1"/>
  <c r="CH156" i="1"/>
  <c r="CI156" i="1" s="1"/>
  <c r="CH159" i="1"/>
  <c r="CI159" i="1" s="1"/>
  <c r="BW148" i="1"/>
  <c r="BX148" i="1"/>
  <c r="BV148" i="1"/>
  <c r="BY148" i="1"/>
  <c r="CH174" i="1"/>
  <c r="CI174" i="1" s="1"/>
  <c r="CC158" i="1"/>
  <c r="AW173" i="1"/>
  <c r="AL173" i="1"/>
  <c r="BE170" i="1"/>
  <c r="AX160" i="1"/>
  <c r="BA160" i="1"/>
  <c r="AL170" i="1"/>
  <c r="AM170" i="1" s="1"/>
  <c r="AV170" i="1"/>
  <c r="AX159" i="1"/>
  <c r="BA159" i="1"/>
  <c r="AV174" i="1"/>
  <c r="AL174" i="1"/>
  <c r="AM174" i="1" s="1"/>
  <c r="BD174" i="1"/>
  <c r="AL165" i="1"/>
  <c r="AM165" i="1" s="1"/>
  <c r="BA173" i="1"/>
  <c r="AV173" i="1"/>
  <c r="AS172" i="1"/>
  <c r="BD172" i="1" s="1"/>
  <c r="AZ171" i="1"/>
  <c r="BE169" i="1"/>
  <c r="AS169" i="1"/>
  <c r="AY169" i="1" s="1"/>
  <c r="BA166" i="1"/>
  <c r="BE165" i="1"/>
  <c r="BE164" i="1"/>
  <c r="BE161" i="1"/>
  <c r="AL161" i="1"/>
  <c r="BA174" i="1"/>
  <c r="BD170" i="1"/>
  <c r="AV169" i="1"/>
  <c r="AS168" i="1"/>
  <c r="AL168" i="1" s="1"/>
  <c r="AM168" i="1" s="1"/>
  <c r="BD165" i="1"/>
  <c r="BG165" i="1" s="1"/>
  <c r="BD161" i="1"/>
  <c r="AZ157" i="1"/>
  <c r="AL171" i="1"/>
  <c r="AM171" i="1" s="1"/>
  <c r="AZ172" i="1"/>
  <c r="BE171" i="1"/>
  <c r="BA170" i="1"/>
  <c r="BA165" i="1"/>
  <c r="AX164" i="1"/>
  <c r="AY164" i="1"/>
  <c r="AV164" i="1"/>
  <c r="BD164" i="1"/>
  <c r="BD173" i="1"/>
  <c r="AX171" i="1"/>
  <c r="AY171" i="1"/>
  <c r="BA164" i="1"/>
  <c r="AL164" i="1"/>
  <c r="AM164" i="1" s="1"/>
  <c r="AX174" i="1"/>
  <c r="AY174" i="1"/>
  <c r="AW171" i="1"/>
  <c r="AX170" i="1"/>
  <c r="AY170" i="1"/>
  <c r="AU167" i="1"/>
  <c r="AX165" i="1"/>
  <c r="AY165" i="1"/>
  <c r="AV165" i="1"/>
  <c r="AW164" i="1"/>
  <c r="AW174" i="1"/>
  <c r="AZ173" i="1"/>
  <c r="AX173" i="1"/>
  <c r="AY173" i="1"/>
  <c r="BD171" i="1"/>
  <c r="AV171" i="1"/>
  <c r="AW170" i="1"/>
  <c r="AZ169" i="1"/>
  <c r="BD167" i="1"/>
  <c r="AU166" i="1"/>
  <c r="BE163" i="1"/>
  <c r="AZ163" i="1"/>
  <c r="AS163" i="1"/>
  <c r="BD162" i="1"/>
  <c r="BA162" i="1"/>
  <c r="AU162" i="1"/>
  <c r="AZ162" i="1" s="1"/>
  <c r="BA161" i="1"/>
  <c r="AW161" i="1"/>
  <c r="AY161" i="1"/>
  <c r="AV161" i="1"/>
  <c r="AZ161" i="1"/>
  <c r="AZ160" i="1"/>
  <c r="AW160" i="1"/>
  <c r="BE160" i="1"/>
  <c r="AZ159" i="1"/>
  <c r="AW159" i="1"/>
  <c r="BE159" i="1"/>
  <c r="BD160" i="1"/>
  <c r="AV160" i="1"/>
  <c r="BD159" i="1"/>
  <c r="AV159" i="1"/>
  <c r="AY160" i="1"/>
  <c r="AY159" i="1"/>
  <c r="AW157" i="1"/>
  <c r="AX157" i="1"/>
  <c r="AY157" i="1"/>
  <c r="AV157" i="1"/>
  <c r="BD157" i="1"/>
  <c r="BE157" i="1"/>
  <c r="BA157" i="1"/>
  <c r="BE158" i="1"/>
  <c r="AV158" i="1"/>
  <c r="AY158" i="1"/>
  <c r="AZ158" i="1"/>
  <c r="BD158" i="1"/>
  <c r="AW158" i="1"/>
  <c r="BA158" i="1"/>
  <c r="AX158" i="1"/>
  <c r="AL158" i="1"/>
  <c r="AM158" i="1" s="1"/>
  <c r="AL159" i="1"/>
  <c r="AL160" i="1"/>
  <c r="BG174" i="1" l="1"/>
  <c r="CC135" i="1"/>
  <c r="CE135" i="1" s="1"/>
  <c r="CB168" i="1"/>
  <c r="CG168" i="1" s="1"/>
  <c r="CC154" i="1"/>
  <c r="CE154" i="1" s="1"/>
  <c r="CB162" i="1"/>
  <c r="CE162" i="1" s="1"/>
  <c r="CC169" i="1"/>
  <c r="CE169" i="1" s="1"/>
  <c r="CC143" i="1"/>
  <c r="CG143" i="1" s="1"/>
  <c r="BV136" i="1"/>
  <c r="BC165" i="1"/>
  <c r="BY136" i="1"/>
  <c r="CE149" i="1"/>
  <c r="CB167" i="1"/>
  <c r="CG167" i="1" s="1"/>
  <c r="CB173" i="1"/>
  <c r="CG173" i="1" s="1"/>
  <c r="CE163" i="1"/>
  <c r="CC150" i="1"/>
  <c r="CC162" i="1"/>
  <c r="CG162" i="1" s="1"/>
  <c r="BB164" i="1"/>
  <c r="BG161" i="1"/>
  <c r="BF170" i="1"/>
  <c r="CB150" i="1"/>
  <c r="CB153" i="1"/>
  <c r="CE153" i="1" s="1"/>
  <c r="BB174" i="1"/>
  <c r="CB160" i="1"/>
  <c r="CE171" i="1"/>
  <c r="BD168" i="1"/>
  <c r="BF168" i="1" s="1"/>
  <c r="AV172" i="1"/>
  <c r="AX168" i="1"/>
  <c r="BB170" i="1"/>
  <c r="AX169" i="1"/>
  <c r="CG171" i="1"/>
  <c r="BC161" i="1"/>
  <c r="BC160" i="1"/>
  <c r="BW136" i="1"/>
  <c r="BG170" i="1"/>
  <c r="BX136" i="1"/>
  <c r="CC159" i="1"/>
  <c r="CA136" i="1"/>
  <c r="BX155" i="1"/>
  <c r="BY155" i="1"/>
  <c r="CB155" i="1" s="1"/>
  <c r="BX161" i="1"/>
  <c r="CH161" i="1"/>
  <c r="CI161" i="1" s="1"/>
  <c r="BV161" i="1"/>
  <c r="BY161" i="1"/>
  <c r="BW161" i="1"/>
  <c r="CG149" i="1"/>
  <c r="BW164" i="1"/>
  <c r="BY164" i="1"/>
  <c r="CH164" i="1"/>
  <c r="CI164" i="1" s="1"/>
  <c r="BV164" i="1"/>
  <c r="BX164" i="1"/>
  <c r="CC164" i="1" s="1"/>
  <c r="BY141" i="1"/>
  <c r="BW141" i="1"/>
  <c r="BX141" i="1"/>
  <c r="CH141" i="1"/>
  <c r="CI141" i="1" s="1"/>
  <c r="BV141" i="1"/>
  <c r="CB141" i="1" s="1"/>
  <c r="CA155" i="1"/>
  <c r="CA161" i="1"/>
  <c r="CH155" i="1"/>
  <c r="CI155" i="1" s="1"/>
  <c r="CC140" i="1"/>
  <c r="CE140" i="1" s="1"/>
  <c r="CC142" i="1"/>
  <c r="CB138" i="1"/>
  <c r="CB152" i="1"/>
  <c r="CB156" i="1"/>
  <c r="CB157" i="1"/>
  <c r="BY147" i="1"/>
  <c r="BW147" i="1"/>
  <c r="BV147" i="1"/>
  <c r="BX147" i="1"/>
  <c r="CH147" i="1"/>
  <c r="CI147" i="1" s="1"/>
  <c r="BW172" i="1"/>
  <c r="BX172" i="1"/>
  <c r="BV172" i="1"/>
  <c r="BY172" i="1"/>
  <c r="CH172" i="1"/>
  <c r="CI172" i="1" s="1"/>
  <c r="BY137" i="1"/>
  <c r="BV137" i="1"/>
  <c r="BW137" i="1"/>
  <c r="BX137" i="1"/>
  <c r="CH137" i="1"/>
  <c r="CI137" i="1" s="1"/>
  <c r="BC159" i="1"/>
  <c r="BA172" i="1"/>
  <c r="BC171" i="1"/>
  <c r="BW155" i="1"/>
  <c r="CC152" i="1"/>
  <c r="CC156" i="1"/>
  <c r="CC157" i="1"/>
  <c r="CA137" i="1"/>
  <c r="CA147" i="1"/>
  <c r="CA172" i="1"/>
  <c r="BY139" i="1"/>
  <c r="BV139" i="1"/>
  <c r="CH139" i="1"/>
  <c r="CI139" i="1" s="1"/>
  <c r="BX139" i="1"/>
  <c r="BW139" i="1"/>
  <c r="BY145" i="1"/>
  <c r="BV145" i="1"/>
  <c r="BW145" i="1"/>
  <c r="BX145" i="1"/>
  <c r="CH145" i="1"/>
  <c r="CI145" i="1" s="1"/>
  <c r="CE165" i="1"/>
  <c r="CG165" i="1"/>
  <c r="CC174" i="1"/>
  <c r="CE167" i="1"/>
  <c r="CB134" i="1"/>
  <c r="CC148" i="1"/>
  <c r="CC134" i="1"/>
  <c r="CC160" i="1"/>
  <c r="CC144" i="1"/>
  <c r="CG144" i="1" s="1"/>
  <c r="CB142" i="1"/>
  <c r="CC146" i="1"/>
  <c r="CC170" i="1"/>
  <c r="CB159" i="1"/>
  <c r="CB174" i="1"/>
  <c r="CB166" i="1"/>
  <c r="CG154" i="1"/>
  <c r="CG151" i="1"/>
  <c r="CE151" i="1"/>
  <c r="CC138" i="1"/>
  <c r="CC166" i="1"/>
  <c r="CB148" i="1"/>
  <c r="CE158" i="1"/>
  <c r="CG158" i="1"/>
  <c r="CB146" i="1"/>
  <c r="CB170" i="1"/>
  <c r="BF165" i="1"/>
  <c r="AM173" i="1"/>
  <c r="BC174" i="1"/>
  <c r="AW168" i="1"/>
  <c r="AW172" i="1"/>
  <c r="BB169" i="1"/>
  <c r="BB171" i="1"/>
  <c r="BC173" i="1"/>
  <c r="BB165" i="1"/>
  <c r="AV168" i="1"/>
  <c r="BD169" i="1"/>
  <c r="BF169" i="1" s="1"/>
  <c r="AX172" i="1"/>
  <c r="BB158" i="1"/>
  <c r="BG157" i="1"/>
  <c r="AL162" i="1"/>
  <c r="AM162" i="1" s="1"/>
  <c r="BA168" i="1"/>
  <c r="BB160" i="1"/>
  <c r="AM161" i="1"/>
  <c r="AY168" i="1"/>
  <c r="AY172" i="1"/>
  <c r="BF174" i="1"/>
  <c r="BF161" i="1"/>
  <c r="AL172" i="1"/>
  <c r="AM172" i="1" s="1"/>
  <c r="AW169" i="1"/>
  <c r="AL169" i="1"/>
  <c r="AM169" i="1" s="1"/>
  <c r="BA169" i="1"/>
  <c r="BE166" i="1"/>
  <c r="AZ166" i="1"/>
  <c r="AV166" i="1"/>
  <c r="BE167" i="1"/>
  <c r="BG167" i="1" s="1"/>
  <c r="AZ167" i="1"/>
  <c r="BF172" i="1"/>
  <c r="BG172" i="1"/>
  <c r="AX167" i="1"/>
  <c r="AW166" i="1"/>
  <c r="AY166" i="1"/>
  <c r="AW167" i="1"/>
  <c r="BC170" i="1"/>
  <c r="BB173" i="1"/>
  <c r="AV167" i="1"/>
  <c r="BF171" i="1"/>
  <c r="BG171" i="1"/>
  <c r="AX166" i="1"/>
  <c r="BC166" i="1" s="1"/>
  <c r="BF173" i="1"/>
  <c r="BG173" i="1"/>
  <c r="BC164" i="1"/>
  <c r="AL166" i="1"/>
  <c r="AM166" i="1" s="1"/>
  <c r="AL167" i="1"/>
  <c r="AM167" i="1" s="1"/>
  <c r="AY167" i="1"/>
  <c r="BF164" i="1"/>
  <c r="BG164" i="1"/>
  <c r="AY163" i="1"/>
  <c r="AX163" i="1"/>
  <c r="AW163" i="1"/>
  <c r="AV163" i="1"/>
  <c r="AL163" i="1"/>
  <c r="AM163" i="1" s="1"/>
  <c r="BD163" i="1"/>
  <c r="BA163" i="1"/>
  <c r="AW162" i="1"/>
  <c r="BE162" i="1"/>
  <c r="BF162" i="1" s="1"/>
  <c r="AV162" i="1"/>
  <c r="AX162" i="1"/>
  <c r="AY162" i="1"/>
  <c r="BB161" i="1"/>
  <c r="BF160" i="1"/>
  <c r="BG160" i="1"/>
  <c r="BB159" i="1"/>
  <c r="BF159" i="1"/>
  <c r="BG159" i="1"/>
  <c r="BB157" i="1"/>
  <c r="BF157" i="1"/>
  <c r="BC157" i="1"/>
  <c r="BG158" i="1"/>
  <c r="BF158" i="1"/>
  <c r="BC158" i="1"/>
  <c r="AM160" i="1"/>
  <c r="AM159" i="1"/>
  <c r="AL157" i="1"/>
  <c r="AM157" i="1" s="1"/>
  <c r="CG150" i="1" l="1"/>
  <c r="CE143" i="1"/>
  <c r="CE168" i="1"/>
  <c r="CE150" i="1"/>
  <c r="CG169" i="1"/>
  <c r="CG135" i="1"/>
  <c r="BB172" i="1"/>
  <c r="CE173" i="1"/>
  <c r="CB136" i="1"/>
  <c r="CG157" i="1"/>
  <c r="CG153" i="1"/>
  <c r="AK161" i="1"/>
  <c r="BG168" i="1"/>
  <c r="BB168" i="1"/>
  <c r="CE157" i="1"/>
  <c r="CB139" i="1"/>
  <c r="CG156" i="1"/>
  <c r="CC136" i="1"/>
  <c r="BC168" i="1"/>
  <c r="CB161" i="1"/>
  <c r="BC172" i="1"/>
  <c r="BC167" i="1"/>
  <c r="CE160" i="1"/>
  <c r="CG140" i="1"/>
  <c r="CB145" i="1"/>
  <c r="CB137" i="1"/>
  <c r="CC141" i="1"/>
  <c r="CG141" i="1" s="1"/>
  <c r="BC162" i="1"/>
  <c r="CE144" i="1"/>
  <c r="CE152" i="1"/>
  <c r="CB164" i="1"/>
  <c r="CE164" i="1" s="1"/>
  <c r="BC169" i="1"/>
  <c r="CC139" i="1"/>
  <c r="CE156" i="1"/>
  <c r="CB172" i="1"/>
  <c r="CG152" i="1"/>
  <c r="CC155" i="1"/>
  <c r="CG155" i="1" s="1"/>
  <c r="CC147" i="1"/>
  <c r="CE138" i="1"/>
  <c r="CG160" i="1"/>
  <c r="CC145" i="1"/>
  <c r="CC137" i="1"/>
  <c r="CC172" i="1"/>
  <c r="CB147" i="1"/>
  <c r="CG147" i="1" s="1"/>
  <c r="CC161" i="1"/>
  <c r="CE159" i="1"/>
  <c r="CG159" i="1"/>
  <c r="CE134" i="1"/>
  <c r="CG134" i="1"/>
  <c r="CE170" i="1"/>
  <c r="CG170" i="1"/>
  <c r="CE166" i="1"/>
  <c r="CG166" i="1"/>
  <c r="CE142" i="1"/>
  <c r="CG142" i="1"/>
  <c r="CG138" i="1"/>
  <c r="CE146" i="1"/>
  <c r="CG146" i="1"/>
  <c r="CE148" i="1"/>
  <c r="CG148" i="1"/>
  <c r="CE174" i="1"/>
  <c r="CG174" i="1"/>
  <c r="AK173" i="1"/>
  <c r="BG169" i="1"/>
  <c r="BB162" i="1"/>
  <c r="AK162" i="1" s="1"/>
  <c r="BF167" i="1"/>
  <c r="BB167" i="1"/>
  <c r="BG166" i="1"/>
  <c r="BF166" i="1"/>
  <c r="BB166" i="1"/>
  <c r="BG163" i="1"/>
  <c r="BF163" i="1"/>
  <c r="BC163" i="1"/>
  <c r="BB163" i="1"/>
  <c r="BG162" i="1"/>
  <c r="CE136" i="1" l="1"/>
  <c r="CG136" i="1"/>
  <c r="CE145" i="1"/>
  <c r="CG172" i="1"/>
  <c r="CG164" i="1"/>
  <c r="CE139" i="1"/>
  <c r="CE137" i="1"/>
  <c r="CE161" i="1"/>
  <c r="CE141" i="1"/>
  <c r="CG139" i="1"/>
  <c r="CE155" i="1"/>
  <c r="CE172" i="1"/>
  <c r="CG137" i="1"/>
  <c r="CG145" i="1"/>
  <c r="CG161" i="1"/>
  <c r="CE14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2" i="1"/>
  <c r="AH156" i="1"/>
  <c r="AI156" i="1" s="1"/>
  <c r="AJ156" i="1"/>
  <c r="AK156" i="1" s="1"/>
  <c r="AN156" i="1"/>
  <c r="AO156" i="1"/>
  <c r="AT156" i="1"/>
  <c r="AS156" i="1" s="1"/>
  <c r="AR156" i="1"/>
  <c r="AU156" i="1" s="1"/>
  <c r="S156" i="1"/>
  <c r="R156" i="1"/>
  <c r="Q156" i="1"/>
  <c r="L156" i="1"/>
  <c r="AH155" i="1"/>
  <c r="AI155" i="1" s="1"/>
  <c r="AJ155" i="1"/>
  <c r="AK155" i="1" s="1"/>
  <c r="AN155" i="1"/>
  <c r="AO155" i="1"/>
  <c r="AT155" i="1"/>
  <c r="AS155" i="1" s="1"/>
  <c r="AR155" i="1"/>
  <c r="AU155" i="1" s="1"/>
  <c r="S155" i="1"/>
  <c r="R155" i="1"/>
  <c r="Q155" i="1"/>
  <c r="L155" i="1"/>
  <c r="AH154" i="1"/>
  <c r="AI154" i="1" s="1"/>
  <c r="AJ154" i="1"/>
  <c r="AK154" i="1" s="1"/>
  <c r="AN154" i="1"/>
  <c r="AO154" i="1"/>
  <c r="AT154" i="1"/>
  <c r="AS154" i="1" s="1"/>
  <c r="AR154" i="1"/>
  <c r="AU154" i="1" s="1"/>
  <c r="S154" i="1"/>
  <c r="R154" i="1"/>
  <c r="Q154" i="1"/>
  <c r="L154" i="1"/>
  <c r="AH153" i="1"/>
  <c r="AI153" i="1" s="1"/>
  <c r="AJ153" i="1"/>
  <c r="AK153" i="1" s="1"/>
  <c r="AN153" i="1"/>
  <c r="AO153" i="1"/>
  <c r="AT153" i="1"/>
  <c r="AS153" i="1" s="1"/>
  <c r="AR153" i="1"/>
  <c r="S153" i="1"/>
  <c r="R153" i="1"/>
  <c r="Q153" i="1"/>
  <c r="L153" i="1"/>
  <c r="S152" i="1"/>
  <c r="R152" i="1"/>
  <c r="Q152" i="1"/>
  <c r="L152" i="1"/>
  <c r="AR152" i="1"/>
  <c r="AT152" i="1"/>
  <c r="AS152" i="1" s="1"/>
  <c r="AN152" i="1"/>
  <c r="AO152" i="1"/>
  <c r="AH152" i="1"/>
  <c r="AI152" i="1" s="1"/>
  <c r="AJ152" i="1"/>
  <c r="AK152" i="1" s="1"/>
  <c r="AH151" i="1"/>
  <c r="AI151" i="1" s="1"/>
  <c r="AJ151" i="1"/>
  <c r="AK151" i="1" s="1"/>
  <c r="AN151" i="1"/>
  <c r="AO151" i="1"/>
  <c r="AT151" i="1"/>
  <c r="AS151" i="1" s="1"/>
  <c r="AR151" i="1"/>
  <c r="AU151" i="1" s="1"/>
  <c r="R151" i="1"/>
  <c r="Q151" i="1"/>
  <c r="S151" i="1"/>
  <c r="L151" i="1"/>
  <c r="AH150" i="1"/>
  <c r="AI150" i="1" s="1"/>
  <c r="AJ150" i="1"/>
  <c r="AK150" i="1" s="1"/>
  <c r="AN150" i="1"/>
  <c r="AO150" i="1"/>
  <c r="AP150" i="1"/>
  <c r="AT150" i="1"/>
  <c r="AS150" i="1" s="1"/>
  <c r="AH149" i="1"/>
  <c r="AI149" i="1" s="1"/>
  <c r="AJ149" i="1"/>
  <c r="AK149" i="1" s="1"/>
  <c r="AN149" i="1"/>
  <c r="AO149" i="1"/>
  <c r="AP149" i="1"/>
  <c r="AT149" i="1"/>
  <c r="AH148" i="1"/>
  <c r="AI148" i="1" s="1"/>
  <c r="AJ148" i="1"/>
  <c r="AK148" i="1" s="1"/>
  <c r="AN148" i="1"/>
  <c r="AO148" i="1"/>
  <c r="AP148" i="1"/>
  <c r="AT148" i="1"/>
  <c r="AS148" i="1" s="1"/>
  <c r="AH147" i="1"/>
  <c r="AI147" i="1" s="1"/>
  <c r="AJ147" i="1"/>
  <c r="AK147" i="1" s="1"/>
  <c r="AN147" i="1"/>
  <c r="AO147" i="1"/>
  <c r="AP147" i="1"/>
  <c r="AT147" i="1"/>
  <c r="AH146" i="1"/>
  <c r="AI146" i="1" s="1"/>
  <c r="AJ146" i="1"/>
  <c r="AK146" i="1" s="1"/>
  <c r="AN146" i="1"/>
  <c r="AO146" i="1"/>
  <c r="AP146" i="1"/>
  <c r="AT146" i="1"/>
  <c r="AS146" i="1" s="1"/>
  <c r="AH145" i="1"/>
  <c r="AI145" i="1" s="1"/>
  <c r="AJ145" i="1"/>
  <c r="AK145" i="1" s="1"/>
  <c r="AN145" i="1"/>
  <c r="AO145" i="1"/>
  <c r="AP145" i="1"/>
  <c r="AT145" i="1"/>
  <c r="AS145" i="1" s="1"/>
  <c r="AH144" i="1"/>
  <c r="AI144" i="1" s="1"/>
  <c r="AJ144" i="1"/>
  <c r="AK144" i="1" s="1"/>
  <c r="AN144" i="1"/>
  <c r="AO144" i="1"/>
  <c r="AP144" i="1"/>
  <c r="AT144" i="1"/>
  <c r="AS144" i="1" s="1"/>
  <c r="AH143" i="1"/>
  <c r="AI143" i="1" s="1"/>
  <c r="AJ143" i="1"/>
  <c r="AK143" i="1" s="1"/>
  <c r="AN143" i="1"/>
  <c r="AO143" i="1"/>
  <c r="AP143" i="1"/>
  <c r="AT143" i="1"/>
  <c r="AS143" i="1" s="1"/>
  <c r="AH142" i="1"/>
  <c r="AJ142" i="1"/>
  <c r="AK142" i="1" s="1"/>
  <c r="AN142" i="1"/>
  <c r="AO142" i="1"/>
  <c r="AP142" i="1"/>
  <c r="AT142" i="1"/>
  <c r="AS142" i="1" s="1"/>
  <c r="AH141" i="1"/>
  <c r="AI141" i="1" s="1"/>
  <c r="AJ141" i="1"/>
  <c r="AK141" i="1" s="1"/>
  <c r="AN141" i="1"/>
  <c r="AO141" i="1"/>
  <c r="AP141" i="1"/>
  <c r="AT141" i="1"/>
  <c r="AS141" i="1" s="1"/>
  <c r="AH140" i="1"/>
  <c r="AI140" i="1" s="1"/>
  <c r="AJ140" i="1"/>
  <c r="AK140" i="1" s="1"/>
  <c r="AN140" i="1"/>
  <c r="AO140" i="1"/>
  <c r="AP140" i="1"/>
  <c r="AT140" i="1"/>
  <c r="AS140" i="1" s="1"/>
  <c r="AH139" i="1"/>
  <c r="AI139" i="1" s="1"/>
  <c r="AJ139" i="1"/>
  <c r="AK139" i="1" s="1"/>
  <c r="AN139" i="1"/>
  <c r="AO139" i="1"/>
  <c r="AP139" i="1"/>
  <c r="AT139" i="1"/>
  <c r="AS139" i="1" s="1"/>
  <c r="AH138" i="1"/>
  <c r="AI138" i="1" s="1"/>
  <c r="AJ138" i="1"/>
  <c r="AK138" i="1" s="1"/>
  <c r="AN138" i="1"/>
  <c r="AO138" i="1"/>
  <c r="AP138" i="1"/>
  <c r="AT138" i="1"/>
  <c r="AS138" i="1" s="1"/>
  <c r="AH137" i="1"/>
  <c r="AI137" i="1" s="1"/>
  <c r="AJ137" i="1"/>
  <c r="AK137" i="1" s="1"/>
  <c r="AN137" i="1"/>
  <c r="AO137" i="1"/>
  <c r="AP137" i="1"/>
  <c r="AT137" i="1"/>
  <c r="AS137" i="1" s="1"/>
  <c r="AR150" i="1"/>
  <c r="AU150" i="1" s="1"/>
  <c r="AZ150" i="1" s="1"/>
  <c r="AR149" i="1"/>
  <c r="AU149" i="1" s="1"/>
  <c r="AR148" i="1"/>
  <c r="AU148" i="1" s="1"/>
  <c r="AR147" i="1"/>
  <c r="AU147" i="1" s="1"/>
  <c r="AR146" i="1"/>
  <c r="AU146" i="1" s="1"/>
  <c r="AR145" i="1"/>
  <c r="AU145" i="1" s="1"/>
  <c r="AR144" i="1"/>
  <c r="AU144" i="1" s="1"/>
  <c r="AR143" i="1"/>
  <c r="AU143" i="1" s="1"/>
  <c r="AR142" i="1"/>
  <c r="AU142" i="1" s="1"/>
  <c r="AR141" i="1"/>
  <c r="AU141" i="1" s="1"/>
  <c r="AR140" i="1"/>
  <c r="AU140" i="1" s="1"/>
  <c r="AR139" i="1"/>
  <c r="AU139" i="1" s="1"/>
  <c r="AR138" i="1"/>
  <c r="AU138" i="1" s="1"/>
  <c r="AZ138" i="1" s="1"/>
  <c r="AR137" i="1"/>
  <c r="AU137" i="1" s="1"/>
  <c r="S150" i="1"/>
  <c r="R150" i="1"/>
  <c r="Q150" i="1"/>
  <c r="L150" i="1"/>
  <c r="S149" i="1"/>
  <c r="R149" i="1"/>
  <c r="Q149" i="1"/>
  <c r="L149" i="1"/>
  <c r="S148" i="1"/>
  <c r="R148" i="1"/>
  <c r="Q148" i="1"/>
  <c r="L148" i="1"/>
  <c r="S147" i="1"/>
  <c r="R147" i="1"/>
  <c r="Q147" i="1"/>
  <c r="L147" i="1"/>
  <c r="S146" i="1"/>
  <c r="R146" i="1"/>
  <c r="Q146" i="1"/>
  <c r="L146" i="1"/>
  <c r="S145" i="1"/>
  <c r="R145" i="1"/>
  <c r="Q145" i="1"/>
  <c r="L145" i="1"/>
  <c r="S144" i="1"/>
  <c r="R144" i="1"/>
  <c r="Q144" i="1"/>
  <c r="L144" i="1"/>
  <c r="S143" i="1"/>
  <c r="R143" i="1"/>
  <c r="Q143" i="1"/>
  <c r="L143" i="1"/>
  <c r="S142" i="1"/>
  <c r="R142" i="1"/>
  <c r="Q142" i="1"/>
  <c r="L142" i="1"/>
  <c r="S141" i="1"/>
  <c r="R141" i="1"/>
  <c r="Q141" i="1"/>
  <c r="L141" i="1"/>
  <c r="S140" i="1"/>
  <c r="R140" i="1"/>
  <c r="Q140" i="1"/>
  <c r="L140" i="1"/>
  <c r="S139" i="1"/>
  <c r="R139" i="1"/>
  <c r="Q139" i="1"/>
  <c r="L139" i="1"/>
  <c r="S138" i="1"/>
  <c r="R138" i="1"/>
  <c r="Q138" i="1"/>
  <c r="L138" i="1"/>
  <c r="S137" i="1"/>
  <c r="R137" i="1"/>
  <c r="Q137" i="1"/>
  <c r="L137" i="1"/>
  <c r="AH136" i="1"/>
  <c r="AI136" i="1" s="1"/>
  <c r="AJ136" i="1"/>
  <c r="AK136" i="1" s="1"/>
  <c r="AN136" i="1"/>
  <c r="AO136" i="1"/>
  <c r="AP136" i="1"/>
  <c r="AT136" i="1"/>
  <c r="AS136" i="1" s="1"/>
  <c r="AR136" i="1"/>
  <c r="AU136" i="1" s="1"/>
  <c r="AH135" i="1"/>
  <c r="AI135" i="1" s="1"/>
  <c r="AJ135" i="1"/>
  <c r="AK135" i="1" s="1"/>
  <c r="AN135" i="1"/>
  <c r="AO135" i="1"/>
  <c r="AP135" i="1"/>
  <c r="AT135" i="1"/>
  <c r="AS135" i="1" s="1"/>
  <c r="AR135" i="1"/>
  <c r="AU135" i="1" s="1"/>
  <c r="S136" i="1"/>
  <c r="R136" i="1"/>
  <c r="Q136" i="1"/>
  <c r="L136" i="1"/>
  <c r="Q135" i="1"/>
  <c r="R135" i="1"/>
  <c r="S135" i="1"/>
  <c r="L135" i="1"/>
  <c r="BE137" i="1" l="1"/>
  <c r="BD153" i="1"/>
  <c r="BE156" i="1"/>
  <c r="AW156" i="1"/>
  <c r="AX156" i="1"/>
  <c r="BD156" i="1"/>
  <c r="AL156" i="1"/>
  <c r="AM156" i="1" s="1"/>
  <c r="AV156" i="1"/>
  <c r="AY156" i="1"/>
  <c r="BA156" i="1"/>
  <c r="AZ156" i="1"/>
  <c r="AZ155" i="1"/>
  <c r="BE155" i="1"/>
  <c r="BE154" i="1"/>
  <c r="BE151" i="1"/>
  <c r="BE135" i="1"/>
  <c r="AW155" i="1"/>
  <c r="BA155" i="1"/>
  <c r="AV155" i="1"/>
  <c r="AY155" i="1"/>
  <c r="AX155" i="1"/>
  <c r="BC155" i="1" s="1"/>
  <c r="BD155" i="1"/>
  <c r="AL155" i="1"/>
  <c r="AM155" i="1" s="1"/>
  <c r="AL144" i="1"/>
  <c r="AM144" i="1" s="1"/>
  <c r="AL151" i="1"/>
  <c r="AM151" i="1" s="1"/>
  <c r="BD143" i="1"/>
  <c r="BD151" i="1"/>
  <c r="BF151" i="1" s="1"/>
  <c r="AV151" i="1"/>
  <c r="BE149" i="1"/>
  <c r="AW154" i="1"/>
  <c r="BA154" i="1"/>
  <c r="AX154" i="1"/>
  <c r="BD154" i="1"/>
  <c r="AV154" i="1"/>
  <c r="AY154" i="1"/>
  <c r="AL154" i="1"/>
  <c r="AM154" i="1" s="1"/>
  <c r="AZ154" i="1"/>
  <c r="BA153" i="1"/>
  <c r="AU153" i="1"/>
  <c r="AZ153" i="1" s="1"/>
  <c r="BD152" i="1"/>
  <c r="AU152" i="1"/>
  <c r="AZ152" i="1" s="1"/>
  <c r="BA152" i="1"/>
  <c r="BA151" i="1"/>
  <c r="AW151" i="1"/>
  <c r="AX151" i="1"/>
  <c r="AY151" i="1"/>
  <c r="AZ151" i="1"/>
  <c r="BE141" i="1"/>
  <c r="AZ144" i="1"/>
  <c r="AL139" i="1"/>
  <c r="AM139" i="1" s="1"/>
  <c r="AV148" i="1"/>
  <c r="BE140" i="1"/>
  <c r="AW137" i="1"/>
  <c r="AY137" i="1"/>
  <c r="BD138" i="1"/>
  <c r="BE144" i="1"/>
  <c r="AZ139" i="1"/>
  <c r="BE142" i="1"/>
  <c r="AV138" i="1"/>
  <c r="BE147" i="1"/>
  <c r="AL138" i="1"/>
  <c r="AM138" i="1" s="1"/>
  <c r="BE146" i="1"/>
  <c r="AS147" i="1"/>
  <c r="AV147" i="1" s="1"/>
  <c r="AL143" i="1"/>
  <c r="AM143" i="1" s="1"/>
  <c r="BE143" i="1"/>
  <c r="AZ143" i="1"/>
  <c r="AV140" i="1"/>
  <c r="BD140" i="1"/>
  <c r="BF140" i="1" s="1"/>
  <c r="AX140" i="1"/>
  <c r="AL140" i="1"/>
  <c r="AM140" i="1" s="1"/>
  <c r="AV145" i="1"/>
  <c r="AX145" i="1"/>
  <c r="AV135" i="1"/>
  <c r="BD135" i="1"/>
  <c r="AL135" i="1"/>
  <c r="AM135" i="1" s="1"/>
  <c r="AX135" i="1"/>
  <c r="AV141" i="1"/>
  <c r="AL141" i="1"/>
  <c r="AM141" i="1" s="1"/>
  <c r="AV144" i="1"/>
  <c r="AX144" i="1"/>
  <c r="BD144" i="1"/>
  <c r="AX137" i="1"/>
  <c r="BD139" i="1"/>
  <c r="AV139" i="1"/>
  <c r="AV143" i="1"/>
  <c r="BE145" i="1"/>
  <c r="AL137" i="1"/>
  <c r="AM137" i="1" s="1"/>
  <c r="BE138" i="1"/>
  <c r="AX138" i="1"/>
  <c r="AX143" i="1"/>
  <c r="BD146" i="1"/>
  <c r="BG146" i="1" s="1"/>
  <c r="AL146" i="1"/>
  <c r="AM146" i="1" s="1"/>
  <c r="BE148" i="1"/>
  <c r="AS149" i="1"/>
  <c r="BD149" i="1" s="1"/>
  <c r="BE139" i="1"/>
  <c r="AV142" i="1"/>
  <c r="AV146" i="1"/>
  <c r="BE136" i="1"/>
  <c r="AZ147" i="1"/>
  <c r="BD137" i="1"/>
  <c r="AV137" i="1"/>
  <c r="BD141" i="1"/>
  <c r="BD142" i="1"/>
  <c r="BD145" i="1"/>
  <c r="AL145" i="1"/>
  <c r="AM145" i="1" s="1"/>
  <c r="AX146" i="1"/>
  <c r="AL148" i="1"/>
  <c r="AM148" i="1" s="1"/>
  <c r="BE150" i="1"/>
  <c r="AV150" i="1"/>
  <c r="AY150" i="1"/>
  <c r="BA150" i="1"/>
  <c r="AW150" i="1"/>
  <c r="AX150" i="1"/>
  <c r="BD150" i="1"/>
  <c r="AL150" i="1"/>
  <c r="AM150" i="1" s="1"/>
  <c r="AW148" i="1"/>
  <c r="BD148" i="1"/>
  <c r="AX148" i="1"/>
  <c r="BA148" i="1"/>
  <c r="AY148" i="1"/>
  <c r="BA146" i="1"/>
  <c r="AW146" i="1"/>
  <c r="AY146" i="1"/>
  <c r="BA145" i="1"/>
  <c r="AW145" i="1"/>
  <c r="AY145" i="1"/>
  <c r="AW144" i="1"/>
  <c r="BA144" i="1"/>
  <c r="AY144" i="1"/>
  <c r="AW143" i="1"/>
  <c r="BA143" i="1"/>
  <c r="AY143" i="1"/>
  <c r="AL142" i="1"/>
  <c r="BA142" i="1"/>
  <c r="AW142" i="1"/>
  <c r="AX142" i="1"/>
  <c r="AY142" i="1"/>
  <c r="BA141" i="1"/>
  <c r="AW141" i="1"/>
  <c r="AX141" i="1"/>
  <c r="AY141" i="1"/>
  <c r="AW140" i="1"/>
  <c r="BA140" i="1"/>
  <c r="AY140" i="1"/>
  <c r="AW139" i="1"/>
  <c r="AX139" i="1"/>
  <c r="BA139" i="1"/>
  <c r="AY139" i="1"/>
  <c r="AW138" i="1"/>
  <c r="BA138" i="1"/>
  <c r="AY138" i="1"/>
  <c r="BA137" i="1"/>
  <c r="AZ149" i="1"/>
  <c r="AZ148" i="1"/>
  <c r="AZ146" i="1"/>
  <c r="AZ145" i="1"/>
  <c r="AZ142" i="1"/>
  <c r="AZ141" i="1"/>
  <c r="AZ140" i="1"/>
  <c r="AZ137" i="1"/>
  <c r="AV136" i="1"/>
  <c r="AY136" i="1"/>
  <c r="BA136" i="1"/>
  <c r="AW136" i="1"/>
  <c r="AX136" i="1"/>
  <c r="BD136" i="1"/>
  <c r="AL136" i="1"/>
  <c r="AM136" i="1" s="1"/>
  <c r="AZ136" i="1"/>
  <c r="AW135" i="1"/>
  <c r="BA135" i="1"/>
  <c r="AY135" i="1"/>
  <c r="AZ135" i="1"/>
  <c r="AR134" i="1"/>
  <c r="AU134" i="1" s="1"/>
  <c r="AT134" i="1"/>
  <c r="AS134" i="1" s="1"/>
  <c r="AH134" i="1"/>
  <c r="AI134" i="1" s="1"/>
  <c r="AJ134" i="1"/>
  <c r="AN134" i="1"/>
  <c r="AO134" i="1"/>
  <c r="AP134" i="1"/>
  <c r="S134" i="1"/>
  <c r="R134" i="1"/>
  <c r="Q134" i="1"/>
  <c r="L134" i="1"/>
  <c r="BC141" i="1" l="1"/>
  <c r="BC142" i="1"/>
  <c r="BF143" i="1"/>
  <c r="AW149" i="1"/>
  <c r="BG143" i="1"/>
  <c r="BB148" i="1"/>
  <c r="BG139" i="1"/>
  <c r="BF156" i="1"/>
  <c r="BG156" i="1"/>
  <c r="BC156" i="1"/>
  <c r="BB156" i="1"/>
  <c r="BF149" i="1"/>
  <c r="BF135" i="1"/>
  <c r="BB151" i="1"/>
  <c r="BB155" i="1"/>
  <c r="BB139" i="1"/>
  <c r="AL149" i="1"/>
  <c r="AM149" i="1" s="1"/>
  <c r="BC151" i="1"/>
  <c r="BE152" i="1"/>
  <c r="BG152" i="1" s="1"/>
  <c r="BB154" i="1"/>
  <c r="BB146" i="1"/>
  <c r="BG155" i="1"/>
  <c r="BF155" i="1"/>
  <c r="AW153" i="1"/>
  <c r="AV153" i="1"/>
  <c r="AY134" i="1"/>
  <c r="BC140" i="1"/>
  <c r="BA149" i="1"/>
  <c r="BF141" i="1"/>
  <c r="BG138" i="1"/>
  <c r="AY153" i="1"/>
  <c r="BC154" i="1"/>
  <c r="AX153" i="1"/>
  <c r="BE153" i="1"/>
  <c r="BB141" i="1"/>
  <c r="BG145" i="1"/>
  <c r="BC137" i="1"/>
  <c r="BG151" i="1"/>
  <c r="AL153" i="1"/>
  <c r="AM153" i="1" s="1"/>
  <c r="BG154" i="1"/>
  <c r="BF154" i="1"/>
  <c r="AY152" i="1"/>
  <c r="AX152" i="1"/>
  <c r="AW152" i="1"/>
  <c r="AV152" i="1"/>
  <c r="AL152" i="1"/>
  <c r="BB138" i="1"/>
  <c r="AX147" i="1"/>
  <c r="BF138" i="1"/>
  <c r="AZ134" i="1"/>
  <c r="BG135" i="1"/>
  <c r="AW147" i="1"/>
  <c r="BC147" i="1" s="1"/>
  <c r="BB137" i="1"/>
  <c r="BD147" i="1"/>
  <c r="BG147" i="1" s="1"/>
  <c r="AX134" i="1"/>
  <c r="AL147" i="1"/>
  <c r="AM147" i="1" s="1"/>
  <c r="BG141" i="1"/>
  <c r="BC144" i="1"/>
  <c r="BB150" i="1"/>
  <c r="BC135" i="1"/>
  <c r="BB136" i="1"/>
  <c r="BC143" i="1"/>
  <c r="AY147" i="1"/>
  <c r="BB147" i="1" s="1"/>
  <c r="BF145" i="1"/>
  <c r="BG140" i="1"/>
  <c r="BB142" i="1"/>
  <c r="AI142" i="1" s="1"/>
  <c r="BC145" i="1"/>
  <c r="BC146" i="1"/>
  <c r="BA147" i="1"/>
  <c r="AY149" i="1"/>
  <c r="BF142" i="1"/>
  <c r="BF146" i="1"/>
  <c r="BF144" i="1"/>
  <c r="AW134" i="1"/>
  <c r="BE134" i="1"/>
  <c r="AV134" i="1"/>
  <c r="BD134" i="1"/>
  <c r="BB135" i="1"/>
  <c r="BC138" i="1"/>
  <c r="BG142" i="1"/>
  <c r="BG144" i="1"/>
  <c r="BG137" i="1"/>
  <c r="BF137" i="1"/>
  <c r="AV149" i="1"/>
  <c r="AX149" i="1"/>
  <c r="BC149" i="1" s="1"/>
  <c r="AM142" i="1"/>
  <c r="BC148" i="1"/>
  <c r="BF139" i="1"/>
  <c r="BB140" i="1"/>
  <c r="BB143" i="1"/>
  <c r="BB144" i="1"/>
  <c r="BB145" i="1"/>
  <c r="BG149" i="1"/>
  <c r="BF150" i="1"/>
  <c r="BG150" i="1"/>
  <c r="BC150" i="1"/>
  <c r="BF148" i="1"/>
  <c r="BG148" i="1"/>
  <c r="BC139" i="1"/>
  <c r="BF136" i="1"/>
  <c r="BG136" i="1"/>
  <c r="BC136" i="1"/>
  <c r="AL134" i="1"/>
  <c r="BA134" i="1"/>
  <c r="BB152" i="1" l="1"/>
  <c r="BF152" i="1"/>
  <c r="BB134" i="1"/>
  <c r="BB149" i="1"/>
  <c r="BF153" i="1"/>
  <c r="BG153" i="1"/>
  <c r="BB153" i="1"/>
  <c r="BC134" i="1"/>
  <c r="BC153" i="1"/>
  <c r="AM152" i="1"/>
  <c r="BC152" i="1"/>
  <c r="BF147" i="1"/>
  <c r="AM134" i="1"/>
  <c r="BG134" i="1"/>
  <c r="BF134" i="1"/>
  <c r="AK134" i="1" l="1"/>
  <c r="BR3" i="1"/>
  <c r="BU3" i="1" s="1"/>
  <c r="BO3" i="1"/>
  <c r="CF3" i="1" s="1"/>
  <c r="BR4" i="1"/>
  <c r="BO4" i="1"/>
  <c r="CK4" i="1" s="1"/>
  <c r="BR5" i="1"/>
  <c r="BT5" i="1"/>
  <c r="BS5" i="1" s="1"/>
  <c r="CA5" i="1" s="1"/>
  <c r="BR6" i="1"/>
  <c r="BU6" i="1" s="1"/>
  <c r="BT6" i="1"/>
  <c r="BS6" i="1" s="1"/>
  <c r="BR7" i="1"/>
  <c r="BU7" i="1" s="1"/>
  <c r="BT7" i="1"/>
  <c r="BR8" i="1"/>
  <c r="BO8" i="1"/>
  <c r="CL8" i="1" s="1"/>
  <c r="BR9" i="1"/>
  <c r="BO9" i="1"/>
  <c r="CF9" i="1" s="1"/>
  <c r="BR10" i="1"/>
  <c r="BO10" i="1"/>
  <c r="BT10" i="1" s="1"/>
  <c r="BR11" i="1"/>
  <c r="BU11" i="1" s="1"/>
  <c r="BO11" i="1"/>
  <c r="CK11" i="1" s="1"/>
  <c r="BR12" i="1"/>
  <c r="BU12" i="1" s="1"/>
  <c r="BZ12" i="1" s="1"/>
  <c r="BO12" i="1"/>
  <c r="CF12" i="1" s="1"/>
  <c r="BR13" i="1"/>
  <c r="BO13" i="1"/>
  <c r="BT13" i="1" s="1"/>
  <c r="BS13" i="1" s="1"/>
  <c r="BR14" i="1"/>
  <c r="BO14" i="1"/>
  <c r="BT14" i="1" s="1"/>
  <c r="BS14" i="1" s="1"/>
  <c r="BR15" i="1"/>
  <c r="BU15" i="1" s="1"/>
  <c r="BZ15" i="1" s="1"/>
  <c r="BO15" i="1"/>
  <c r="BR16" i="1"/>
  <c r="BU16" i="1" s="1"/>
  <c r="BZ16" i="1" s="1"/>
  <c r="BO16" i="1"/>
  <c r="BR17" i="1"/>
  <c r="BO17" i="1"/>
  <c r="BT17" i="1" s="1"/>
  <c r="BR18" i="1"/>
  <c r="BO18" i="1"/>
  <c r="CL18" i="1" s="1"/>
  <c r="BR19" i="1"/>
  <c r="BO19" i="1"/>
  <c r="CK19" i="1" s="1"/>
  <c r="BR20" i="1"/>
  <c r="BU20" i="1" s="1"/>
  <c r="BO20" i="1"/>
  <c r="CF20" i="1" s="1"/>
  <c r="BR21" i="1"/>
  <c r="BO21" i="1"/>
  <c r="CL21" i="1" s="1"/>
  <c r="BR22" i="1"/>
  <c r="BO22" i="1"/>
  <c r="BR23" i="1"/>
  <c r="BU23" i="1" s="1"/>
  <c r="BO23" i="1"/>
  <c r="CF23" i="1" s="1"/>
  <c r="BR24" i="1"/>
  <c r="BU24" i="1" s="1"/>
  <c r="BZ24" i="1" s="1"/>
  <c r="BO24" i="1"/>
  <c r="CF24" i="1" s="1"/>
  <c r="BR25" i="1"/>
  <c r="BO25" i="1"/>
  <c r="BR26" i="1"/>
  <c r="BO26" i="1"/>
  <c r="CL26" i="1" s="1"/>
  <c r="BR27" i="1"/>
  <c r="BU27" i="1" s="1"/>
  <c r="BO27" i="1"/>
  <c r="CF27" i="1" s="1"/>
  <c r="BR28" i="1"/>
  <c r="BU28" i="1" s="1"/>
  <c r="BO28" i="1"/>
  <c r="BT28" i="1" s="1"/>
  <c r="BR29" i="1"/>
  <c r="BO29" i="1"/>
  <c r="CF29" i="1" s="1"/>
  <c r="BR30" i="1"/>
  <c r="BO30" i="1"/>
  <c r="BT30" i="1" s="1"/>
  <c r="BS30" i="1" s="1"/>
  <c r="CA30" i="1" s="1"/>
  <c r="BR31" i="1"/>
  <c r="BU31" i="1" s="1"/>
  <c r="BT31" i="1"/>
  <c r="BS31" i="1" s="1"/>
  <c r="BR32" i="1"/>
  <c r="BT32" i="1"/>
  <c r="BS32" i="1" s="1"/>
  <c r="BR33" i="1"/>
  <c r="BU33" i="1" s="1"/>
  <c r="BT33" i="1"/>
  <c r="BR34" i="1"/>
  <c r="BO34" i="1"/>
  <c r="CF34" i="1" s="1"/>
  <c r="BR35" i="1"/>
  <c r="BO35" i="1"/>
  <c r="CF35" i="1" s="1"/>
  <c r="BR36" i="1"/>
  <c r="BU36" i="1" s="1"/>
  <c r="BO36" i="1"/>
  <c r="CL36" i="1" s="1"/>
  <c r="BR37" i="1"/>
  <c r="BO37" i="1"/>
  <c r="CJ37" i="1" s="1"/>
  <c r="BR38" i="1"/>
  <c r="BO38" i="1"/>
  <c r="CL38" i="1" s="1"/>
  <c r="BR39" i="1"/>
  <c r="BU39" i="1" s="1"/>
  <c r="BO39" i="1"/>
  <c r="BT39" i="1" s="1"/>
  <c r="BS39" i="1" s="1"/>
  <c r="BR40" i="1"/>
  <c r="BO40" i="1"/>
  <c r="BR41" i="1"/>
  <c r="BU41" i="1" s="1"/>
  <c r="BO41" i="1"/>
  <c r="CL41" i="1" s="1"/>
  <c r="BR42" i="1"/>
  <c r="BO42" i="1"/>
  <c r="CL42" i="1" s="1"/>
  <c r="BR43" i="1"/>
  <c r="BU43" i="1" s="1"/>
  <c r="BO43" i="1"/>
  <c r="BT43" i="1" s="1"/>
  <c r="BR44" i="1"/>
  <c r="BO44" i="1"/>
  <c r="BT44" i="1" s="1"/>
  <c r="BS44" i="1" s="1"/>
  <c r="CA44" i="1" s="1"/>
  <c r="BR45" i="1"/>
  <c r="BU45" i="1" s="1"/>
  <c r="BO45" i="1"/>
  <c r="BR46" i="1"/>
  <c r="BT46" i="1"/>
  <c r="BS46" i="1" s="1"/>
  <c r="BR47" i="1"/>
  <c r="BO47" i="1"/>
  <c r="CF47" i="1" s="1"/>
  <c r="BR48" i="1"/>
  <c r="BU48" i="1" s="1"/>
  <c r="BZ48" i="1" s="1"/>
  <c r="BO48" i="1"/>
  <c r="CJ48" i="1" s="1"/>
  <c r="BR49" i="1"/>
  <c r="BO49" i="1"/>
  <c r="CF49" i="1" s="1"/>
  <c r="BR50" i="1"/>
  <c r="BO50" i="1"/>
  <c r="BT50" i="1" s="1"/>
  <c r="BS50" i="1" s="1"/>
  <c r="BR51" i="1"/>
  <c r="BU51" i="1" s="1"/>
  <c r="BO51" i="1"/>
  <c r="BR52" i="1"/>
  <c r="BO52" i="1"/>
  <c r="CJ52" i="1" s="1"/>
  <c r="BR53" i="1"/>
  <c r="BO53" i="1"/>
  <c r="CJ53" i="1" s="1"/>
  <c r="BR54" i="1"/>
  <c r="BO54" i="1"/>
  <c r="BR55" i="1"/>
  <c r="BU55" i="1" s="1"/>
  <c r="BZ55" i="1" s="1"/>
  <c r="BO55" i="1"/>
  <c r="CK55" i="1" s="1"/>
  <c r="BR56" i="1"/>
  <c r="BO56" i="1"/>
  <c r="CL56" i="1" s="1"/>
  <c r="BR57" i="1"/>
  <c r="BU57" i="1" s="1"/>
  <c r="BT57" i="1"/>
  <c r="BR58" i="1"/>
  <c r="BU58" i="1" s="1"/>
  <c r="BO58" i="1"/>
  <c r="BR59" i="1"/>
  <c r="BU59" i="1" s="1"/>
  <c r="BO59" i="1"/>
  <c r="BT59" i="1" s="1"/>
  <c r="BR60" i="1"/>
  <c r="BO60" i="1"/>
  <c r="CL60" i="1" s="1"/>
  <c r="BR61" i="1"/>
  <c r="BU61" i="1" s="1"/>
  <c r="BO61" i="1"/>
  <c r="CK61" i="1" s="1"/>
  <c r="BR62" i="1"/>
  <c r="BU62" i="1" s="1"/>
  <c r="BO62" i="1"/>
  <c r="CJ62" i="1" s="1"/>
  <c r="BR63" i="1"/>
  <c r="BU63" i="1" s="1"/>
  <c r="BZ63" i="1" s="1"/>
  <c r="BO63" i="1"/>
  <c r="CK63" i="1" s="1"/>
  <c r="BR64" i="1"/>
  <c r="BO64" i="1"/>
  <c r="BR65" i="1"/>
  <c r="BU65" i="1" s="1"/>
  <c r="BO65" i="1"/>
  <c r="CL65" i="1" s="1"/>
  <c r="BR66" i="1"/>
  <c r="BO66" i="1"/>
  <c r="BT66" i="1" s="1"/>
  <c r="BS66" i="1" s="1"/>
  <c r="CA66" i="1" s="1"/>
  <c r="BR67" i="1"/>
  <c r="BO67" i="1"/>
  <c r="BT67" i="1" s="1"/>
  <c r="BR68" i="1"/>
  <c r="BO68" i="1"/>
  <c r="CF68" i="1" s="1"/>
  <c r="BR69" i="1"/>
  <c r="BO69" i="1"/>
  <c r="CL69" i="1" s="1"/>
  <c r="BR70" i="1"/>
  <c r="BO70" i="1"/>
  <c r="CK70" i="1" s="1"/>
  <c r="BR71" i="1"/>
  <c r="BO71" i="1"/>
  <c r="BT71" i="1" s="1"/>
  <c r="BS71" i="1" s="1"/>
  <c r="BR72" i="1"/>
  <c r="BU72" i="1" s="1"/>
  <c r="BO72" i="1"/>
  <c r="BR73" i="1"/>
  <c r="BO73" i="1"/>
  <c r="BR74" i="1"/>
  <c r="BU74" i="1" s="1"/>
  <c r="BO74" i="1"/>
  <c r="BR75" i="1"/>
  <c r="BO75" i="1"/>
  <c r="CF75" i="1" s="1"/>
  <c r="BR76" i="1"/>
  <c r="BO76" i="1"/>
  <c r="BT76" i="1" s="1"/>
  <c r="BS76" i="1" s="1"/>
  <c r="BR77" i="1"/>
  <c r="BU77" i="1" s="1"/>
  <c r="BZ77" i="1" s="1"/>
  <c r="BO77" i="1"/>
  <c r="BT77" i="1" s="1"/>
  <c r="BS77" i="1" s="1"/>
  <c r="BR78" i="1"/>
  <c r="BU78" i="1" s="1"/>
  <c r="BZ78" i="1" s="1"/>
  <c r="BO78" i="1"/>
  <c r="CF78" i="1" s="1"/>
  <c r="BR79" i="1"/>
  <c r="BO79" i="1"/>
  <c r="CK79" i="1" s="1"/>
  <c r="BR80" i="1"/>
  <c r="BU80" i="1" s="1"/>
  <c r="BO80" i="1"/>
  <c r="BT80" i="1" s="1"/>
  <c r="BS80" i="1" s="1"/>
  <c r="BR81" i="1"/>
  <c r="BO81" i="1"/>
  <c r="CL81" i="1" s="1"/>
  <c r="BR82" i="1"/>
  <c r="BU82" i="1" s="1"/>
  <c r="BO82" i="1"/>
  <c r="BT82" i="1" s="1"/>
  <c r="BR83" i="1"/>
  <c r="BO83" i="1"/>
  <c r="CK83" i="1" s="1"/>
  <c r="BR84" i="1"/>
  <c r="BO84" i="1"/>
  <c r="BT84" i="1" s="1"/>
  <c r="BS84" i="1" s="1"/>
  <c r="BR85" i="1"/>
  <c r="BU85" i="1" s="1"/>
  <c r="BO85" i="1"/>
  <c r="BT85" i="1" s="1"/>
  <c r="BS85" i="1" s="1"/>
  <c r="BR86" i="1"/>
  <c r="BT86" i="1"/>
  <c r="BS86" i="1" s="1"/>
  <c r="BR87" i="1"/>
  <c r="BU87" i="1" s="1"/>
  <c r="BT87" i="1"/>
  <c r="BS87" i="1" s="1"/>
  <c r="BR88" i="1"/>
  <c r="BU88" i="1" s="1"/>
  <c r="BZ88" i="1" s="1"/>
  <c r="BT88" i="1"/>
  <c r="BS88" i="1" s="1"/>
  <c r="BR89" i="1"/>
  <c r="BU89" i="1" s="1"/>
  <c r="BT89" i="1"/>
  <c r="BR90" i="1"/>
  <c r="BU90" i="1" s="1"/>
  <c r="BZ90" i="1" s="1"/>
  <c r="BO90" i="1"/>
  <c r="CF90" i="1" s="1"/>
  <c r="BR91" i="1"/>
  <c r="BO91" i="1"/>
  <c r="BR92" i="1"/>
  <c r="BU92" i="1" s="1"/>
  <c r="BT92" i="1"/>
  <c r="BS92" i="1" s="1"/>
  <c r="BR93" i="1"/>
  <c r="BU93" i="1" s="1"/>
  <c r="BT93" i="1"/>
  <c r="BS93" i="1" s="1"/>
  <c r="BR94" i="1"/>
  <c r="BU94" i="1" s="1"/>
  <c r="BT94" i="1"/>
  <c r="BR95" i="1"/>
  <c r="BU95" i="1" s="1"/>
  <c r="BT95" i="1"/>
  <c r="BS95" i="1" s="1"/>
  <c r="BR96" i="1"/>
  <c r="BU96" i="1" s="1"/>
  <c r="BT96" i="1"/>
  <c r="BS96" i="1" s="1"/>
  <c r="BR97" i="1"/>
  <c r="BU97" i="1" s="1"/>
  <c r="BT97" i="1"/>
  <c r="BS97" i="1" s="1"/>
  <c r="BR98" i="1"/>
  <c r="BO98" i="1"/>
  <c r="BR99" i="1"/>
  <c r="BU99" i="1" s="1"/>
  <c r="BO99" i="1"/>
  <c r="BR100" i="1"/>
  <c r="BU100" i="1" s="1"/>
  <c r="BZ100" i="1" s="1"/>
  <c r="BO100" i="1"/>
  <c r="CJ100" i="1" s="1"/>
  <c r="BR101" i="1"/>
  <c r="BO101" i="1"/>
  <c r="CF101" i="1" s="1"/>
  <c r="BR102" i="1"/>
  <c r="BU102" i="1" s="1"/>
  <c r="BO102" i="1"/>
  <c r="CK102" i="1" s="1"/>
  <c r="BR103" i="1"/>
  <c r="BU103" i="1" s="1"/>
  <c r="BT103" i="1"/>
  <c r="BS103" i="1" s="1"/>
  <c r="BR104" i="1"/>
  <c r="BT104" i="1"/>
  <c r="BS104" i="1" s="1"/>
  <c r="BR105" i="1"/>
  <c r="BU105" i="1" s="1"/>
  <c r="BT105" i="1"/>
  <c r="BR106" i="1"/>
  <c r="BO106" i="1"/>
  <c r="CK106" i="1" s="1"/>
  <c r="BR107" i="1"/>
  <c r="BO107" i="1"/>
  <c r="BR108" i="1"/>
  <c r="BU108" i="1" s="1"/>
  <c r="BO108" i="1"/>
  <c r="CL108" i="1" s="1"/>
  <c r="BR109" i="1"/>
  <c r="BU109" i="1" s="1"/>
  <c r="BO109" i="1"/>
  <c r="CK109" i="1" s="1"/>
  <c r="BR110" i="1"/>
  <c r="BO110" i="1"/>
  <c r="BR111" i="1"/>
  <c r="BU111" i="1" s="1"/>
  <c r="BO111" i="1"/>
  <c r="CK111" i="1" s="1"/>
  <c r="BR112" i="1"/>
  <c r="BO112" i="1"/>
  <c r="BT112" i="1" s="1"/>
  <c r="BS112" i="1" s="1"/>
  <c r="BR113" i="1"/>
  <c r="BU113" i="1" s="1"/>
  <c r="BZ113" i="1" s="1"/>
  <c r="BO113" i="1"/>
  <c r="BR114" i="1"/>
  <c r="BO114" i="1"/>
  <c r="BT114" i="1" s="1"/>
  <c r="BR115" i="1"/>
  <c r="BU115" i="1" s="1"/>
  <c r="BZ115" i="1" s="1"/>
  <c r="BO115" i="1"/>
  <c r="BT115" i="1" s="1"/>
  <c r="BR116" i="1"/>
  <c r="BU116" i="1" s="1"/>
  <c r="BO116" i="1"/>
  <c r="CK116" i="1" s="1"/>
  <c r="BR117" i="1"/>
  <c r="BO117" i="1"/>
  <c r="CJ117" i="1" s="1"/>
  <c r="BR118" i="1"/>
  <c r="BO118" i="1"/>
  <c r="CK118" i="1" s="1"/>
  <c r="BR119" i="1"/>
  <c r="BU119" i="1" s="1"/>
  <c r="BT119" i="1"/>
  <c r="BS119" i="1" s="1"/>
  <c r="BR120" i="1"/>
  <c r="BU120" i="1" s="1"/>
  <c r="BT120" i="1"/>
  <c r="BS120" i="1" s="1"/>
  <c r="BR121" i="1"/>
  <c r="BU121" i="1" s="1"/>
  <c r="BT121" i="1"/>
  <c r="BS121" i="1" s="1"/>
  <c r="BR122" i="1"/>
  <c r="BU122" i="1" s="1"/>
  <c r="BO122" i="1"/>
  <c r="CL122" i="1" s="1"/>
  <c r="BR123" i="1"/>
  <c r="BO123" i="1"/>
  <c r="CJ123" i="1" s="1"/>
  <c r="BR124" i="1"/>
  <c r="BU124" i="1" s="1"/>
  <c r="BO124" i="1"/>
  <c r="BR125" i="1"/>
  <c r="BO125" i="1"/>
  <c r="CF125" i="1" s="1"/>
  <c r="BR126" i="1"/>
  <c r="BU126" i="1" s="1"/>
  <c r="BZ126" i="1" s="1"/>
  <c r="BO126" i="1"/>
  <c r="CJ126" i="1" s="1"/>
  <c r="BR127" i="1"/>
  <c r="BO127" i="1"/>
  <c r="CK127" i="1" s="1"/>
  <c r="BR128" i="1"/>
  <c r="BO128" i="1"/>
  <c r="BT128" i="1" s="1"/>
  <c r="BS128" i="1" s="1"/>
  <c r="BR129" i="1"/>
  <c r="BO129" i="1"/>
  <c r="CL129" i="1" s="1"/>
  <c r="BR130" i="1"/>
  <c r="BU130" i="1" s="1"/>
  <c r="BO130" i="1"/>
  <c r="CJ130" i="1" s="1"/>
  <c r="BR131" i="1"/>
  <c r="BO131" i="1"/>
  <c r="CJ131" i="1" s="1"/>
  <c r="BR132" i="1"/>
  <c r="BO132" i="1"/>
  <c r="CJ132" i="1" s="1"/>
  <c r="BR133" i="1"/>
  <c r="BU133" i="1" s="1"/>
  <c r="BO133" i="1"/>
  <c r="CJ133" i="1" s="1"/>
  <c r="BR2" i="1"/>
  <c r="BU2" i="1" s="1"/>
  <c r="BZ2" i="1" s="1"/>
  <c r="BO2" i="1"/>
  <c r="CF2" i="1" s="1"/>
  <c r="AT3" i="1"/>
  <c r="AS3" i="1" s="1"/>
  <c r="AR3" i="1"/>
  <c r="AU3" i="1" s="1"/>
  <c r="AZ3" i="1" s="1"/>
  <c r="AT4" i="1"/>
  <c r="AS4" i="1" s="1"/>
  <c r="AR4" i="1"/>
  <c r="AT5" i="1"/>
  <c r="AR5" i="1"/>
  <c r="AU5" i="1" s="1"/>
  <c r="AT6" i="1"/>
  <c r="AR6" i="1"/>
  <c r="AU6" i="1" s="1"/>
  <c r="AT7" i="1"/>
  <c r="AS7" i="1" s="1"/>
  <c r="AR7" i="1"/>
  <c r="AU7" i="1" s="1"/>
  <c r="AT8" i="1"/>
  <c r="AS8" i="1" s="1"/>
  <c r="AR8" i="1"/>
  <c r="AU8" i="1" s="1"/>
  <c r="AZ8" i="1" s="1"/>
  <c r="AT9" i="1"/>
  <c r="AR9" i="1"/>
  <c r="AT10" i="1"/>
  <c r="AS10" i="1" s="1"/>
  <c r="BA10" i="1" s="1"/>
  <c r="AR10" i="1"/>
  <c r="AU10" i="1" s="1"/>
  <c r="AT11" i="1"/>
  <c r="AS11" i="1" s="1"/>
  <c r="AR11" i="1"/>
  <c r="AU11" i="1" s="1"/>
  <c r="AZ11" i="1" s="1"/>
  <c r="AT12" i="1"/>
  <c r="AS12" i="1" s="1"/>
  <c r="AR12" i="1"/>
  <c r="AU12" i="1" s="1"/>
  <c r="AT13" i="1"/>
  <c r="AR13" i="1"/>
  <c r="AU13" i="1" s="1"/>
  <c r="AT14" i="1"/>
  <c r="AS14" i="1" s="1"/>
  <c r="AR14" i="1"/>
  <c r="AU14" i="1" s="1"/>
  <c r="AT15" i="1"/>
  <c r="AS15" i="1" s="1"/>
  <c r="BA15" i="1" s="1"/>
  <c r="AR15" i="1"/>
  <c r="AT16" i="1"/>
  <c r="AS16" i="1" s="1"/>
  <c r="AR16" i="1"/>
  <c r="AT17" i="1"/>
  <c r="AR17" i="1"/>
  <c r="AU17" i="1" s="1"/>
  <c r="AT18" i="1"/>
  <c r="AS18" i="1" s="1"/>
  <c r="AR18" i="1"/>
  <c r="AU18" i="1" s="1"/>
  <c r="AT19" i="1"/>
  <c r="AS19" i="1" s="1"/>
  <c r="AR19" i="1"/>
  <c r="AU19" i="1" s="1"/>
  <c r="AT20" i="1"/>
  <c r="AR20" i="1"/>
  <c r="AU20" i="1" s="1"/>
  <c r="AT21" i="1"/>
  <c r="AR21" i="1"/>
  <c r="AU21" i="1" s="1"/>
  <c r="AT22" i="1"/>
  <c r="AS22" i="1" s="1"/>
  <c r="AR22" i="1"/>
  <c r="AU22" i="1" s="1"/>
  <c r="AT23" i="1"/>
  <c r="AS23" i="1" s="1"/>
  <c r="AR23" i="1"/>
  <c r="AU23" i="1" s="1"/>
  <c r="AT24" i="1"/>
  <c r="AS24" i="1" s="1"/>
  <c r="AR24" i="1"/>
  <c r="AT25" i="1"/>
  <c r="AR25" i="1"/>
  <c r="AU25" i="1" s="1"/>
  <c r="AT26" i="1"/>
  <c r="AS26" i="1" s="1"/>
  <c r="AR26" i="1"/>
  <c r="AU26" i="1" s="1"/>
  <c r="AT27" i="1"/>
  <c r="AS27" i="1" s="1"/>
  <c r="AR27" i="1"/>
  <c r="AU27" i="1" s="1"/>
  <c r="AT28" i="1"/>
  <c r="AR28" i="1"/>
  <c r="AT29" i="1"/>
  <c r="AR29" i="1"/>
  <c r="AU29" i="1" s="1"/>
  <c r="AT30" i="1"/>
  <c r="AS30" i="1" s="1"/>
  <c r="AR30" i="1"/>
  <c r="AU30" i="1" s="1"/>
  <c r="AT31" i="1"/>
  <c r="AS31" i="1" s="1"/>
  <c r="AR31" i="1"/>
  <c r="AU31" i="1" s="1"/>
  <c r="AT32" i="1"/>
  <c r="AS32" i="1" s="1"/>
  <c r="AR32" i="1"/>
  <c r="AT33" i="1"/>
  <c r="AR33" i="1"/>
  <c r="AU33" i="1" s="1"/>
  <c r="AT34" i="1"/>
  <c r="AS34" i="1" s="1"/>
  <c r="AR34" i="1"/>
  <c r="AU34" i="1" s="1"/>
  <c r="AT35" i="1"/>
  <c r="AS35" i="1" s="1"/>
  <c r="AR35" i="1"/>
  <c r="AU35" i="1" s="1"/>
  <c r="AT36" i="1"/>
  <c r="AS36" i="1" s="1"/>
  <c r="AR36" i="1"/>
  <c r="AU36" i="1" s="1"/>
  <c r="AT37" i="1"/>
  <c r="AR37" i="1"/>
  <c r="AT38" i="1"/>
  <c r="AS38" i="1" s="1"/>
  <c r="AR38" i="1"/>
  <c r="AU38" i="1" s="1"/>
  <c r="AT39" i="1"/>
  <c r="AR39" i="1"/>
  <c r="AU39" i="1" s="1"/>
  <c r="AZ39" i="1" s="1"/>
  <c r="AT40" i="1"/>
  <c r="AS40" i="1" s="1"/>
  <c r="AR40" i="1"/>
  <c r="AU40" i="1" s="1"/>
  <c r="AT41" i="1"/>
  <c r="AR41" i="1"/>
  <c r="AT42" i="1"/>
  <c r="AS42" i="1" s="1"/>
  <c r="AR42" i="1"/>
  <c r="AU42" i="1" s="1"/>
  <c r="AT43" i="1"/>
  <c r="AS43" i="1" s="1"/>
  <c r="AR43" i="1"/>
  <c r="AU43" i="1" s="1"/>
  <c r="AT44" i="1"/>
  <c r="AS44" i="1" s="1"/>
  <c r="AR44" i="1"/>
  <c r="AU44" i="1" s="1"/>
  <c r="AZ44" i="1" s="1"/>
  <c r="AT45" i="1"/>
  <c r="AR45" i="1"/>
  <c r="AU45" i="1" s="1"/>
  <c r="AT46" i="1"/>
  <c r="AS46" i="1" s="1"/>
  <c r="BA46" i="1" s="1"/>
  <c r="AR46" i="1"/>
  <c r="AU46" i="1" s="1"/>
  <c r="AT47" i="1"/>
  <c r="AR47" i="1"/>
  <c r="AU47" i="1" s="1"/>
  <c r="AT48" i="1"/>
  <c r="AS48" i="1" s="1"/>
  <c r="AR48" i="1"/>
  <c r="AU48" i="1" s="1"/>
  <c r="AZ48" i="1" s="1"/>
  <c r="AT49" i="1"/>
  <c r="AS49" i="1" s="1"/>
  <c r="AR49" i="1"/>
  <c r="AU49" i="1" s="1"/>
  <c r="AT50" i="1"/>
  <c r="AS50" i="1" s="1"/>
  <c r="AR50" i="1"/>
  <c r="AT51" i="1"/>
  <c r="AR51" i="1"/>
  <c r="AU51" i="1" s="1"/>
  <c r="AZ51" i="1" s="1"/>
  <c r="AT52" i="1"/>
  <c r="AS52" i="1" s="1"/>
  <c r="AR52" i="1"/>
  <c r="AU52" i="1" s="1"/>
  <c r="AT53" i="1"/>
  <c r="AR53" i="1"/>
  <c r="AU53" i="1" s="1"/>
  <c r="AT54" i="1"/>
  <c r="AS54" i="1" s="1"/>
  <c r="AR54" i="1"/>
  <c r="AU54" i="1" s="1"/>
  <c r="AT55" i="1"/>
  <c r="AS55" i="1" s="1"/>
  <c r="AR55" i="1"/>
  <c r="AT56" i="1"/>
  <c r="AS56" i="1" s="1"/>
  <c r="AR56" i="1"/>
  <c r="AU56" i="1" s="1"/>
  <c r="AZ56" i="1" s="1"/>
  <c r="AT57" i="1"/>
  <c r="AR57" i="1"/>
  <c r="AU57" i="1" s="1"/>
  <c r="AT58" i="1"/>
  <c r="AR58" i="1"/>
  <c r="AU58" i="1" s="1"/>
  <c r="AT59" i="1"/>
  <c r="AR59" i="1"/>
  <c r="AT60" i="1"/>
  <c r="AS60" i="1" s="1"/>
  <c r="AR60" i="1"/>
  <c r="AT61" i="1"/>
  <c r="AR61" i="1"/>
  <c r="AU61" i="1" s="1"/>
  <c r="AT62" i="1"/>
  <c r="AS62" i="1" s="1"/>
  <c r="AR62" i="1"/>
  <c r="AT63" i="1"/>
  <c r="AS63" i="1" s="1"/>
  <c r="AR63" i="1"/>
  <c r="AU63" i="1" s="1"/>
  <c r="AT64" i="1"/>
  <c r="AS64" i="1" s="1"/>
  <c r="AR64" i="1"/>
  <c r="AT65" i="1"/>
  <c r="AR65" i="1"/>
  <c r="AU65" i="1" s="1"/>
  <c r="AZ65" i="1" s="1"/>
  <c r="AT66" i="1"/>
  <c r="AS66" i="1" s="1"/>
  <c r="BA66" i="1" s="1"/>
  <c r="AR66" i="1"/>
  <c r="AU66" i="1" s="1"/>
  <c r="AT67" i="1"/>
  <c r="AR67" i="1"/>
  <c r="AU67" i="1" s="1"/>
  <c r="AT68" i="1"/>
  <c r="AR68" i="1"/>
  <c r="AU68" i="1" s="1"/>
  <c r="AT69" i="1"/>
  <c r="AR69" i="1"/>
  <c r="AU69" i="1" s="1"/>
  <c r="AT70" i="1"/>
  <c r="AR70" i="1"/>
  <c r="AU70" i="1" s="1"/>
  <c r="AT71" i="1"/>
  <c r="AS71" i="1" s="1"/>
  <c r="AR71" i="1"/>
  <c r="AT72" i="1"/>
  <c r="AS72" i="1" s="1"/>
  <c r="AR72" i="1"/>
  <c r="AT73" i="1"/>
  <c r="AR73" i="1"/>
  <c r="AU73" i="1" s="1"/>
  <c r="AT74" i="1"/>
  <c r="AS74" i="1" s="1"/>
  <c r="AR74" i="1"/>
  <c r="AU74" i="1" s="1"/>
  <c r="AT75" i="1"/>
  <c r="AR75" i="1"/>
  <c r="AU75" i="1" s="1"/>
  <c r="AT76" i="1"/>
  <c r="AS76" i="1" s="1"/>
  <c r="AR76" i="1"/>
  <c r="AU76" i="1" s="1"/>
  <c r="AT77" i="1"/>
  <c r="AR77" i="1"/>
  <c r="AU77" i="1" s="1"/>
  <c r="AT78" i="1"/>
  <c r="AR78" i="1"/>
  <c r="AU78" i="1" s="1"/>
  <c r="AT79" i="1"/>
  <c r="AS79" i="1" s="1"/>
  <c r="AR79" i="1"/>
  <c r="AU79" i="1" s="1"/>
  <c r="AT80" i="1"/>
  <c r="AR80" i="1"/>
  <c r="AU80" i="1" s="1"/>
  <c r="AT81" i="1"/>
  <c r="AS81" i="1" s="1"/>
  <c r="AR81" i="1"/>
  <c r="AU81" i="1" s="1"/>
  <c r="AT82" i="1"/>
  <c r="AS82" i="1" s="1"/>
  <c r="AR82" i="1"/>
  <c r="AU82" i="1" s="1"/>
  <c r="AT83" i="1"/>
  <c r="AS83" i="1" s="1"/>
  <c r="AR83" i="1"/>
  <c r="AU83" i="1" s="1"/>
  <c r="AT84" i="1"/>
  <c r="AR84" i="1"/>
  <c r="AU84" i="1" s="1"/>
  <c r="AZ84" i="1" s="1"/>
  <c r="AT85" i="1"/>
  <c r="AR85" i="1"/>
  <c r="AU85" i="1" s="1"/>
  <c r="AT86" i="1"/>
  <c r="AS86" i="1" s="1"/>
  <c r="AR86" i="1"/>
  <c r="AU86" i="1" s="1"/>
  <c r="AT87" i="1"/>
  <c r="AR87" i="1"/>
  <c r="AU87" i="1" s="1"/>
  <c r="AT88" i="1"/>
  <c r="AS88" i="1" s="1"/>
  <c r="AR88" i="1"/>
  <c r="AU88" i="1" s="1"/>
  <c r="AT89" i="1"/>
  <c r="AR89" i="1"/>
  <c r="AU89" i="1" s="1"/>
  <c r="AT90" i="1"/>
  <c r="AS90" i="1" s="1"/>
  <c r="BA90" i="1" s="1"/>
  <c r="AR90" i="1"/>
  <c r="AT91" i="1"/>
  <c r="AS91" i="1" s="1"/>
  <c r="AR91" i="1"/>
  <c r="AU91" i="1" s="1"/>
  <c r="AT92" i="1"/>
  <c r="AS92" i="1" s="1"/>
  <c r="AR92" i="1"/>
  <c r="AT93" i="1"/>
  <c r="AR93" i="1"/>
  <c r="AT94" i="1"/>
  <c r="AR94" i="1"/>
  <c r="AU94" i="1" s="1"/>
  <c r="AT95" i="1"/>
  <c r="AS95" i="1" s="1"/>
  <c r="AR95" i="1"/>
  <c r="AU95" i="1" s="1"/>
  <c r="AT96" i="1"/>
  <c r="AS96" i="1" s="1"/>
  <c r="AR96" i="1"/>
  <c r="AU96" i="1" s="1"/>
  <c r="AT97" i="1"/>
  <c r="AR97" i="1"/>
  <c r="AU97" i="1" s="1"/>
  <c r="AT98" i="1"/>
  <c r="AS98" i="1" s="1"/>
  <c r="AR98" i="1"/>
  <c r="AU98" i="1" s="1"/>
  <c r="AT99" i="1"/>
  <c r="AS99" i="1" s="1"/>
  <c r="AR99" i="1"/>
  <c r="AU99" i="1" s="1"/>
  <c r="AZ99" i="1" s="1"/>
  <c r="AT100" i="1"/>
  <c r="AS100" i="1" s="1"/>
  <c r="AR100" i="1"/>
  <c r="AU100" i="1" s="1"/>
  <c r="AZ100" i="1" s="1"/>
  <c r="AT101" i="1"/>
  <c r="AR101" i="1"/>
  <c r="AU101" i="1" s="1"/>
  <c r="AT102" i="1"/>
  <c r="AS102" i="1" s="1"/>
  <c r="AR102" i="1"/>
  <c r="AU102" i="1" s="1"/>
  <c r="AT103" i="1"/>
  <c r="AR103" i="1"/>
  <c r="AU103" i="1" s="1"/>
  <c r="AT104" i="1"/>
  <c r="AS104" i="1" s="1"/>
  <c r="AR104" i="1"/>
  <c r="AU104" i="1" s="1"/>
  <c r="AT105" i="1"/>
  <c r="AR105" i="1"/>
  <c r="AU105" i="1" s="1"/>
  <c r="AT106" i="1"/>
  <c r="AS106" i="1" s="1"/>
  <c r="AR106" i="1"/>
  <c r="AU106" i="1" s="1"/>
  <c r="AT107" i="1"/>
  <c r="AR107" i="1"/>
  <c r="AU107" i="1" s="1"/>
  <c r="AT108" i="1"/>
  <c r="AS108" i="1" s="1"/>
  <c r="AR108" i="1"/>
  <c r="AU108" i="1" s="1"/>
  <c r="AT109" i="1"/>
  <c r="AR109" i="1"/>
  <c r="AU109" i="1" s="1"/>
  <c r="AZ109" i="1" s="1"/>
  <c r="AT110" i="1"/>
  <c r="AS110" i="1" s="1"/>
  <c r="AR110" i="1"/>
  <c r="AU110" i="1" s="1"/>
  <c r="AT111" i="1"/>
  <c r="AS111" i="1" s="1"/>
  <c r="AR111" i="1"/>
  <c r="AU111" i="1" s="1"/>
  <c r="AT112" i="1"/>
  <c r="AS112" i="1" s="1"/>
  <c r="AR112" i="1"/>
  <c r="AU112" i="1" s="1"/>
  <c r="AT113" i="1"/>
  <c r="AR113" i="1"/>
  <c r="AU113" i="1" s="1"/>
  <c r="AZ113" i="1" s="1"/>
  <c r="AT114" i="1"/>
  <c r="AS114" i="1" s="1"/>
  <c r="AR114" i="1"/>
  <c r="AU114" i="1" s="1"/>
  <c r="AT115" i="1"/>
  <c r="AR115" i="1"/>
  <c r="AU115" i="1" s="1"/>
  <c r="AZ115" i="1" s="1"/>
  <c r="AT116" i="1"/>
  <c r="AS116" i="1" s="1"/>
  <c r="AR116" i="1"/>
  <c r="AU116" i="1" s="1"/>
  <c r="AZ116" i="1" s="1"/>
  <c r="AT117" i="1"/>
  <c r="AR117" i="1"/>
  <c r="AU117" i="1" s="1"/>
  <c r="AT118" i="1"/>
  <c r="AS118" i="1" s="1"/>
  <c r="AR118" i="1"/>
  <c r="AU118" i="1" s="1"/>
  <c r="AT119" i="1"/>
  <c r="AS119" i="1" s="1"/>
  <c r="AR119" i="1"/>
  <c r="AU119" i="1" s="1"/>
  <c r="AZ119" i="1" s="1"/>
  <c r="AT120" i="1"/>
  <c r="AS120" i="1" s="1"/>
  <c r="AR120" i="1"/>
  <c r="AT121" i="1"/>
  <c r="AS121" i="1" s="1"/>
  <c r="AR121" i="1"/>
  <c r="AT122" i="1"/>
  <c r="AS122" i="1" s="1"/>
  <c r="BA122" i="1" s="1"/>
  <c r="AR122" i="1"/>
  <c r="AU122" i="1" s="1"/>
  <c r="AT123" i="1"/>
  <c r="AR123" i="1"/>
  <c r="AU123" i="1" s="1"/>
  <c r="AT124" i="1"/>
  <c r="AS124" i="1" s="1"/>
  <c r="AR124" i="1"/>
  <c r="AT125" i="1"/>
  <c r="AS125" i="1" s="1"/>
  <c r="AR125" i="1"/>
  <c r="AU125" i="1" s="1"/>
  <c r="AT126" i="1"/>
  <c r="AR126" i="1"/>
  <c r="AU126" i="1" s="1"/>
  <c r="AT127" i="1"/>
  <c r="AS127" i="1" s="1"/>
  <c r="AR127" i="1"/>
  <c r="AU127" i="1" s="1"/>
  <c r="AT128" i="1"/>
  <c r="AS128" i="1" s="1"/>
  <c r="AR128" i="1"/>
  <c r="AT129" i="1"/>
  <c r="AS129" i="1" s="1"/>
  <c r="AR129" i="1"/>
  <c r="AT130" i="1"/>
  <c r="AS130" i="1" s="1"/>
  <c r="AR130" i="1"/>
  <c r="AU130" i="1" s="1"/>
  <c r="AT131" i="1"/>
  <c r="AS131" i="1" s="1"/>
  <c r="AR131" i="1"/>
  <c r="AU131" i="1" s="1"/>
  <c r="AT132" i="1"/>
  <c r="AS132" i="1" s="1"/>
  <c r="AR132" i="1"/>
  <c r="AT133" i="1"/>
  <c r="AS133" i="1" s="1"/>
  <c r="AR133" i="1"/>
  <c r="AT2" i="1"/>
  <c r="AS2" i="1" s="1"/>
  <c r="AR2" i="1"/>
  <c r="AJ3" i="1"/>
  <c r="AK3" i="1" s="1"/>
  <c r="AJ4" i="1"/>
  <c r="AK4" i="1" s="1"/>
  <c r="AJ5" i="1"/>
  <c r="AK5" i="1" s="1"/>
  <c r="AJ6" i="1"/>
  <c r="AK6" i="1" s="1"/>
  <c r="AJ7" i="1"/>
  <c r="AK7" i="1" s="1"/>
  <c r="AJ8" i="1"/>
  <c r="AK8" i="1" s="1"/>
  <c r="AJ9" i="1"/>
  <c r="AK9" i="1" s="1"/>
  <c r="AJ10" i="1"/>
  <c r="AK10" i="1" s="1"/>
  <c r="AJ11" i="1"/>
  <c r="AK11" i="1" s="1"/>
  <c r="AJ12" i="1"/>
  <c r="AK12" i="1" s="1"/>
  <c r="AJ13" i="1"/>
  <c r="AK13" i="1" s="1"/>
  <c r="AJ14" i="1"/>
  <c r="AK14" i="1" s="1"/>
  <c r="AJ15" i="1"/>
  <c r="AK15" i="1" s="1"/>
  <c r="AJ16" i="1"/>
  <c r="AK16" i="1" s="1"/>
  <c r="AJ17" i="1"/>
  <c r="AK17" i="1" s="1"/>
  <c r="AJ18" i="1"/>
  <c r="AK18" i="1" s="1"/>
  <c r="AJ19" i="1"/>
  <c r="AK19" i="1" s="1"/>
  <c r="AJ20" i="1"/>
  <c r="AK20" i="1" s="1"/>
  <c r="AJ21" i="1"/>
  <c r="AK21" i="1" s="1"/>
  <c r="AJ22" i="1"/>
  <c r="AK22" i="1" s="1"/>
  <c r="AJ23" i="1"/>
  <c r="AK23" i="1" s="1"/>
  <c r="AJ24" i="1"/>
  <c r="AK24" i="1" s="1"/>
  <c r="AJ25" i="1"/>
  <c r="AK25" i="1" s="1"/>
  <c r="AJ26" i="1"/>
  <c r="AK26" i="1" s="1"/>
  <c r="AJ27" i="1"/>
  <c r="AK27" i="1" s="1"/>
  <c r="AJ28" i="1"/>
  <c r="AJ29" i="1"/>
  <c r="AK29" i="1" s="1"/>
  <c r="AJ30" i="1"/>
  <c r="AK30" i="1" s="1"/>
  <c r="AJ31" i="1"/>
  <c r="AJ32" i="1"/>
  <c r="AK32" i="1" s="1"/>
  <c r="AJ33" i="1"/>
  <c r="AJ34" i="1"/>
  <c r="AK34" i="1" s="1"/>
  <c r="AJ35" i="1"/>
  <c r="AK35" i="1" s="1"/>
  <c r="AJ36" i="1"/>
  <c r="AK36" i="1" s="1"/>
  <c r="AJ37" i="1"/>
  <c r="AK37" i="1" s="1"/>
  <c r="AJ38" i="1"/>
  <c r="AK38" i="1" s="1"/>
  <c r="AJ39" i="1"/>
  <c r="AK39" i="1" s="1"/>
  <c r="AJ40" i="1"/>
  <c r="AK40" i="1" s="1"/>
  <c r="AJ41" i="1"/>
  <c r="AK41" i="1" s="1"/>
  <c r="AJ42" i="1"/>
  <c r="AJ43" i="1"/>
  <c r="AK43" i="1" s="1"/>
  <c r="AJ44" i="1"/>
  <c r="AK44" i="1" s="1"/>
  <c r="AJ45" i="1"/>
  <c r="AK45" i="1" s="1"/>
  <c r="AJ46" i="1"/>
  <c r="AK46" i="1" s="1"/>
  <c r="AJ47" i="1"/>
  <c r="AK47" i="1" s="1"/>
  <c r="AJ48" i="1"/>
  <c r="AK48" i="1" s="1"/>
  <c r="AJ49" i="1"/>
  <c r="AK49" i="1" s="1"/>
  <c r="AJ50" i="1"/>
  <c r="AK50" i="1" s="1"/>
  <c r="AJ51" i="1"/>
  <c r="AK51" i="1" s="1"/>
  <c r="AJ52" i="1"/>
  <c r="AK52" i="1" s="1"/>
  <c r="AJ53" i="1"/>
  <c r="AK53" i="1" s="1"/>
  <c r="AJ54" i="1"/>
  <c r="AK54" i="1" s="1"/>
  <c r="AJ55" i="1"/>
  <c r="AK55" i="1" s="1"/>
  <c r="AJ56" i="1"/>
  <c r="AK56" i="1" s="1"/>
  <c r="AJ57" i="1"/>
  <c r="AK57" i="1" s="1"/>
  <c r="AJ58" i="1"/>
  <c r="AK58" i="1" s="1"/>
  <c r="AJ59" i="1"/>
  <c r="AK59" i="1" s="1"/>
  <c r="AJ60" i="1"/>
  <c r="AK60" i="1" s="1"/>
  <c r="AJ61" i="1"/>
  <c r="AK61" i="1" s="1"/>
  <c r="AJ62" i="1"/>
  <c r="AK62" i="1" s="1"/>
  <c r="AJ63" i="1"/>
  <c r="AK63" i="1" s="1"/>
  <c r="AJ64" i="1"/>
  <c r="AK64" i="1" s="1"/>
  <c r="AJ65" i="1"/>
  <c r="AK65" i="1" s="1"/>
  <c r="AJ66" i="1"/>
  <c r="AK66" i="1" s="1"/>
  <c r="AJ67" i="1"/>
  <c r="AK67" i="1" s="1"/>
  <c r="AJ68" i="1"/>
  <c r="AK68" i="1" s="1"/>
  <c r="AJ69" i="1"/>
  <c r="AK69" i="1" s="1"/>
  <c r="AJ70" i="1"/>
  <c r="AK70" i="1" s="1"/>
  <c r="AJ71" i="1"/>
  <c r="AK71" i="1" s="1"/>
  <c r="AJ72" i="1"/>
  <c r="AK72" i="1" s="1"/>
  <c r="AJ73" i="1"/>
  <c r="AK73" i="1" s="1"/>
  <c r="AJ74" i="1"/>
  <c r="AK74" i="1" s="1"/>
  <c r="AJ75" i="1"/>
  <c r="AK75" i="1" s="1"/>
  <c r="AJ76" i="1"/>
  <c r="AK76" i="1" s="1"/>
  <c r="AJ77" i="1"/>
  <c r="AK77" i="1" s="1"/>
  <c r="AJ78" i="1"/>
  <c r="AK78" i="1" s="1"/>
  <c r="AJ79" i="1"/>
  <c r="AK79" i="1" s="1"/>
  <c r="AJ80" i="1"/>
  <c r="AK80" i="1" s="1"/>
  <c r="AJ81" i="1"/>
  <c r="AK81" i="1" s="1"/>
  <c r="AJ82" i="1"/>
  <c r="AK82" i="1" s="1"/>
  <c r="AJ83" i="1"/>
  <c r="AK83" i="1" s="1"/>
  <c r="AJ84" i="1"/>
  <c r="AK84" i="1" s="1"/>
  <c r="AJ85" i="1"/>
  <c r="AK85" i="1" s="1"/>
  <c r="AJ86" i="1"/>
  <c r="AK86" i="1" s="1"/>
  <c r="AJ87" i="1"/>
  <c r="AK87" i="1" s="1"/>
  <c r="AJ88" i="1"/>
  <c r="AK88" i="1" s="1"/>
  <c r="AJ89" i="1"/>
  <c r="AK89" i="1" s="1"/>
  <c r="AJ90" i="1"/>
  <c r="AK90" i="1" s="1"/>
  <c r="AJ91" i="1"/>
  <c r="AK91" i="1" s="1"/>
  <c r="AJ92" i="1"/>
  <c r="AJ93" i="1"/>
  <c r="AK93" i="1" s="1"/>
  <c r="AJ94" i="1"/>
  <c r="AK94" i="1" s="1"/>
  <c r="AJ95" i="1"/>
  <c r="AK95" i="1" s="1"/>
  <c r="AJ96" i="1"/>
  <c r="AK96" i="1" s="1"/>
  <c r="AJ97" i="1"/>
  <c r="AK97" i="1" s="1"/>
  <c r="AJ98" i="1"/>
  <c r="AK98" i="1" s="1"/>
  <c r="AJ99" i="1"/>
  <c r="AK99" i="1" s="1"/>
  <c r="AJ100" i="1"/>
  <c r="AK100" i="1" s="1"/>
  <c r="AJ101" i="1"/>
  <c r="AK101" i="1" s="1"/>
  <c r="AJ102" i="1"/>
  <c r="AK102" i="1" s="1"/>
  <c r="AJ103" i="1"/>
  <c r="AK103" i="1" s="1"/>
  <c r="AJ104" i="1"/>
  <c r="AK104" i="1" s="1"/>
  <c r="AJ105" i="1"/>
  <c r="AK105" i="1" s="1"/>
  <c r="AJ106" i="1"/>
  <c r="AK106" i="1" s="1"/>
  <c r="AJ107" i="1"/>
  <c r="AK107" i="1" s="1"/>
  <c r="AJ108" i="1"/>
  <c r="AK108" i="1" s="1"/>
  <c r="AJ109" i="1"/>
  <c r="AK109" i="1" s="1"/>
  <c r="AJ110" i="1"/>
  <c r="AK110" i="1" s="1"/>
  <c r="AJ111" i="1"/>
  <c r="AK111" i="1" s="1"/>
  <c r="AJ112" i="1"/>
  <c r="AK112" i="1" s="1"/>
  <c r="AJ113" i="1"/>
  <c r="AK113" i="1" s="1"/>
  <c r="AJ114" i="1"/>
  <c r="AK114" i="1" s="1"/>
  <c r="AJ115" i="1"/>
  <c r="AK115" i="1" s="1"/>
  <c r="AJ116" i="1"/>
  <c r="AK116" i="1" s="1"/>
  <c r="AJ117" i="1"/>
  <c r="AK117" i="1" s="1"/>
  <c r="AJ118" i="1"/>
  <c r="AK118" i="1" s="1"/>
  <c r="AJ119" i="1"/>
  <c r="AK119" i="1" s="1"/>
  <c r="AJ120" i="1"/>
  <c r="AK120" i="1" s="1"/>
  <c r="AJ121" i="1"/>
  <c r="AK121" i="1" s="1"/>
  <c r="AJ122" i="1"/>
  <c r="AK122" i="1" s="1"/>
  <c r="AJ123" i="1"/>
  <c r="AK123" i="1" s="1"/>
  <c r="AJ124" i="1"/>
  <c r="AK124" i="1" s="1"/>
  <c r="AJ125" i="1"/>
  <c r="AK125" i="1" s="1"/>
  <c r="AJ126" i="1"/>
  <c r="AK126" i="1" s="1"/>
  <c r="AJ127" i="1"/>
  <c r="AK127" i="1" s="1"/>
  <c r="AJ128" i="1"/>
  <c r="AK128" i="1" s="1"/>
  <c r="AJ129" i="1"/>
  <c r="AK129" i="1" s="1"/>
  <c r="AJ130" i="1"/>
  <c r="AK130" i="1" s="1"/>
  <c r="AJ131" i="1"/>
  <c r="AK131" i="1" s="1"/>
  <c r="AJ132" i="1"/>
  <c r="AK132" i="1" s="1"/>
  <c r="AJ133" i="1"/>
  <c r="AK133" i="1" s="1"/>
  <c r="AJ2" i="1"/>
  <c r="AK2" i="1" s="1"/>
  <c r="AH3" i="1"/>
  <c r="AH4" i="1"/>
  <c r="AI4" i="1" s="1"/>
  <c r="AH5" i="1"/>
  <c r="AI5" i="1" s="1"/>
  <c r="AH6" i="1"/>
  <c r="AH7" i="1"/>
  <c r="AI7" i="1" s="1"/>
  <c r="AH8" i="1"/>
  <c r="AH9" i="1"/>
  <c r="AH10" i="1"/>
  <c r="AI10" i="1" s="1"/>
  <c r="AH11" i="1"/>
  <c r="AI11" i="1" s="1"/>
  <c r="AH12" i="1"/>
  <c r="AH13" i="1"/>
  <c r="AH14" i="1"/>
  <c r="AI14" i="1" s="1"/>
  <c r="AH15" i="1"/>
  <c r="AI15" i="1" s="1"/>
  <c r="AH16" i="1"/>
  <c r="AH17" i="1"/>
  <c r="AH18" i="1"/>
  <c r="AI18" i="1" s="1"/>
  <c r="AH19" i="1"/>
  <c r="AI19" i="1" s="1"/>
  <c r="AH20" i="1"/>
  <c r="AH21" i="1"/>
  <c r="AI21" i="1" s="1"/>
  <c r="AH22" i="1"/>
  <c r="AI22" i="1" s="1"/>
  <c r="AH23" i="1"/>
  <c r="AI23" i="1" s="1"/>
  <c r="AH24" i="1"/>
  <c r="AI24" i="1" s="1"/>
  <c r="AH25" i="1"/>
  <c r="AI25" i="1" s="1"/>
  <c r="AH26" i="1"/>
  <c r="AI26" i="1" s="1"/>
  <c r="AH27" i="1"/>
  <c r="AI27" i="1" s="1"/>
  <c r="AH28" i="1"/>
  <c r="AI28" i="1" s="1"/>
  <c r="AH29" i="1"/>
  <c r="AI29" i="1" s="1"/>
  <c r="AH30" i="1"/>
  <c r="AI30" i="1" s="1"/>
  <c r="AH31" i="1"/>
  <c r="AI31" i="1" s="1"/>
  <c r="AH32" i="1"/>
  <c r="AI32" i="1" s="1"/>
  <c r="AH33" i="1"/>
  <c r="AI33" i="1" s="1"/>
  <c r="AH34" i="1"/>
  <c r="AI34" i="1" s="1"/>
  <c r="AH35" i="1"/>
  <c r="AI35" i="1" s="1"/>
  <c r="AH36" i="1"/>
  <c r="AI36" i="1" s="1"/>
  <c r="AH37" i="1"/>
  <c r="AI37" i="1" s="1"/>
  <c r="AH38" i="1"/>
  <c r="AI38" i="1" s="1"/>
  <c r="AH39" i="1"/>
  <c r="AI39" i="1" s="1"/>
  <c r="AH40" i="1"/>
  <c r="AI40" i="1" s="1"/>
  <c r="AH41" i="1"/>
  <c r="AI41" i="1" s="1"/>
  <c r="AH42" i="1"/>
  <c r="AI42" i="1" s="1"/>
  <c r="AH43" i="1"/>
  <c r="AI43" i="1" s="1"/>
  <c r="AH44" i="1"/>
  <c r="AI44" i="1" s="1"/>
  <c r="AH45" i="1"/>
  <c r="AI45" i="1" s="1"/>
  <c r="AH46" i="1"/>
  <c r="AI46" i="1" s="1"/>
  <c r="AH47" i="1"/>
  <c r="AI47" i="1" s="1"/>
  <c r="AH48" i="1"/>
  <c r="AI48" i="1" s="1"/>
  <c r="AH49" i="1"/>
  <c r="AI49" i="1" s="1"/>
  <c r="AH50" i="1"/>
  <c r="AI50" i="1" s="1"/>
  <c r="AH51" i="1"/>
  <c r="AI51" i="1" s="1"/>
  <c r="AH52" i="1"/>
  <c r="AI52" i="1" s="1"/>
  <c r="AH53" i="1"/>
  <c r="AI53" i="1" s="1"/>
  <c r="AH54" i="1"/>
  <c r="AI54" i="1" s="1"/>
  <c r="AH55" i="1"/>
  <c r="AI55" i="1" s="1"/>
  <c r="AH56" i="1"/>
  <c r="AI56" i="1" s="1"/>
  <c r="AH57" i="1"/>
  <c r="AI57" i="1" s="1"/>
  <c r="AH58" i="1"/>
  <c r="AI58" i="1" s="1"/>
  <c r="AH59" i="1"/>
  <c r="AI59" i="1" s="1"/>
  <c r="AH60" i="1"/>
  <c r="AI60" i="1" s="1"/>
  <c r="AH61" i="1"/>
  <c r="AI61" i="1" s="1"/>
  <c r="AH62" i="1"/>
  <c r="AI62" i="1" s="1"/>
  <c r="AH63" i="1"/>
  <c r="AI63" i="1" s="1"/>
  <c r="AH64" i="1"/>
  <c r="AI64" i="1" s="1"/>
  <c r="AH65" i="1"/>
  <c r="AI65" i="1" s="1"/>
  <c r="AH66" i="1"/>
  <c r="AI66" i="1" s="1"/>
  <c r="AH67" i="1"/>
  <c r="AI67" i="1" s="1"/>
  <c r="AH68" i="1"/>
  <c r="AI68" i="1" s="1"/>
  <c r="AH69" i="1"/>
  <c r="AI69" i="1" s="1"/>
  <c r="AH70" i="1"/>
  <c r="AI70" i="1" s="1"/>
  <c r="AH71" i="1"/>
  <c r="AI71" i="1" s="1"/>
  <c r="AH72" i="1"/>
  <c r="AI72" i="1" s="1"/>
  <c r="AH73" i="1"/>
  <c r="AI73" i="1" s="1"/>
  <c r="AH74" i="1"/>
  <c r="AI74" i="1" s="1"/>
  <c r="AH75" i="1"/>
  <c r="AI75" i="1" s="1"/>
  <c r="AH76" i="1"/>
  <c r="AI76" i="1" s="1"/>
  <c r="AH77" i="1"/>
  <c r="AI77" i="1" s="1"/>
  <c r="AH78" i="1"/>
  <c r="AI78" i="1" s="1"/>
  <c r="AH79" i="1"/>
  <c r="AI79" i="1" s="1"/>
  <c r="AH80" i="1"/>
  <c r="AI80" i="1" s="1"/>
  <c r="AH81" i="1"/>
  <c r="AI81" i="1" s="1"/>
  <c r="AH82" i="1"/>
  <c r="AI82" i="1" s="1"/>
  <c r="AH83" i="1"/>
  <c r="AH84" i="1"/>
  <c r="AH85" i="1"/>
  <c r="AI85" i="1" s="1"/>
  <c r="AH86" i="1"/>
  <c r="AI86" i="1" s="1"/>
  <c r="AH87" i="1"/>
  <c r="AI87" i="1" s="1"/>
  <c r="AH88" i="1"/>
  <c r="AI88" i="1" s="1"/>
  <c r="AH89" i="1"/>
  <c r="AI89" i="1" s="1"/>
  <c r="AH90" i="1"/>
  <c r="AI90" i="1" s="1"/>
  <c r="AH91" i="1"/>
  <c r="AI91" i="1" s="1"/>
  <c r="AH92" i="1"/>
  <c r="AI92" i="1" s="1"/>
  <c r="AH93" i="1"/>
  <c r="AI93" i="1" s="1"/>
  <c r="AH94" i="1"/>
  <c r="AH95" i="1"/>
  <c r="AH96" i="1"/>
  <c r="AI96" i="1" s="1"/>
  <c r="AH97" i="1"/>
  <c r="AI97" i="1" s="1"/>
  <c r="AH98" i="1"/>
  <c r="AI98" i="1" s="1"/>
  <c r="AH99" i="1"/>
  <c r="AI99" i="1" s="1"/>
  <c r="AH100" i="1"/>
  <c r="AI100" i="1" s="1"/>
  <c r="AH101" i="1"/>
  <c r="AI101" i="1" s="1"/>
  <c r="AH102" i="1"/>
  <c r="AI102" i="1" s="1"/>
  <c r="AH103" i="1"/>
  <c r="AI103" i="1" s="1"/>
  <c r="AH104" i="1"/>
  <c r="AI104" i="1" s="1"/>
  <c r="AH105" i="1"/>
  <c r="AI105" i="1" s="1"/>
  <c r="AH106" i="1"/>
  <c r="AI106" i="1" s="1"/>
  <c r="AH107" i="1"/>
  <c r="AI107" i="1" s="1"/>
  <c r="AH108" i="1"/>
  <c r="AI108" i="1" s="1"/>
  <c r="AH109" i="1"/>
  <c r="AI109" i="1" s="1"/>
  <c r="AH110" i="1"/>
  <c r="AI110" i="1" s="1"/>
  <c r="AH111" i="1"/>
  <c r="AI111" i="1" s="1"/>
  <c r="AH112" i="1"/>
  <c r="AI112" i="1" s="1"/>
  <c r="AH113" i="1"/>
  <c r="AI113" i="1" s="1"/>
  <c r="AH114" i="1"/>
  <c r="AI114" i="1" s="1"/>
  <c r="AH115" i="1"/>
  <c r="AI115" i="1" s="1"/>
  <c r="AH116" i="1"/>
  <c r="AI116" i="1" s="1"/>
  <c r="AH117" i="1"/>
  <c r="AI117" i="1" s="1"/>
  <c r="AH118" i="1"/>
  <c r="AH119" i="1"/>
  <c r="AI119" i="1" s="1"/>
  <c r="AH120" i="1"/>
  <c r="AI120" i="1" s="1"/>
  <c r="AH121" i="1"/>
  <c r="AH122" i="1"/>
  <c r="AI122" i="1" s="1"/>
  <c r="AH123" i="1"/>
  <c r="AI123" i="1" s="1"/>
  <c r="AH124" i="1"/>
  <c r="AI124" i="1" s="1"/>
  <c r="AH125" i="1"/>
  <c r="AI125" i="1" s="1"/>
  <c r="AH126" i="1"/>
  <c r="AI126" i="1" s="1"/>
  <c r="AH127" i="1"/>
  <c r="AI127" i="1" s="1"/>
  <c r="AH128" i="1"/>
  <c r="AI128" i="1" s="1"/>
  <c r="AH129" i="1"/>
  <c r="AI129" i="1" s="1"/>
  <c r="AH130" i="1"/>
  <c r="AI130" i="1" s="1"/>
  <c r="AH131" i="1"/>
  <c r="AI131" i="1" s="1"/>
  <c r="AH132" i="1"/>
  <c r="AI132" i="1" s="1"/>
  <c r="AH133" i="1"/>
  <c r="AI133" i="1" s="1"/>
  <c r="AH2" i="1"/>
  <c r="AI2" i="1" s="1"/>
  <c r="CD98" i="1"/>
  <c r="CD77" i="1"/>
  <c r="CD33" i="1"/>
  <c r="CF33" i="1"/>
  <c r="CJ33" i="1"/>
  <c r="CK33" i="1"/>
  <c r="CL33" i="1"/>
  <c r="CD31" i="1"/>
  <c r="CF31" i="1"/>
  <c r="CJ31" i="1"/>
  <c r="CK31" i="1"/>
  <c r="CL31" i="1"/>
  <c r="CD29" i="1"/>
  <c r="CD30" i="1"/>
  <c r="CD28" i="1"/>
  <c r="CL32" i="1"/>
  <c r="CK32" i="1"/>
  <c r="CJ32" i="1"/>
  <c r="CF32" i="1"/>
  <c r="CD32" i="1"/>
  <c r="CD4" i="1"/>
  <c r="CD3" i="1"/>
  <c r="CD2" i="1"/>
  <c r="CL7" i="1"/>
  <c r="CK7" i="1"/>
  <c r="CJ7" i="1"/>
  <c r="CF7" i="1"/>
  <c r="CD7" i="1"/>
  <c r="CL6" i="1"/>
  <c r="CK6" i="1"/>
  <c r="CJ6" i="1"/>
  <c r="CF6" i="1"/>
  <c r="CD6" i="1"/>
  <c r="CL5" i="1"/>
  <c r="CK5" i="1"/>
  <c r="CJ5" i="1"/>
  <c r="AP77" i="1"/>
  <c r="CK77" i="1"/>
  <c r="BK77" i="1"/>
  <c r="AD77" i="1"/>
  <c r="S77" i="1"/>
  <c r="R77" i="1"/>
  <c r="Q77" i="1"/>
  <c r="L77" i="1"/>
  <c r="BK85" i="1"/>
  <c r="BK75" i="1"/>
  <c r="BK133" i="1"/>
  <c r="BK50" i="1"/>
  <c r="BK49" i="1"/>
  <c r="BK48" i="1"/>
  <c r="BK47" i="1"/>
  <c r="BK12" i="1"/>
  <c r="BK11" i="1"/>
  <c r="BK10" i="1"/>
  <c r="BK91" i="1"/>
  <c r="BK9" i="1"/>
  <c r="BK90" i="1"/>
  <c r="BK8" i="1"/>
  <c r="BK81" i="1"/>
  <c r="BK74" i="1"/>
  <c r="BK89" i="1"/>
  <c r="BK88" i="1"/>
  <c r="BK87" i="1"/>
  <c r="BK86" i="1"/>
  <c r="BK7" i="1"/>
  <c r="BK6" i="1"/>
  <c r="BK5" i="1"/>
  <c r="BK4" i="1"/>
  <c r="BK3" i="1"/>
  <c r="BK2" i="1"/>
  <c r="BK98" i="1"/>
  <c r="BK33" i="1"/>
  <c r="BK32" i="1"/>
  <c r="BK31" i="1"/>
  <c r="BK30" i="1"/>
  <c r="BK29" i="1"/>
  <c r="BK28" i="1"/>
  <c r="BK66" i="1"/>
  <c r="BK65" i="1"/>
  <c r="BK55" i="1"/>
  <c r="BK54" i="1"/>
  <c r="BK62" i="1"/>
  <c r="BK58" i="1"/>
  <c r="BK132" i="1"/>
  <c r="BK21" i="1"/>
  <c r="BK24" i="1"/>
  <c r="BK53" i="1"/>
  <c r="BK52" i="1"/>
  <c r="BK51" i="1"/>
  <c r="BK59" i="1"/>
  <c r="BK70" i="1"/>
  <c r="BK69" i="1"/>
  <c r="BK68" i="1"/>
  <c r="BK67" i="1"/>
  <c r="BK27" i="1"/>
  <c r="BK37" i="1"/>
  <c r="BK36" i="1"/>
  <c r="BK35" i="1"/>
  <c r="BK34" i="1"/>
  <c r="BK20" i="1"/>
  <c r="BK19" i="1"/>
  <c r="BK18" i="1"/>
  <c r="BK17" i="1"/>
  <c r="BK16" i="1"/>
  <c r="BK15" i="1"/>
  <c r="BK14" i="1"/>
  <c r="BK13" i="1"/>
  <c r="BK38" i="1"/>
  <c r="BK61" i="1"/>
  <c r="BK60" i="1"/>
  <c r="BK25" i="1"/>
  <c r="BK105" i="1"/>
  <c r="BK104" i="1"/>
  <c r="BK103" i="1"/>
  <c r="BK102" i="1"/>
  <c r="BK101" i="1"/>
  <c r="BK100" i="1"/>
  <c r="BK99" i="1"/>
  <c r="BK97" i="1"/>
  <c r="BK96" i="1"/>
  <c r="BK95" i="1"/>
  <c r="BK94" i="1"/>
  <c r="BK110" i="1"/>
  <c r="BK109" i="1"/>
  <c r="BK108" i="1"/>
  <c r="BK80" i="1"/>
  <c r="BK23" i="1"/>
  <c r="BK26" i="1"/>
  <c r="BK71" i="1"/>
  <c r="BK46" i="1"/>
  <c r="BK45" i="1"/>
  <c r="BK44" i="1"/>
  <c r="BK43" i="1"/>
  <c r="BK42" i="1"/>
  <c r="BK41" i="1"/>
  <c r="BK40" i="1"/>
  <c r="BK39" i="1"/>
  <c r="BK107" i="1"/>
  <c r="BK106" i="1"/>
  <c r="BK123" i="1"/>
  <c r="BK122" i="1"/>
  <c r="BK57" i="1"/>
  <c r="BK56" i="1"/>
  <c r="BK93" i="1"/>
  <c r="BK92" i="1"/>
  <c r="BK76" i="1"/>
  <c r="BK84" i="1"/>
  <c r="BK83" i="1"/>
  <c r="BK82" i="1"/>
  <c r="BK22" i="1"/>
  <c r="BK131" i="1"/>
  <c r="BK130" i="1"/>
  <c r="BK129" i="1"/>
  <c r="BK128" i="1"/>
  <c r="BK127" i="1"/>
  <c r="BK126" i="1"/>
  <c r="BK125" i="1"/>
  <c r="BK124" i="1"/>
  <c r="BK73" i="1"/>
  <c r="BK72" i="1"/>
  <c r="BK121" i="1"/>
  <c r="BK120" i="1"/>
  <c r="BK119" i="1"/>
  <c r="BK118" i="1"/>
  <c r="BK117" i="1"/>
  <c r="BK116" i="1"/>
  <c r="BK115" i="1"/>
  <c r="BK114" i="1"/>
  <c r="BK113" i="1"/>
  <c r="BK112" i="1"/>
  <c r="BK111" i="1"/>
  <c r="BK64" i="1"/>
  <c r="BK63" i="1"/>
  <c r="BK79" i="1"/>
  <c r="BK78" i="1"/>
  <c r="CD78" i="1"/>
  <c r="CD79" i="1"/>
  <c r="CD63" i="1"/>
  <c r="CD64" i="1"/>
  <c r="CD111" i="1"/>
  <c r="CD112" i="1"/>
  <c r="CD113" i="1"/>
  <c r="CD114" i="1"/>
  <c r="CD115" i="1"/>
  <c r="CD116" i="1"/>
  <c r="CD117" i="1"/>
  <c r="CD118" i="1"/>
  <c r="CD119" i="1"/>
  <c r="CF119" i="1"/>
  <c r="CJ119" i="1"/>
  <c r="CK119" i="1"/>
  <c r="CL119" i="1"/>
  <c r="CD120" i="1"/>
  <c r="CF120" i="1"/>
  <c r="CJ120" i="1"/>
  <c r="CK120" i="1"/>
  <c r="CL120" i="1"/>
  <c r="CD121" i="1"/>
  <c r="CF121" i="1"/>
  <c r="CJ121" i="1"/>
  <c r="CK121" i="1"/>
  <c r="CL121" i="1"/>
  <c r="CD72" i="1"/>
  <c r="CD73" i="1"/>
  <c r="CD124" i="1"/>
  <c r="CD125" i="1"/>
  <c r="CD126" i="1"/>
  <c r="CD127" i="1"/>
  <c r="CD128" i="1"/>
  <c r="CD129" i="1"/>
  <c r="CD130" i="1"/>
  <c r="CD131" i="1"/>
  <c r="CD22" i="1"/>
  <c r="CD82" i="1"/>
  <c r="CD83" i="1"/>
  <c r="CD84" i="1"/>
  <c r="CD76" i="1"/>
  <c r="CD92" i="1"/>
  <c r="CF92" i="1"/>
  <c r="CJ92" i="1"/>
  <c r="CK92" i="1"/>
  <c r="CL92" i="1"/>
  <c r="CD93" i="1"/>
  <c r="CF93" i="1"/>
  <c r="CJ93" i="1"/>
  <c r="CK93" i="1"/>
  <c r="CL93" i="1"/>
  <c r="CD56" i="1"/>
  <c r="CD57" i="1"/>
  <c r="CF57" i="1"/>
  <c r="CJ57" i="1"/>
  <c r="CK57" i="1"/>
  <c r="CL57" i="1"/>
  <c r="CD122" i="1"/>
  <c r="CD123" i="1"/>
  <c r="CD106" i="1"/>
  <c r="CD107" i="1"/>
  <c r="CD39" i="1"/>
  <c r="CD40" i="1"/>
  <c r="CD41" i="1"/>
  <c r="CD42" i="1"/>
  <c r="CD43" i="1"/>
  <c r="CD44" i="1"/>
  <c r="CD45" i="1"/>
  <c r="CD46" i="1"/>
  <c r="CF46" i="1"/>
  <c r="CJ46" i="1"/>
  <c r="CK46" i="1"/>
  <c r="CL46" i="1"/>
  <c r="CD71" i="1"/>
  <c r="CD26" i="1"/>
  <c r="CD23" i="1"/>
  <c r="CD80" i="1"/>
  <c r="CD108" i="1"/>
  <c r="CD109" i="1"/>
  <c r="CD110" i="1"/>
  <c r="CD94" i="1"/>
  <c r="CF94" i="1"/>
  <c r="CJ94" i="1"/>
  <c r="CK94" i="1"/>
  <c r="CL94" i="1"/>
  <c r="CD95" i="1"/>
  <c r="CF95" i="1"/>
  <c r="CJ95" i="1"/>
  <c r="CK95" i="1"/>
  <c r="CL95" i="1"/>
  <c r="CD96" i="1"/>
  <c r="CF96" i="1"/>
  <c r="CJ96" i="1"/>
  <c r="CK96" i="1"/>
  <c r="CL96" i="1"/>
  <c r="CD97" i="1"/>
  <c r="CF97" i="1"/>
  <c r="CJ97" i="1"/>
  <c r="CK97" i="1"/>
  <c r="CL97" i="1"/>
  <c r="CD99" i="1"/>
  <c r="CD100" i="1"/>
  <c r="CD101" i="1"/>
  <c r="CD102" i="1"/>
  <c r="CD103" i="1"/>
  <c r="CF103" i="1"/>
  <c r="CJ103" i="1"/>
  <c r="CK103" i="1"/>
  <c r="CL103" i="1"/>
  <c r="CD104" i="1"/>
  <c r="CF104" i="1"/>
  <c r="CJ104" i="1"/>
  <c r="CK104" i="1"/>
  <c r="CL104" i="1"/>
  <c r="CD105" i="1"/>
  <c r="CF105" i="1"/>
  <c r="CJ105" i="1"/>
  <c r="CK105" i="1"/>
  <c r="CL105" i="1"/>
  <c r="CD25" i="1"/>
  <c r="CD60" i="1"/>
  <c r="CD61" i="1"/>
  <c r="CD38" i="1"/>
  <c r="CD13" i="1"/>
  <c r="CD14" i="1"/>
  <c r="CD15" i="1"/>
  <c r="CD16" i="1"/>
  <c r="CD17" i="1"/>
  <c r="CD18" i="1"/>
  <c r="CD19" i="1"/>
  <c r="CD20" i="1"/>
  <c r="CD34" i="1"/>
  <c r="CD35" i="1"/>
  <c r="CD36" i="1"/>
  <c r="CD37" i="1"/>
  <c r="CD27" i="1"/>
  <c r="CD67" i="1"/>
  <c r="CD68" i="1"/>
  <c r="CD69" i="1"/>
  <c r="CD70" i="1"/>
  <c r="CD59" i="1"/>
  <c r="CD51" i="1"/>
  <c r="CD52" i="1"/>
  <c r="CD53" i="1"/>
  <c r="CD24" i="1"/>
  <c r="CD21" i="1"/>
  <c r="CD132" i="1"/>
  <c r="CD58" i="1"/>
  <c r="CD62" i="1"/>
  <c r="CD54" i="1"/>
  <c r="CD55" i="1"/>
  <c r="CD65" i="1"/>
  <c r="CD66" i="1"/>
  <c r="CD5" i="1"/>
  <c r="CF5" i="1"/>
  <c r="CD85" i="1"/>
  <c r="CD86" i="1"/>
  <c r="CF86" i="1"/>
  <c r="CJ86" i="1"/>
  <c r="CK86" i="1"/>
  <c r="CL86" i="1"/>
  <c r="CD87" i="1"/>
  <c r="CF87" i="1"/>
  <c r="CJ87" i="1"/>
  <c r="CK87" i="1"/>
  <c r="CL87" i="1"/>
  <c r="CD88" i="1"/>
  <c r="CF88" i="1"/>
  <c r="CJ88" i="1"/>
  <c r="CK88" i="1"/>
  <c r="CL88" i="1"/>
  <c r="CD89" i="1"/>
  <c r="CF89" i="1"/>
  <c r="CJ89" i="1"/>
  <c r="CK89" i="1"/>
  <c r="CL89" i="1"/>
  <c r="CD74" i="1"/>
  <c r="CD81" i="1"/>
  <c r="CD8" i="1"/>
  <c r="CD90" i="1"/>
  <c r="CD9" i="1"/>
  <c r="CD91" i="1"/>
  <c r="CD10" i="1"/>
  <c r="CD11" i="1"/>
  <c r="CD12" i="1"/>
  <c r="CD47" i="1"/>
  <c r="CD48" i="1"/>
  <c r="CD49" i="1"/>
  <c r="CD50" i="1"/>
  <c r="CD133" i="1"/>
  <c r="CD75" i="1"/>
  <c r="L78" i="1"/>
  <c r="L79" i="1"/>
  <c r="L63" i="1"/>
  <c r="L64" i="1"/>
  <c r="L111" i="1"/>
  <c r="L112" i="1"/>
  <c r="L113" i="1"/>
  <c r="L114" i="1"/>
  <c r="L115" i="1"/>
  <c r="L116" i="1"/>
  <c r="L117" i="1"/>
  <c r="L118" i="1"/>
  <c r="L119" i="1"/>
  <c r="L120" i="1"/>
  <c r="L121" i="1"/>
  <c r="L72" i="1"/>
  <c r="L73" i="1"/>
  <c r="L124" i="1"/>
  <c r="L125" i="1"/>
  <c r="L126" i="1"/>
  <c r="L127" i="1"/>
  <c r="L128" i="1"/>
  <c r="L129" i="1"/>
  <c r="L130" i="1"/>
  <c r="L131" i="1"/>
  <c r="L22" i="1"/>
  <c r="L82" i="1"/>
  <c r="L83" i="1"/>
  <c r="L84" i="1"/>
  <c r="L76" i="1"/>
  <c r="L92" i="1"/>
  <c r="L93" i="1"/>
  <c r="L56" i="1"/>
  <c r="L57" i="1"/>
  <c r="L122" i="1"/>
  <c r="L123" i="1"/>
  <c r="L106" i="1"/>
  <c r="L107" i="1"/>
  <c r="L39" i="1"/>
  <c r="L40" i="1"/>
  <c r="L41" i="1"/>
  <c r="L42" i="1"/>
  <c r="L43" i="1"/>
  <c r="L44" i="1"/>
  <c r="L45" i="1"/>
  <c r="L46" i="1"/>
  <c r="L71" i="1"/>
  <c r="L26" i="1"/>
  <c r="L23" i="1"/>
  <c r="L80" i="1"/>
  <c r="L108" i="1"/>
  <c r="L109" i="1"/>
  <c r="L110" i="1"/>
  <c r="L94" i="1"/>
  <c r="L95" i="1"/>
  <c r="L96" i="1"/>
  <c r="L97" i="1"/>
  <c r="L99" i="1"/>
  <c r="L100" i="1"/>
  <c r="L101" i="1"/>
  <c r="L102" i="1"/>
  <c r="L103" i="1"/>
  <c r="L104" i="1"/>
  <c r="L105" i="1"/>
  <c r="L25" i="1"/>
  <c r="L60" i="1"/>
  <c r="L61" i="1"/>
  <c r="L38" i="1"/>
  <c r="L13" i="1"/>
  <c r="L14" i="1"/>
  <c r="L15" i="1"/>
  <c r="L16" i="1"/>
  <c r="L17" i="1"/>
  <c r="L18" i="1"/>
  <c r="L19" i="1"/>
  <c r="L20" i="1"/>
  <c r="L34" i="1"/>
  <c r="L35" i="1"/>
  <c r="L36" i="1"/>
  <c r="L37" i="1"/>
  <c r="L27" i="1"/>
  <c r="L67" i="1"/>
  <c r="L68" i="1"/>
  <c r="L69" i="1"/>
  <c r="L70" i="1"/>
  <c r="L59" i="1"/>
  <c r="L51" i="1"/>
  <c r="L52" i="1"/>
  <c r="L53" i="1"/>
  <c r="L24" i="1"/>
  <c r="L21" i="1"/>
  <c r="L132" i="1"/>
  <c r="L58" i="1"/>
  <c r="L62" i="1"/>
  <c r="L54" i="1"/>
  <c r="L55" i="1"/>
  <c r="L65" i="1"/>
  <c r="L66" i="1"/>
  <c r="L28" i="1"/>
  <c r="L29" i="1"/>
  <c r="L30" i="1"/>
  <c r="L31" i="1"/>
  <c r="AN133" i="1"/>
  <c r="AO133" i="1"/>
  <c r="AP133" i="1"/>
  <c r="S133" i="1"/>
  <c r="R133" i="1"/>
  <c r="Q133" i="1"/>
  <c r="L133" i="1"/>
  <c r="AN132" i="1"/>
  <c r="AO132" i="1"/>
  <c r="AP132" i="1"/>
  <c r="S132" i="1"/>
  <c r="R132" i="1"/>
  <c r="Q132" i="1"/>
  <c r="AN131" i="1"/>
  <c r="AO131" i="1"/>
  <c r="AP131" i="1"/>
  <c r="AD131" i="1"/>
  <c r="S131" i="1"/>
  <c r="R131" i="1"/>
  <c r="Q131" i="1"/>
  <c r="AN130" i="1"/>
  <c r="AO130" i="1"/>
  <c r="AP130" i="1"/>
  <c r="AD130" i="1"/>
  <c r="S130" i="1"/>
  <c r="R130" i="1"/>
  <c r="Q130" i="1"/>
  <c r="AN129" i="1"/>
  <c r="AO129" i="1"/>
  <c r="AP129" i="1"/>
  <c r="AD129" i="1"/>
  <c r="S129" i="1"/>
  <c r="R129" i="1"/>
  <c r="Q129" i="1"/>
  <c r="AN128" i="1"/>
  <c r="AO128" i="1"/>
  <c r="AP128" i="1"/>
  <c r="AD128" i="1"/>
  <c r="S128" i="1"/>
  <c r="R128" i="1"/>
  <c r="Q128" i="1"/>
  <c r="AN127" i="1"/>
  <c r="AO127" i="1"/>
  <c r="AP127" i="1"/>
  <c r="AD127" i="1"/>
  <c r="S127" i="1"/>
  <c r="R127" i="1"/>
  <c r="Q127" i="1"/>
  <c r="AN126" i="1"/>
  <c r="AO126" i="1"/>
  <c r="AP126" i="1"/>
  <c r="AD126" i="1"/>
  <c r="S126" i="1"/>
  <c r="R126" i="1"/>
  <c r="Q126" i="1"/>
  <c r="AN125" i="1"/>
  <c r="AO125" i="1"/>
  <c r="AP125" i="1"/>
  <c r="AD125" i="1"/>
  <c r="S125" i="1"/>
  <c r="R125" i="1"/>
  <c r="Q125" i="1"/>
  <c r="AN124" i="1"/>
  <c r="AO124" i="1"/>
  <c r="AP124" i="1"/>
  <c r="AD124" i="1"/>
  <c r="S124" i="1"/>
  <c r="R124" i="1"/>
  <c r="Q124" i="1"/>
  <c r="AN123" i="1"/>
  <c r="AO123" i="1"/>
  <c r="AP123" i="1"/>
  <c r="AD123" i="1"/>
  <c r="S123" i="1"/>
  <c r="R123" i="1"/>
  <c r="Q123" i="1"/>
  <c r="AN122" i="1"/>
  <c r="AO122" i="1"/>
  <c r="AP122" i="1"/>
  <c r="AD122" i="1"/>
  <c r="S122" i="1"/>
  <c r="R122" i="1"/>
  <c r="Q122" i="1"/>
  <c r="AN121" i="1"/>
  <c r="AO121" i="1"/>
  <c r="S121" i="1"/>
  <c r="R121" i="1"/>
  <c r="Q121" i="1"/>
  <c r="AN120" i="1"/>
  <c r="AO120" i="1"/>
  <c r="S120" i="1"/>
  <c r="R120" i="1"/>
  <c r="Q120" i="1"/>
  <c r="AN119" i="1"/>
  <c r="AO119" i="1"/>
  <c r="S119" i="1"/>
  <c r="R119" i="1"/>
  <c r="Q119" i="1"/>
  <c r="AN118" i="1"/>
  <c r="AO118" i="1"/>
  <c r="S118" i="1"/>
  <c r="R118" i="1"/>
  <c r="Q118" i="1"/>
  <c r="AN117" i="1"/>
  <c r="AO117" i="1"/>
  <c r="S117" i="1"/>
  <c r="R117" i="1"/>
  <c r="Q117" i="1"/>
  <c r="AN116" i="1"/>
  <c r="AO116" i="1"/>
  <c r="S116" i="1"/>
  <c r="R116" i="1"/>
  <c r="Q116" i="1"/>
  <c r="AN115" i="1"/>
  <c r="AO115" i="1"/>
  <c r="S115" i="1"/>
  <c r="R115" i="1"/>
  <c r="Q115" i="1"/>
  <c r="AN114" i="1"/>
  <c r="AO114" i="1"/>
  <c r="S114" i="1"/>
  <c r="R114" i="1"/>
  <c r="Q114" i="1"/>
  <c r="AN113" i="1"/>
  <c r="AO113" i="1"/>
  <c r="S113" i="1"/>
  <c r="R113" i="1"/>
  <c r="Q113" i="1"/>
  <c r="AN112" i="1"/>
  <c r="AO112" i="1"/>
  <c r="S112" i="1"/>
  <c r="R112" i="1"/>
  <c r="Q112" i="1"/>
  <c r="AN111" i="1"/>
  <c r="AO111" i="1"/>
  <c r="S111" i="1"/>
  <c r="R111" i="1"/>
  <c r="Q11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2" i="1"/>
  <c r="AD68" i="1"/>
  <c r="AD69" i="1"/>
  <c r="AD70" i="1"/>
  <c r="AD67" i="1"/>
  <c r="AD33" i="1"/>
  <c r="AD29" i="1"/>
  <c r="AD30" i="1"/>
  <c r="AD31" i="1"/>
  <c r="AD32" i="1"/>
  <c r="AD28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L3" i="1"/>
  <c r="L4" i="1"/>
  <c r="L5" i="1"/>
  <c r="L6" i="1"/>
  <c r="L7" i="1"/>
  <c r="L8" i="1"/>
  <c r="L9" i="1"/>
  <c r="L10" i="1"/>
  <c r="L11" i="1"/>
  <c r="L12" i="1"/>
  <c r="L32" i="1"/>
  <c r="L33" i="1"/>
  <c r="L47" i="1"/>
  <c r="L48" i="1"/>
  <c r="L49" i="1"/>
  <c r="L50" i="1"/>
  <c r="L74" i="1"/>
  <c r="L75" i="1"/>
  <c r="L81" i="1"/>
  <c r="L85" i="1"/>
  <c r="L86" i="1"/>
  <c r="L87" i="1"/>
  <c r="L88" i="1"/>
  <c r="L89" i="1"/>
  <c r="L90" i="1"/>
  <c r="L91" i="1"/>
  <c r="L98" i="1"/>
  <c r="AN48" i="1"/>
  <c r="AO48" i="1"/>
  <c r="AD49" i="1"/>
  <c r="AD2" i="1"/>
  <c r="AD38" i="1"/>
  <c r="AD40" i="1"/>
  <c r="AD41" i="1"/>
  <c r="AD44" i="1"/>
  <c r="AD45" i="1"/>
  <c r="AD46" i="1"/>
  <c r="AD50" i="1"/>
  <c r="AD54" i="1"/>
  <c r="AD55" i="1"/>
  <c r="AD58" i="1"/>
  <c r="AD59" i="1"/>
  <c r="AD62" i="1"/>
  <c r="AD65" i="1"/>
  <c r="AD66" i="1"/>
  <c r="AD72" i="1"/>
  <c r="AD73" i="1"/>
  <c r="AD74" i="1"/>
  <c r="AD76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8" i="1"/>
  <c r="AD99" i="1"/>
  <c r="AD100" i="1"/>
  <c r="AD101" i="1"/>
  <c r="AD102" i="1"/>
  <c r="AD103" i="1"/>
  <c r="AD104" i="1"/>
  <c r="AD105" i="1"/>
  <c r="AD106" i="1"/>
  <c r="AD107" i="1"/>
  <c r="AD26" i="1"/>
  <c r="AD20" i="1"/>
  <c r="AD3" i="1"/>
  <c r="AD4" i="1"/>
  <c r="AD5" i="1"/>
  <c r="AD6" i="1"/>
  <c r="AD7" i="1"/>
  <c r="AD13" i="1"/>
  <c r="AD14" i="1"/>
  <c r="AD15" i="1"/>
  <c r="AD16" i="1"/>
  <c r="AD17" i="1"/>
  <c r="AD18" i="1"/>
  <c r="AD19" i="1"/>
  <c r="AN8" i="1"/>
  <c r="AO8" i="1"/>
  <c r="AN9" i="1"/>
  <c r="AO9" i="1"/>
  <c r="AN10" i="1"/>
  <c r="AN11" i="1"/>
  <c r="AN12" i="1"/>
  <c r="AN16" i="1"/>
  <c r="AO16" i="1"/>
  <c r="AN17" i="1"/>
  <c r="AO17" i="1"/>
  <c r="AN18" i="1"/>
  <c r="AO18" i="1"/>
  <c r="AN19" i="1"/>
  <c r="AO19" i="1"/>
  <c r="AN20" i="1"/>
  <c r="AO20" i="1"/>
  <c r="AN21" i="1"/>
  <c r="AO21" i="1"/>
  <c r="AN22" i="1"/>
  <c r="AO22" i="1"/>
  <c r="AN23" i="1"/>
  <c r="AO23" i="1"/>
  <c r="AN24" i="1"/>
  <c r="AO24" i="1"/>
  <c r="AN27" i="1"/>
  <c r="AO27" i="1"/>
  <c r="AN34" i="1"/>
  <c r="AO34" i="1"/>
  <c r="AN35" i="1"/>
  <c r="AO35" i="1"/>
  <c r="AN36" i="1"/>
  <c r="AO36" i="1"/>
  <c r="AN37" i="1"/>
  <c r="AO37" i="1"/>
  <c r="AN38" i="1"/>
  <c r="AO38" i="1"/>
  <c r="AN39" i="1"/>
  <c r="AO39" i="1"/>
  <c r="AN40" i="1"/>
  <c r="AO40" i="1"/>
  <c r="AN41" i="1"/>
  <c r="AO41" i="1"/>
  <c r="AN42" i="1"/>
  <c r="AO42" i="1"/>
  <c r="AN43" i="1"/>
  <c r="AO43" i="1"/>
  <c r="AN44" i="1"/>
  <c r="AO44" i="1"/>
  <c r="AN45" i="1"/>
  <c r="AO45" i="1"/>
  <c r="AN46" i="1"/>
  <c r="AO46" i="1"/>
  <c r="AN47" i="1"/>
  <c r="AO47" i="1"/>
  <c r="AN49" i="1"/>
  <c r="AO49" i="1"/>
  <c r="AN50" i="1"/>
  <c r="AO50" i="1"/>
  <c r="AN51" i="1"/>
  <c r="AO51" i="1"/>
  <c r="AN52" i="1"/>
  <c r="AO52" i="1"/>
  <c r="AN53" i="1"/>
  <c r="AO53" i="1"/>
  <c r="AN54" i="1"/>
  <c r="AO54" i="1"/>
  <c r="AN55" i="1"/>
  <c r="AO55" i="1"/>
  <c r="AN56" i="1"/>
  <c r="AO56" i="1"/>
  <c r="AN57" i="1"/>
  <c r="AO57" i="1"/>
  <c r="AN58" i="1"/>
  <c r="AO58" i="1"/>
  <c r="AN60" i="1"/>
  <c r="AO60" i="1"/>
  <c r="AN61" i="1"/>
  <c r="AO61" i="1"/>
  <c r="AN62" i="1"/>
  <c r="AO62" i="1"/>
  <c r="AN63" i="1"/>
  <c r="AO63" i="1"/>
  <c r="AN64" i="1"/>
  <c r="AO64" i="1"/>
  <c r="AN65" i="1"/>
  <c r="AO65" i="1"/>
  <c r="AN66" i="1"/>
  <c r="AO66" i="1"/>
  <c r="AN71" i="1"/>
  <c r="AO71" i="1"/>
  <c r="AN72" i="1"/>
  <c r="AO72" i="1"/>
  <c r="AN73" i="1"/>
  <c r="AO73" i="1"/>
  <c r="AN74" i="1"/>
  <c r="AO74" i="1"/>
  <c r="AN75" i="1"/>
  <c r="AO75" i="1"/>
  <c r="AN78" i="1"/>
  <c r="AO78" i="1"/>
  <c r="AN79" i="1"/>
  <c r="AO79" i="1"/>
  <c r="AN80" i="1"/>
  <c r="AO80" i="1"/>
  <c r="AN81" i="1"/>
  <c r="AO81" i="1"/>
  <c r="AN82" i="1"/>
  <c r="AO82" i="1"/>
  <c r="AN83" i="1"/>
  <c r="AO83" i="1"/>
  <c r="AN84" i="1"/>
  <c r="AO84" i="1"/>
  <c r="AN85" i="1"/>
  <c r="AO85" i="1"/>
  <c r="AN86" i="1"/>
  <c r="AO86" i="1"/>
  <c r="AN87" i="1"/>
  <c r="AO87" i="1"/>
  <c r="AN88" i="1"/>
  <c r="AO88" i="1"/>
  <c r="AN89" i="1"/>
  <c r="AO89" i="1"/>
  <c r="AN90" i="1"/>
  <c r="AO90" i="1"/>
  <c r="AN91" i="1"/>
  <c r="AO91" i="1"/>
  <c r="AN92" i="1"/>
  <c r="AO92" i="1"/>
  <c r="AN93" i="1"/>
  <c r="AO93" i="1"/>
  <c r="AN99" i="1"/>
  <c r="AO99" i="1"/>
  <c r="AN100" i="1"/>
  <c r="AO100" i="1"/>
  <c r="AN101" i="1"/>
  <c r="AO101" i="1"/>
  <c r="AN102" i="1"/>
  <c r="AO102" i="1"/>
  <c r="AN103" i="1"/>
  <c r="AO103" i="1"/>
  <c r="AN104" i="1"/>
  <c r="AO104" i="1"/>
  <c r="AN105" i="1"/>
  <c r="AO105" i="1"/>
  <c r="AN106" i="1"/>
  <c r="AO106" i="1"/>
  <c r="AN107" i="1"/>
  <c r="AO107" i="1"/>
  <c r="AN108" i="1"/>
  <c r="AO108" i="1"/>
  <c r="AN109" i="1"/>
  <c r="AO109" i="1"/>
  <c r="AN110" i="1"/>
  <c r="AO110" i="1"/>
  <c r="R110" i="1"/>
  <c r="Q110" i="1"/>
  <c r="R109" i="1"/>
  <c r="Q109" i="1"/>
  <c r="AP109" i="1"/>
  <c r="AP110" i="1"/>
  <c r="AP108" i="1"/>
  <c r="Q108" i="1"/>
  <c r="R108" i="1"/>
  <c r="R107" i="1"/>
  <c r="Q107" i="1"/>
  <c r="AP107" i="1"/>
  <c r="AP106" i="1"/>
  <c r="R106" i="1"/>
  <c r="Q106" i="1"/>
  <c r="R105" i="1"/>
  <c r="Q105" i="1"/>
  <c r="R104" i="1"/>
  <c r="Q104" i="1"/>
  <c r="R103" i="1"/>
  <c r="Q103" i="1"/>
  <c r="R102" i="1"/>
  <c r="Q102" i="1"/>
  <c r="R101" i="1"/>
  <c r="Q101" i="1"/>
  <c r="R100" i="1"/>
  <c r="Q100" i="1"/>
  <c r="R99" i="1"/>
  <c r="Q99" i="1"/>
  <c r="AP46" i="1"/>
  <c r="R46" i="1"/>
  <c r="Q46" i="1"/>
  <c r="AP52" i="1"/>
  <c r="AP53" i="1"/>
  <c r="R53" i="1"/>
  <c r="Q53" i="1"/>
  <c r="R52" i="1"/>
  <c r="Q52" i="1"/>
  <c r="AP81" i="1"/>
  <c r="AP61" i="1"/>
  <c r="AP60" i="1"/>
  <c r="AP58" i="1"/>
  <c r="AP57" i="1"/>
  <c r="AP56" i="1"/>
  <c r="AP35" i="1"/>
  <c r="AP36" i="1"/>
  <c r="AP37" i="1"/>
  <c r="AP34" i="1"/>
  <c r="AP13" i="1"/>
  <c r="AP14" i="1"/>
  <c r="AP15" i="1"/>
  <c r="AP16" i="1"/>
  <c r="AP8" i="1"/>
  <c r="AP10" i="1"/>
  <c r="AP11" i="1"/>
  <c r="AP12" i="1"/>
  <c r="AP49" i="1"/>
  <c r="AP50" i="1"/>
  <c r="AP51" i="1"/>
  <c r="AP54" i="1"/>
  <c r="AP55" i="1"/>
  <c r="AP62" i="1"/>
  <c r="AP65" i="1"/>
  <c r="AP66" i="1"/>
  <c r="AP83" i="1"/>
  <c r="AP84" i="1"/>
  <c r="AP85" i="1"/>
  <c r="AP86" i="1"/>
  <c r="AP87" i="1"/>
  <c r="AP88" i="1"/>
  <c r="AP89" i="1"/>
  <c r="AP90" i="1"/>
  <c r="AP91" i="1"/>
  <c r="AP82" i="1"/>
  <c r="AP71" i="1"/>
  <c r="AP72" i="1"/>
  <c r="AP73" i="1"/>
  <c r="AP74" i="1"/>
  <c r="AP75" i="1"/>
  <c r="AP76" i="1"/>
  <c r="AP78" i="1"/>
  <c r="AP79" i="1"/>
  <c r="AP80" i="1"/>
  <c r="AP70" i="1"/>
  <c r="AP69" i="1"/>
  <c r="AP68" i="1"/>
  <c r="AP67" i="1"/>
  <c r="AP64" i="1"/>
  <c r="AP63" i="1"/>
  <c r="AP59" i="1"/>
  <c r="AP38" i="1"/>
  <c r="AP39" i="1"/>
  <c r="AP40" i="1"/>
  <c r="AP41" i="1"/>
  <c r="AP42" i="1"/>
  <c r="AP43" i="1"/>
  <c r="AP44" i="1"/>
  <c r="AP45" i="1"/>
  <c r="AP47" i="1"/>
  <c r="AP48" i="1"/>
  <c r="AP17" i="1"/>
  <c r="AP18" i="1"/>
  <c r="AP19" i="1"/>
  <c r="AP20" i="1"/>
  <c r="AP21" i="1"/>
  <c r="AP22" i="1"/>
  <c r="AP23" i="1"/>
  <c r="AP24" i="1"/>
  <c r="AP25" i="1"/>
  <c r="AP26" i="1"/>
  <c r="AP27" i="1"/>
  <c r="AP9" i="1"/>
  <c r="R37" i="1"/>
  <c r="Q37" i="1"/>
  <c r="R36" i="1"/>
  <c r="Q36" i="1"/>
  <c r="R98" i="1"/>
  <c r="Q98" i="1"/>
  <c r="R97" i="1"/>
  <c r="Q97" i="1"/>
  <c r="R96" i="1"/>
  <c r="Q96" i="1"/>
  <c r="R95" i="1"/>
  <c r="Q95" i="1"/>
  <c r="R94" i="1"/>
  <c r="Q94" i="1"/>
  <c r="Q92" i="1"/>
  <c r="R92" i="1"/>
  <c r="Q93" i="1"/>
  <c r="R93" i="1"/>
  <c r="R54" i="1"/>
  <c r="Q54" i="1"/>
  <c r="R81" i="1"/>
  <c r="Q81" i="1"/>
  <c r="R80" i="1"/>
  <c r="Q80" i="1"/>
  <c r="R79" i="1"/>
  <c r="Q79" i="1"/>
  <c r="R78" i="1"/>
  <c r="Q78" i="1"/>
  <c r="R76" i="1"/>
  <c r="Q76" i="1"/>
  <c r="R75" i="1"/>
  <c r="Q75" i="1"/>
  <c r="R74" i="1"/>
  <c r="Q74" i="1"/>
  <c r="R73" i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58" i="1"/>
  <c r="R58" i="1"/>
  <c r="Q59" i="1"/>
  <c r="R59" i="1"/>
  <c r="Q60" i="1"/>
  <c r="R60" i="1"/>
  <c r="Q61" i="1"/>
  <c r="R61" i="1"/>
  <c r="Q62" i="1"/>
  <c r="R62" i="1"/>
  <c r="Q55" i="1"/>
  <c r="R55" i="1"/>
  <c r="Q56" i="1"/>
  <c r="R56" i="1"/>
  <c r="Q57" i="1"/>
  <c r="R57" i="1"/>
  <c r="R51" i="1"/>
  <c r="Q51" i="1"/>
  <c r="R50" i="1"/>
  <c r="Q50" i="1"/>
  <c r="R49" i="1"/>
  <c r="R48" i="1"/>
  <c r="Q49" i="1"/>
  <c r="Q48" i="1"/>
  <c r="R47" i="1"/>
  <c r="Q47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Q8" i="1"/>
  <c r="R8" i="1"/>
  <c r="R7" i="1"/>
  <c r="Q7" i="1"/>
  <c r="R6" i="1"/>
  <c r="Q6" i="1"/>
  <c r="R5" i="1"/>
  <c r="Q5" i="1"/>
  <c r="R4" i="1"/>
  <c r="Q4" i="1"/>
  <c r="R3" i="1"/>
  <c r="Q3" i="1"/>
  <c r="R2" i="1"/>
  <c r="Q2" i="1"/>
  <c r="L2" i="1"/>
  <c r="CK18" i="1"/>
  <c r="CK26" i="1"/>
  <c r="CJ112" i="1"/>
  <c r="CJ108" i="1"/>
  <c r="CJ56" i="1"/>
  <c r="CK24" i="1"/>
  <c r="CF106" i="1"/>
  <c r="CK48" i="1"/>
  <c r="CF50" i="1"/>
  <c r="CL50" i="1"/>
  <c r="CJ128" i="1"/>
  <c r="CL72" i="1"/>
  <c r="BZ120" i="1" l="1"/>
  <c r="CA103" i="1"/>
  <c r="BZ11" i="1"/>
  <c r="BZ3" i="1"/>
  <c r="CJ43" i="1"/>
  <c r="BZ58" i="1"/>
  <c r="CF83" i="1"/>
  <c r="CK13" i="1"/>
  <c r="AZ81" i="1"/>
  <c r="BA81" i="1"/>
  <c r="BZ99" i="1"/>
  <c r="CF77" i="1"/>
  <c r="CL30" i="1"/>
  <c r="CF48" i="1"/>
  <c r="CL102" i="1"/>
  <c r="CF52" i="1"/>
  <c r="BZ6" i="1"/>
  <c r="AZ87" i="1"/>
  <c r="AZ131" i="1"/>
  <c r="CK39" i="1"/>
  <c r="AZ13" i="1"/>
  <c r="CK117" i="1"/>
  <c r="CJ79" i="1"/>
  <c r="CK123" i="1"/>
  <c r="CA119" i="1"/>
  <c r="CL35" i="1"/>
  <c r="CJ29" i="1"/>
  <c r="CL11" i="1"/>
  <c r="CA31" i="1"/>
  <c r="CJ109" i="1"/>
  <c r="CL117" i="1"/>
  <c r="CL67" i="1"/>
  <c r="CL9" i="1"/>
  <c r="AZ91" i="1"/>
  <c r="CL79" i="1"/>
  <c r="AZ63" i="1"/>
  <c r="CJ77" i="1"/>
  <c r="CA121" i="1"/>
  <c r="CL77" i="1"/>
  <c r="CJ9" i="1"/>
  <c r="CK71" i="1"/>
  <c r="CK35" i="1"/>
  <c r="CA77" i="1"/>
  <c r="CL17" i="1"/>
  <c r="CL29" i="1"/>
  <c r="CJ61" i="1"/>
  <c r="CK115" i="1"/>
  <c r="CL71" i="1"/>
  <c r="AZ73" i="1"/>
  <c r="AZ23" i="1"/>
  <c r="CL61" i="1"/>
  <c r="CF85" i="1"/>
  <c r="BD11" i="1"/>
  <c r="AZ75" i="1"/>
  <c r="CJ71" i="1"/>
  <c r="AZ95" i="1"/>
  <c r="CF131" i="1"/>
  <c r="CF71" i="1"/>
  <c r="CJ2" i="1"/>
  <c r="CL130" i="1"/>
  <c r="CF26" i="1"/>
  <c r="CL128" i="1"/>
  <c r="BZ62" i="1"/>
  <c r="BZ122" i="1"/>
  <c r="CL84" i="1"/>
  <c r="CF4" i="1"/>
  <c r="CF102" i="1"/>
  <c r="CK82" i="1"/>
  <c r="CL126" i="1"/>
  <c r="CK50" i="1"/>
  <c r="CF108" i="1"/>
  <c r="BE123" i="1"/>
  <c r="BD86" i="1"/>
  <c r="BA110" i="1"/>
  <c r="CA76" i="1"/>
  <c r="CL20" i="1"/>
  <c r="CL52" i="1"/>
  <c r="CA104" i="1"/>
  <c r="CJ50" i="1"/>
  <c r="CJ8" i="1"/>
  <c r="CK90" i="1"/>
  <c r="CF66" i="1"/>
  <c r="CJ102" i="1"/>
  <c r="CF56" i="1"/>
  <c r="CL112" i="1"/>
  <c r="CK112" i="1"/>
  <c r="CL80" i="1"/>
  <c r="CF112" i="1"/>
  <c r="BE77" i="1"/>
  <c r="BE112" i="1"/>
  <c r="BE100" i="1"/>
  <c r="BA22" i="1"/>
  <c r="CA32" i="1"/>
  <c r="CF43" i="1"/>
  <c r="CK3" i="1"/>
  <c r="CL39" i="1"/>
  <c r="CL90" i="1"/>
  <c r="CJ20" i="1"/>
  <c r="CK43" i="1"/>
  <c r="BD121" i="1"/>
  <c r="BE117" i="1"/>
  <c r="BT130" i="1"/>
  <c r="BS130" i="1" s="1"/>
  <c r="BW130" i="1" s="1"/>
  <c r="BT37" i="1"/>
  <c r="BS37" i="1" s="1"/>
  <c r="AZ29" i="1"/>
  <c r="AZ35" i="1"/>
  <c r="CL14" i="1"/>
  <c r="CJ39" i="1"/>
  <c r="CK34" i="1"/>
  <c r="CL43" i="1"/>
  <c r="CJ18" i="1"/>
  <c r="AZ108" i="1"/>
  <c r="CA39" i="1"/>
  <c r="CF41" i="1"/>
  <c r="CK128" i="1"/>
  <c r="CF30" i="1"/>
  <c r="CF39" i="1"/>
  <c r="CF28" i="1"/>
  <c r="CJ14" i="1"/>
  <c r="CK44" i="1"/>
  <c r="CK37" i="1"/>
  <c r="BE81" i="1"/>
  <c r="BE66" i="1"/>
  <c r="BD30" i="1"/>
  <c r="CF116" i="1"/>
  <c r="CK38" i="1"/>
  <c r="CF8" i="1"/>
  <c r="CJ10" i="1"/>
  <c r="CK84" i="1"/>
  <c r="CF14" i="1"/>
  <c r="CF17" i="1"/>
  <c r="BZ92" i="1"/>
  <c r="CK80" i="1"/>
  <c r="BE127" i="1"/>
  <c r="BE108" i="1"/>
  <c r="BD60" i="1"/>
  <c r="BT102" i="1"/>
  <c r="AZ68" i="1"/>
  <c r="CA84" i="1"/>
  <c r="CF38" i="1"/>
  <c r="CF10" i="1"/>
  <c r="CF84" i="1"/>
  <c r="CK17" i="1"/>
  <c r="CJ82" i="1"/>
  <c r="AZ107" i="1"/>
  <c r="CF82" i="1"/>
  <c r="CA6" i="1"/>
  <c r="CL47" i="1"/>
  <c r="CJ80" i="1"/>
  <c r="BZ65" i="1"/>
  <c r="BZ57" i="1"/>
  <c r="BD22" i="1"/>
  <c r="BZ31" i="1"/>
  <c r="BE125" i="1"/>
  <c r="BA62" i="1"/>
  <c r="CJ115" i="1"/>
  <c r="CJ3" i="1"/>
  <c r="CA86" i="1"/>
  <c r="CL49" i="1"/>
  <c r="BD106" i="1"/>
  <c r="CJ84" i="1"/>
  <c r="CF80" i="1"/>
  <c r="CK14" i="1"/>
  <c r="CJ17" i="1"/>
  <c r="CL82" i="1"/>
  <c r="AZ102" i="1"/>
  <c r="CK78" i="1"/>
  <c r="BD132" i="1"/>
  <c r="BE119" i="1"/>
  <c r="AW95" i="1"/>
  <c r="AW35" i="1"/>
  <c r="BE12" i="1"/>
  <c r="BY119" i="1"/>
  <c r="BW103" i="1"/>
  <c r="AS6" i="1"/>
  <c r="BD6" i="1" s="1"/>
  <c r="BE6" i="1"/>
  <c r="BT98" i="1"/>
  <c r="BS98" i="1" s="1"/>
  <c r="CJ98" i="1"/>
  <c r="BS89" i="1"/>
  <c r="BV89" i="1" s="1"/>
  <c r="BU70" i="1"/>
  <c r="BZ70" i="1" s="1"/>
  <c r="AZ57" i="1"/>
  <c r="BZ72" i="1"/>
  <c r="CL100" i="1"/>
  <c r="BZ108" i="1"/>
  <c r="BT113" i="1"/>
  <c r="BS113" i="1" s="1"/>
  <c r="CH113" i="1" s="1"/>
  <c r="CI113" i="1" s="1"/>
  <c r="CF113" i="1"/>
  <c r="BU81" i="1"/>
  <c r="BZ81" i="1" s="1"/>
  <c r="CF73" i="1"/>
  <c r="CJ73" i="1"/>
  <c r="CJ69" i="1"/>
  <c r="BT69" i="1"/>
  <c r="BS69" i="1" s="1"/>
  <c r="CJ65" i="1"/>
  <c r="CF65" i="1"/>
  <c r="BS57" i="1"/>
  <c r="BY57" i="1" s="1"/>
  <c r="BZ130" i="1"/>
  <c r="AZ40" i="1"/>
  <c r="BA18" i="1"/>
  <c r="BZ95" i="1"/>
  <c r="AZ42" i="1"/>
  <c r="AZ7" i="1"/>
  <c r="CL98" i="1"/>
  <c r="CJ55" i="1"/>
  <c r="CJ59" i="1"/>
  <c r="BZ7" i="1"/>
  <c r="AS94" i="1"/>
  <c r="AL94" i="1" s="1"/>
  <c r="AS70" i="1"/>
  <c r="AX70" i="1" s="1"/>
  <c r="BD62" i="1"/>
  <c r="AU62" i="1"/>
  <c r="BE62" i="1" s="1"/>
  <c r="CJ101" i="1"/>
  <c r="BT101" i="1"/>
  <c r="CL101" i="1"/>
  <c r="BT47" i="1"/>
  <c r="CJ47" i="1"/>
  <c r="BT38" i="1"/>
  <c r="CJ38" i="1"/>
  <c r="BU37" i="1"/>
  <c r="BZ37" i="1" s="1"/>
  <c r="AZ19" i="1"/>
  <c r="BZ103" i="1"/>
  <c r="BD54" i="1"/>
  <c r="AZ123" i="1"/>
  <c r="CL73" i="1"/>
  <c r="CK98" i="1"/>
  <c r="BE19" i="1"/>
  <c r="CK101" i="1"/>
  <c r="CL113" i="1"/>
  <c r="CF69" i="1"/>
  <c r="CF67" i="1"/>
  <c r="AL48" i="1"/>
  <c r="AM48" i="1" s="1"/>
  <c r="AU9" i="1"/>
  <c r="AZ9" i="1" s="1"/>
  <c r="AU4" i="1"/>
  <c r="BE4" i="1" s="1"/>
  <c r="BT125" i="1"/>
  <c r="BS125" i="1" s="1"/>
  <c r="CL125" i="1"/>
  <c r="CJ110" i="1"/>
  <c r="CF110" i="1"/>
  <c r="BT108" i="1"/>
  <c r="CK108" i="1"/>
  <c r="BU86" i="1"/>
  <c r="BV86" i="1" s="1"/>
  <c r="BT72" i="1"/>
  <c r="BS72" i="1" s="1"/>
  <c r="BX72" i="1" s="1"/>
  <c r="CJ72" i="1"/>
  <c r="BT52" i="1"/>
  <c r="CK52" i="1"/>
  <c r="BT18" i="1"/>
  <c r="CF18" i="1"/>
  <c r="BT15" i="1"/>
  <c r="BS15" i="1" s="1"/>
  <c r="BW15" i="1" s="1"/>
  <c r="CF15" i="1"/>
  <c r="CJ15" i="1"/>
  <c r="CK15" i="1"/>
  <c r="CL15" i="1"/>
  <c r="AS93" i="1"/>
  <c r="CF123" i="1"/>
  <c r="BT123" i="1"/>
  <c r="BS123" i="1" s="1"/>
  <c r="CL123" i="1"/>
  <c r="CF98" i="1"/>
  <c r="CL3" i="1"/>
  <c r="AL106" i="1"/>
  <c r="AM106" i="1" s="1"/>
  <c r="BE104" i="1"/>
  <c r="BT3" i="1"/>
  <c r="BS3" i="1" s="1"/>
  <c r="BV3" i="1" s="1"/>
  <c r="BE83" i="1"/>
  <c r="BD42" i="1"/>
  <c r="BE36" i="1"/>
  <c r="AZ6" i="1"/>
  <c r="AZ5" i="1"/>
  <c r="BE5" i="1"/>
  <c r="CK2" i="1"/>
  <c r="BT2" i="1"/>
  <c r="AW98" i="1"/>
  <c r="BT35" i="1"/>
  <c r="BS35" i="1" s="1"/>
  <c r="CJ35" i="1"/>
  <c r="BT19" i="1"/>
  <c r="BS19" i="1" s="1"/>
  <c r="CA19" i="1" s="1"/>
  <c r="CF19" i="1"/>
  <c r="BA50" i="1"/>
  <c r="AZ112" i="1"/>
  <c r="BA118" i="1"/>
  <c r="CA128" i="1"/>
  <c r="CA93" i="1"/>
  <c r="BE116" i="1"/>
  <c r="CA113" i="1"/>
  <c r="BZ109" i="1"/>
  <c r="BD111" i="1"/>
  <c r="CK113" i="1"/>
  <c r="CK130" i="1"/>
  <c r="CJ44" i="1"/>
  <c r="CF76" i="1"/>
  <c r="CL70" i="1"/>
  <c r="CL62" i="1"/>
  <c r="CK30" i="1"/>
  <c r="CL85" i="1"/>
  <c r="BE109" i="1"/>
  <c r="CL66" i="1"/>
  <c r="AZ104" i="1"/>
  <c r="BE49" i="1"/>
  <c r="CF59" i="1"/>
  <c r="CF130" i="1"/>
  <c r="CK67" i="1"/>
  <c r="CJ113" i="1"/>
  <c r="CK42" i="1"/>
  <c r="CK69" i="1"/>
  <c r="CL83" i="1"/>
  <c r="CL109" i="1"/>
  <c r="CK59" i="1"/>
  <c r="CF37" i="1"/>
  <c r="CF13" i="1"/>
  <c r="CJ125" i="1"/>
  <c r="CK85" i="1"/>
  <c r="CL44" i="1"/>
  <c r="CL76" i="1"/>
  <c r="CF128" i="1"/>
  <c r="CF72" i="1"/>
  <c r="CK65" i="1"/>
  <c r="BT65" i="1"/>
  <c r="BS65" i="1" s="1"/>
  <c r="BV65" i="1" s="1"/>
  <c r="CK29" i="1"/>
  <c r="BT29" i="1"/>
  <c r="BE82" i="1"/>
  <c r="BA132" i="1"/>
  <c r="CK125" i="1"/>
  <c r="BE98" i="1"/>
  <c r="CJ66" i="1"/>
  <c r="CA13" i="1"/>
  <c r="BZ36" i="1"/>
  <c r="CA46" i="1"/>
  <c r="BE56" i="1"/>
  <c r="AZ83" i="1"/>
  <c r="AZ117" i="1"/>
  <c r="BA49" i="1"/>
  <c r="BE8" i="1"/>
  <c r="CJ42" i="1"/>
  <c r="CF44" i="1"/>
  <c r="CK76" i="1"/>
  <c r="CL19" i="1"/>
  <c r="CL37" i="1"/>
  <c r="CL59" i="1"/>
  <c r="CJ30" i="1"/>
  <c r="CJ85" i="1"/>
  <c r="CA88" i="1"/>
  <c r="CK66" i="1"/>
  <c r="CL2" i="1"/>
  <c r="CK72" i="1"/>
  <c r="CJ83" i="1"/>
  <c r="CJ67" i="1"/>
  <c r="AZ79" i="1"/>
  <c r="BA76" i="1"/>
  <c r="CJ76" i="1"/>
  <c r="CJ19" i="1"/>
  <c r="CK62" i="1"/>
  <c r="BZ87" i="1"/>
  <c r="AZ67" i="1"/>
  <c r="CK47" i="1"/>
  <c r="AU93" i="1"/>
  <c r="AL18" i="1"/>
  <c r="AM18" i="1" s="1"/>
  <c r="BV121" i="1"/>
  <c r="BV87" i="1"/>
  <c r="BD130" i="1"/>
  <c r="AW83" i="1"/>
  <c r="BD14" i="1"/>
  <c r="CH103" i="1"/>
  <c r="CI103" i="1" s="1"/>
  <c r="BD38" i="1"/>
  <c r="BA38" i="1"/>
  <c r="BY96" i="1"/>
  <c r="BW96" i="1"/>
  <c r="AL40" i="1"/>
  <c r="AM40" i="1" s="1"/>
  <c r="BE40" i="1"/>
  <c r="BE122" i="1"/>
  <c r="BE44" i="1"/>
  <c r="BE30" i="1"/>
  <c r="BF30" i="1" s="1"/>
  <c r="AU16" i="1"/>
  <c r="AX16" i="1" s="1"/>
  <c r="BT83" i="1"/>
  <c r="BT56" i="1"/>
  <c r="BU52" i="1"/>
  <c r="BX31" i="1"/>
  <c r="BT8" i="1"/>
  <c r="BS8" i="1" s="1"/>
  <c r="AX131" i="1"/>
  <c r="AY125" i="1"/>
  <c r="BD118" i="1"/>
  <c r="BD114" i="1"/>
  <c r="AL66" i="1"/>
  <c r="AM66" i="1" s="1"/>
  <c r="BD23" i="1"/>
  <c r="AW19" i="1"/>
  <c r="BW87" i="1"/>
  <c r="CH93" i="1"/>
  <c r="CI93" i="1" s="1"/>
  <c r="CH80" i="1"/>
  <c r="CI80" i="1" s="1"/>
  <c r="BE76" i="1"/>
  <c r="AY48" i="1"/>
  <c r="AL42" i="1"/>
  <c r="BY92" i="1"/>
  <c r="BT42" i="1"/>
  <c r="BT34" i="1"/>
  <c r="BS34" i="1" s="1"/>
  <c r="CH31" i="1"/>
  <c r="CI31" i="1" s="1"/>
  <c r="AS123" i="1"/>
  <c r="BA123" i="1" s="1"/>
  <c r="AU71" i="1"/>
  <c r="AL71" i="1" s="1"/>
  <c r="AM71" i="1" s="1"/>
  <c r="CF91" i="1"/>
  <c r="BT91" i="1"/>
  <c r="CL91" i="1"/>
  <c r="BT81" i="1"/>
  <c r="CK81" i="1"/>
  <c r="CF81" i="1"/>
  <c r="CJ81" i="1"/>
  <c r="BT54" i="1"/>
  <c r="BS54" i="1" s="1"/>
  <c r="CJ54" i="1"/>
  <c r="CF54" i="1"/>
  <c r="CK54" i="1"/>
  <c r="CL54" i="1"/>
  <c r="BT51" i="1"/>
  <c r="CF51" i="1"/>
  <c r="CL51" i="1"/>
  <c r="CJ51" i="1"/>
  <c r="BU40" i="1"/>
  <c r="BZ40" i="1" s="1"/>
  <c r="BV39" i="1"/>
  <c r="BX39" i="1"/>
  <c r="CJ36" i="1"/>
  <c r="CK36" i="1"/>
  <c r="BS28" i="1"/>
  <c r="BV28" i="1" s="1"/>
  <c r="BT22" i="1"/>
  <c r="BS22" i="1" s="1"/>
  <c r="CL22" i="1"/>
  <c r="CK22" i="1"/>
  <c r="CJ22" i="1"/>
  <c r="BT16" i="1"/>
  <c r="CF16" i="1"/>
  <c r="CJ16" i="1"/>
  <c r="CK16" i="1"/>
  <c r="BZ80" i="1"/>
  <c r="CJ91" i="1"/>
  <c r="CK51" i="1"/>
  <c r="AU92" i="1"/>
  <c r="AY88" i="1"/>
  <c r="AL88" i="1"/>
  <c r="AM88" i="1" s="1"/>
  <c r="AS84" i="1"/>
  <c r="BA84" i="1" s="1"/>
  <c r="BE84" i="1"/>
  <c r="AZ80" i="1"/>
  <c r="AS78" i="1"/>
  <c r="AL78" i="1" s="1"/>
  <c r="AM78" i="1" s="1"/>
  <c r="AU72" i="1"/>
  <c r="AZ72" i="1" s="1"/>
  <c r="BE68" i="1"/>
  <c r="AS68" i="1"/>
  <c r="AL68" i="1" s="1"/>
  <c r="AM68" i="1" s="1"/>
  <c r="AU59" i="1"/>
  <c r="AY56" i="1"/>
  <c r="AL56" i="1"/>
  <c r="AM56" i="1" s="1"/>
  <c r="AY44" i="1"/>
  <c r="BD44" i="1"/>
  <c r="AU32" i="1"/>
  <c r="BD32" i="1"/>
  <c r="BE27" i="1"/>
  <c r="AZ27" i="1"/>
  <c r="BT107" i="1"/>
  <c r="CF107" i="1"/>
  <c r="CK107" i="1"/>
  <c r="BS105" i="1"/>
  <c r="BX95" i="1"/>
  <c r="CA95" i="1"/>
  <c r="BY95" i="1"/>
  <c r="BU84" i="1"/>
  <c r="BW84" i="1" s="1"/>
  <c r="BS59" i="1"/>
  <c r="CA59" i="1" s="1"/>
  <c r="CH39" i="1"/>
  <c r="CI39" i="1" s="1"/>
  <c r="BS33" i="1"/>
  <c r="BX33" i="1" s="1"/>
  <c r="BU32" i="1"/>
  <c r="BX32" i="1" s="1"/>
  <c r="CJ28" i="1"/>
  <c r="CL28" i="1"/>
  <c r="CK28" i="1"/>
  <c r="BS17" i="1"/>
  <c r="CA17" i="1" s="1"/>
  <c r="BE23" i="1"/>
  <c r="BD83" i="1"/>
  <c r="BA95" i="1"/>
  <c r="CJ107" i="1"/>
  <c r="CF22" i="1"/>
  <c r="AS117" i="1"/>
  <c r="AX117" i="1" s="1"/>
  <c r="BE111" i="1"/>
  <c r="AZ111" i="1"/>
  <c r="BE97" i="1"/>
  <c r="AZ97" i="1"/>
  <c r="AZ76" i="1"/>
  <c r="AU60" i="1"/>
  <c r="AY60" i="1" s="1"/>
  <c r="BE57" i="1"/>
  <c r="AU50" i="1"/>
  <c r="AY50" i="1" s="1"/>
  <c r="BD50" i="1"/>
  <c r="AV49" i="1"/>
  <c r="AY49" i="1"/>
  <c r="BD49" i="1"/>
  <c r="AZ47" i="1"/>
  <c r="BE47" i="1"/>
  <c r="BD34" i="1"/>
  <c r="AL34" i="1"/>
  <c r="AM34" i="1" s="1"/>
  <c r="AL26" i="1"/>
  <c r="AM26" i="1" s="1"/>
  <c r="BT124" i="1"/>
  <c r="CJ124" i="1"/>
  <c r="CF124" i="1"/>
  <c r="CL124" i="1"/>
  <c r="CK124" i="1"/>
  <c r="CH119" i="1"/>
  <c r="CI119" i="1" s="1"/>
  <c r="BZ119" i="1"/>
  <c r="BS115" i="1"/>
  <c r="CA115" i="1" s="1"/>
  <c r="BT111" i="1"/>
  <c r="CJ111" i="1"/>
  <c r="CL111" i="1"/>
  <c r="CF111" i="1"/>
  <c r="BA34" i="1"/>
  <c r="BA23" i="1"/>
  <c r="CL107" i="1"/>
  <c r="CL16" i="1"/>
  <c r="AZ98" i="1"/>
  <c r="BD119" i="1"/>
  <c r="AW119" i="1"/>
  <c r="BW80" i="1"/>
  <c r="BU117" i="1"/>
  <c r="BZ117" i="1" s="1"/>
  <c r="CL115" i="1"/>
  <c r="CF115" i="1"/>
  <c r="CL114" i="1"/>
  <c r="CJ114" i="1"/>
  <c r="CK114" i="1"/>
  <c r="BT118" i="1"/>
  <c r="BS118" i="1" s="1"/>
  <c r="CF118" i="1"/>
  <c r="CJ118" i="1"/>
  <c r="AU2" i="1"/>
  <c r="BE2" i="1" s="1"/>
  <c r="BD2" i="1"/>
  <c r="AL130" i="1"/>
  <c r="AM130" i="1" s="1"/>
  <c r="AS126" i="1"/>
  <c r="BD126" i="1" s="1"/>
  <c r="BE126" i="1"/>
  <c r="BE115" i="1"/>
  <c r="AS115" i="1"/>
  <c r="AX115" i="1" s="1"/>
  <c r="AW111" i="1"/>
  <c r="AZ103" i="1"/>
  <c r="AU90" i="1"/>
  <c r="BE90" i="1" s="1"/>
  <c r="BD90" i="1"/>
  <c r="AL82" i="1"/>
  <c r="AM82" i="1" s="1"/>
  <c r="AS80" i="1"/>
  <c r="AV80" i="1" s="1"/>
  <c r="BE80" i="1"/>
  <c r="AU64" i="1"/>
  <c r="AV64" i="1" s="1"/>
  <c r="BD64" i="1"/>
  <c r="AU55" i="1"/>
  <c r="BE52" i="1"/>
  <c r="AZ52" i="1"/>
  <c r="AS20" i="1"/>
  <c r="BA20" i="1" s="1"/>
  <c r="AU15" i="1"/>
  <c r="AX15" i="1" s="1"/>
  <c r="AW10" i="1"/>
  <c r="AL10" i="1"/>
  <c r="AM10" i="1" s="1"/>
  <c r="AZ10" i="1"/>
  <c r="BT116" i="1"/>
  <c r="CJ116" i="1"/>
  <c r="CL116" i="1"/>
  <c r="BT70" i="1"/>
  <c r="CJ70" i="1"/>
  <c r="CF70" i="1"/>
  <c r="BT64" i="1"/>
  <c r="BS64" i="1" s="1"/>
  <c r="CL64" i="1"/>
  <c r="CF64" i="1"/>
  <c r="CJ64" i="1"/>
  <c r="BZ45" i="1"/>
  <c r="BZ41" i="1"/>
  <c r="AZ12" i="1"/>
  <c r="CL118" i="1"/>
  <c r="CK64" i="1"/>
  <c r="BE131" i="1"/>
  <c r="AX127" i="1"/>
  <c r="BA125" i="1"/>
  <c r="AL114" i="1"/>
  <c r="AM114" i="1" s="1"/>
  <c r="BE107" i="1"/>
  <c r="AS107" i="1"/>
  <c r="AY107" i="1" s="1"/>
  <c r="AV81" i="1"/>
  <c r="BD81" i="1"/>
  <c r="AY81" i="1"/>
  <c r="BD74" i="1"/>
  <c r="BA74" i="1"/>
  <c r="AZ61" i="1"/>
  <c r="AS58" i="1"/>
  <c r="AY58" i="1" s="1"/>
  <c r="BE58" i="1"/>
  <c r="BA54" i="1"/>
  <c r="AU41" i="1"/>
  <c r="AZ41" i="1" s="1"/>
  <c r="AY40" i="1"/>
  <c r="BD40" i="1"/>
  <c r="BA40" i="1"/>
  <c r="AU37" i="1"/>
  <c r="AZ37" i="1" s="1"/>
  <c r="AY36" i="1"/>
  <c r="BA36" i="1"/>
  <c r="AS28" i="1"/>
  <c r="BA28" i="1" s="1"/>
  <c r="AU24" i="1"/>
  <c r="AY24" i="1" s="1"/>
  <c r="AY8" i="1"/>
  <c r="BA8" i="1"/>
  <c r="AW7" i="1"/>
  <c r="BD7" i="1"/>
  <c r="CF132" i="1"/>
  <c r="BT132" i="1"/>
  <c r="CK132" i="1"/>
  <c r="CL132" i="1"/>
  <c r="BV119" i="1"/>
  <c r="BW119" i="1"/>
  <c r="BU112" i="1"/>
  <c r="BX112" i="1" s="1"/>
  <c r="BS94" i="1"/>
  <c r="BX94" i="1" s="1"/>
  <c r="BV85" i="1"/>
  <c r="CA85" i="1"/>
  <c r="BY85" i="1"/>
  <c r="BW77" i="1"/>
  <c r="BY77" i="1"/>
  <c r="CH77" i="1"/>
  <c r="CI77" i="1" s="1"/>
  <c r="BU67" i="1"/>
  <c r="BZ67" i="1" s="1"/>
  <c r="BS7" i="1"/>
  <c r="BW7" i="1" s="1"/>
  <c r="BS10" i="1"/>
  <c r="CA10" i="1" s="1"/>
  <c r="CK10" i="1"/>
  <c r="BA2" i="1"/>
  <c r="AX125" i="1"/>
  <c r="AS103" i="1"/>
  <c r="AW103" i="1" s="1"/>
  <c r="BE103" i="1"/>
  <c r="AY76" i="1"/>
  <c r="AY52" i="1"/>
  <c r="BE48" i="1"/>
  <c r="AY12" i="1"/>
  <c r="BT131" i="1"/>
  <c r="BS131" i="1" s="1"/>
  <c r="CK131" i="1"/>
  <c r="CJ99" i="1"/>
  <c r="CF99" i="1"/>
  <c r="BT73" i="1"/>
  <c r="CK73" i="1"/>
  <c r="BT68" i="1"/>
  <c r="BS68" i="1" s="1"/>
  <c r="CJ68" i="1"/>
  <c r="BT60" i="1"/>
  <c r="CF60" i="1"/>
  <c r="BS43" i="1"/>
  <c r="CH43" i="1" s="1"/>
  <c r="CI43" i="1" s="1"/>
  <c r="BT20" i="1"/>
  <c r="CK20" i="1"/>
  <c r="AZ36" i="1"/>
  <c r="BZ105" i="1"/>
  <c r="BZ82" i="1"/>
  <c r="BZ111" i="1"/>
  <c r="AZ31" i="1"/>
  <c r="AZ17" i="1"/>
  <c r="CF42" i="1"/>
  <c r="CL68" i="1"/>
  <c r="CK8" i="1"/>
  <c r="CL10" i="1"/>
  <c r="CK56" i="1"/>
  <c r="BD12" i="1"/>
  <c r="AZ43" i="1"/>
  <c r="CK60" i="1"/>
  <c r="CL131" i="1"/>
  <c r="CJ60" i="1"/>
  <c r="BA111" i="1"/>
  <c r="AL74" i="1"/>
  <c r="AM74" i="1" s="1"/>
  <c r="AU28" i="1"/>
  <c r="AL8" i="1"/>
  <c r="BX103" i="1"/>
  <c r="BY103" i="1"/>
  <c r="BV103" i="1"/>
  <c r="CA96" i="1"/>
  <c r="CJ90" i="1"/>
  <c r="BT90" i="1"/>
  <c r="BS90" i="1" s="1"/>
  <c r="CA90" i="1" s="1"/>
  <c r="BT61" i="1"/>
  <c r="CF61" i="1"/>
  <c r="BU56" i="1"/>
  <c r="BT26" i="1"/>
  <c r="CJ26" i="1"/>
  <c r="BU8" i="1"/>
  <c r="BE95" i="1"/>
  <c r="BE31" i="1"/>
  <c r="AW27" i="1"/>
  <c r="BE11" i="1"/>
  <c r="BE3" i="1"/>
  <c r="BY87" i="1"/>
  <c r="BZ89" i="1"/>
  <c r="BV31" i="1"/>
  <c r="BD129" i="1"/>
  <c r="AU129" i="1"/>
  <c r="AW129" i="1" s="1"/>
  <c r="BA120" i="1"/>
  <c r="AZ114" i="1"/>
  <c r="BE114" i="1"/>
  <c r="AW114" i="1"/>
  <c r="AX104" i="1"/>
  <c r="AV104" i="1"/>
  <c r="BA104" i="1"/>
  <c r="AW104" i="1"/>
  <c r="AY104" i="1"/>
  <c r="AL104" i="1"/>
  <c r="AM104" i="1" s="1"/>
  <c r="BD104" i="1"/>
  <c r="AX91" i="1"/>
  <c r="AL91" i="1"/>
  <c r="AM91" i="1" s="1"/>
  <c r="AY91" i="1"/>
  <c r="BD91" i="1"/>
  <c r="AV91" i="1"/>
  <c r="BE87" i="1"/>
  <c r="AS87" i="1"/>
  <c r="BA87" i="1" s="1"/>
  <c r="AX79" i="1"/>
  <c r="AL79" i="1"/>
  <c r="AM79" i="1" s="1"/>
  <c r="AY79" i="1"/>
  <c r="BD79" i="1"/>
  <c r="AV79" i="1"/>
  <c r="BE75" i="1"/>
  <c r="AS75" i="1"/>
  <c r="BA75" i="1" s="1"/>
  <c r="AX43" i="1"/>
  <c r="AL43" i="1"/>
  <c r="AM43" i="1" s="1"/>
  <c r="AY43" i="1"/>
  <c r="AV43" i="1"/>
  <c r="AS39" i="1"/>
  <c r="BA39" i="1" s="1"/>
  <c r="BE39" i="1"/>
  <c r="AS25" i="1"/>
  <c r="BE25" i="1"/>
  <c r="AS13" i="1"/>
  <c r="AL13" i="1" s="1"/>
  <c r="BE13" i="1"/>
  <c r="AX3" i="1"/>
  <c r="AL3" i="1"/>
  <c r="AY3" i="1"/>
  <c r="BD3" i="1"/>
  <c r="AV3" i="1"/>
  <c r="AW3" i="1"/>
  <c r="AV131" i="1"/>
  <c r="BA131" i="1"/>
  <c r="AY131" i="1"/>
  <c r="BD131" i="1"/>
  <c r="AW131" i="1"/>
  <c r="BA128" i="1"/>
  <c r="AU124" i="1"/>
  <c r="AV124" i="1" s="1"/>
  <c r="BD124" i="1"/>
  <c r="AX119" i="1"/>
  <c r="AL119" i="1"/>
  <c r="AM119" i="1" s="1"/>
  <c r="AY119" i="1"/>
  <c r="AV119" i="1"/>
  <c r="AX116" i="1"/>
  <c r="AV116" i="1"/>
  <c r="AL116" i="1"/>
  <c r="AM116" i="1" s="1"/>
  <c r="BA116" i="1"/>
  <c r="BD116" i="1"/>
  <c r="AW116" i="1"/>
  <c r="AY116" i="1"/>
  <c r="AZ110" i="1"/>
  <c r="AW110" i="1"/>
  <c r="AL110" i="1"/>
  <c r="AM110" i="1" s="1"/>
  <c r="BE110" i="1"/>
  <c r="AX100" i="1"/>
  <c r="AV100" i="1"/>
  <c r="AL100" i="1"/>
  <c r="AM100" i="1" s="1"/>
  <c r="AW100" i="1"/>
  <c r="BA100" i="1"/>
  <c r="AY100" i="1"/>
  <c r="BD100" i="1"/>
  <c r="AW91" i="1"/>
  <c r="AW79" i="1"/>
  <c r="BD55" i="1"/>
  <c r="BE51" i="1"/>
  <c r="AS51" i="1"/>
  <c r="AS47" i="1"/>
  <c r="BA47" i="1" s="1"/>
  <c r="AW43" i="1"/>
  <c r="AZ18" i="1"/>
  <c r="BE18" i="1"/>
  <c r="AW18" i="1"/>
  <c r="BX97" i="1"/>
  <c r="BW97" i="1"/>
  <c r="CA97" i="1"/>
  <c r="BV97" i="1"/>
  <c r="BY97" i="1"/>
  <c r="BU54" i="1"/>
  <c r="BT45" i="1"/>
  <c r="CF45" i="1"/>
  <c r="CJ45" i="1"/>
  <c r="CK45" i="1"/>
  <c r="CL45" i="1"/>
  <c r="BZ43" i="1"/>
  <c r="BT40" i="1"/>
  <c r="CJ40" i="1"/>
  <c r="CK40" i="1"/>
  <c r="CL40" i="1"/>
  <c r="CF40" i="1"/>
  <c r="AL98" i="1"/>
  <c r="AM98" i="1" s="1"/>
  <c r="AX122" i="1"/>
  <c r="AY122" i="1"/>
  <c r="AW122" i="1"/>
  <c r="AX112" i="1"/>
  <c r="AV112" i="1"/>
  <c r="BD112" i="1"/>
  <c r="AW112" i="1"/>
  <c r="BA112" i="1"/>
  <c r="AY112" i="1"/>
  <c r="AL112" i="1"/>
  <c r="AM112" i="1" s="1"/>
  <c r="AW106" i="1"/>
  <c r="AZ106" i="1"/>
  <c r="BE106" i="1"/>
  <c r="AX99" i="1"/>
  <c r="AL99" i="1"/>
  <c r="AM99" i="1" s="1"/>
  <c r="AY99" i="1"/>
  <c r="BD99" i="1"/>
  <c r="AV99" i="1"/>
  <c r="AX96" i="1"/>
  <c r="AV96" i="1"/>
  <c r="BD96" i="1"/>
  <c r="AW96" i="1"/>
  <c r="BA96" i="1"/>
  <c r="AY96" i="1"/>
  <c r="AL96" i="1"/>
  <c r="AM96" i="1" s="1"/>
  <c r="AX63" i="1"/>
  <c r="AL63" i="1"/>
  <c r="AM63" i="1" s="1"/>
  <c r="BD63" i="1"/>
  <c r="AY63" i="1"/>
  <c r="AV63" i="1"/>
  <c r="AS59" i="1"/>
  <c r="BT23" i="1"/>
  <c r="CJ23" i="1"/>
  <c r="CL23" i="1"/>
  <c r="CK23" i="1"/>
  <c r="AZ126" i="1"/>
  <c r="BD43" i="1"/>
  <c r="AL122" i="1"/>
  <c r="AM122" i="1" s="1"/>
  <c r="BD133" i="1"/>
  <c r="AU133" i="1"/>
  <c r="AZ133" i="1" s="1"/>
  <c r="BE130" i="1"/>
  <c r="AX130" i="1"/>
  <c r="AY130" i="1"/>
  <c r="AZ130" i="1"/>
  <c r="AW130" i="1"/>
  <c r="AZ118" i="1"/>
  <c r="AW118" i="1"/>
  <c r="AL118" i="1"/>
  <c r="AX111" i="1"/>
  <c r="AL111" i="1"/>
  <c r="AM111" i="1" s="1"/>
  <c r="AY111" i="1"/>
  <c r="AV111" i="1"/>
  <c r="AX108" i="1"/>
  <c r="AV108" i="1"/>
  <c r="BA108" i="1"/>
  <c r="AL108" i="1"/>
  <c r="AM108" i="1" s="1"/>
  <c r="AW108" i="1"/>
  <c r="BD108" i="1"/>
  <c r="AY108" i="1"/>
  <c r="AW102" i="1"/>
  <c r="AL102" i="1"/>
  <c r="AM102" i="1" s="1"/>
  <c r="BE102" i="1"/>
  <c r="AW99" i="1"/>
  <c r="AX95" i="1"/>
  <c r="AL95" i="1"/>
  <c r="BD95" i="1"/>
  <c r="AY95" i="1"/>
  <c r="AV95" i="1"/>
  <c r="AX83" i="1"/>
  <c r="AL83" i="1"/>
  <c r="AY83" i="1"/>
  <c r="AV83" i="1"/>
  <c r="BD71" i="1"/>
  <c r="BE67" i="1"/>
  <c r="AS67" i="1"/>
  <c r="BA67" i="1" s="1"/>
  <c r="AW63" i="1"/>
  <c r="AS33" i="1"/>
  <c r="AL33" i="1" s="1"/>
  <c r="BE33" i="1"/>
  <c r="AX31" i="1"/>
  <c r="AL31" i="1"/>
  <c r="AY31" i="1"/>
  <c r="BD31" i="1"/>
  <c r="AV31" i="1"/>
  <c r="AW31" i="1"/>
  <c r="AX23" i="1"/>
  <c r="AL23" i="1"/>
  <c r="AM23" i="1" s="1"/>
  <c r="AY23" i="1"/>
  <c r="AV23" i="1"/>
  <c r="AW23" i="1"/>
  <c r="AS21" i="1"/>
  <c r="BA21" i="1" s="1"/>
  <c r="BE21" i="1"/>
  <c r="AX11" i="1"/>
  <c r="AL11" i="1"/>
  <c r="AM11" i="1" s="1"/>
  <c r="AY11" i="1"/>
  <c r="AV11" i="1"/>
  <c r="AW11" i="1"/>
  <c r="AS9" i="1"/>
  <c r="BA9" i="1" s="1"/>
  <c r="BU125" i="1"/>
  <c r="BZ125" i="1" s="1"/>
  <c r="BX121" i="1"/>
  <c r="BW121" i="1"/>
  <c r="BY121" i="1"/>
  <c r="BS114" i="1"/>
  <c r="AU132" i="1"/>
  <c r="AL132" i="1" s="1"/>
  <c r="AM132" i="1" s="1"/>
  <c r="BA124" i="1"/>
  <c r="AS113" i="1"/>
  <c r="BE113" i="1"/>
  <c r="AS105" i="1"/>
  <c r="BA105" i="1" s="1"/>
  <c r="BE105" i="1"/>
  <c r="BE99" i="1"/>
  <c r="BA99" i="1"/>
  <c r="AS97" i="1"/>
  <c r="AL97" i="1" s="1"/>
  <c r="AM97" i="1" s="1"/>
  <c r="BA91" i="1"/>
  <c r="BE91" i="1"/>
  <c r="BA79" i="1"/>
  <c r="BE79" i="1"/>
  <c r="BA63" i="1"/>
  <c r="BE63" i="1"/>
  <c r="AW34" i="1"/>
  <c r="AZ34" i="1"/>
  <c r="AW14" i="1"/>
  <c r="AL14" i="1"/>
  <c r="AM14" i="1" s="1"/>
  <c r="AZ14" i="1"/>
  <c r="BE14" i="1"/>
  <c r="BT122" i="1"/>
  <c r="CF122" i="1"/>
  <c r="CK122" i="1"/>
  <c r="CJ122" i="1"/>
  <c r="CF79" i="1"/>
  <c r="BT79" i="1"/>
  <c r="BT74" i="1"/>
  <c r="CF74" i="1"/>
  <c r="CJ74" i="1"/>
  <c r="CK74" i="1"/>
  <c r="CL74" i="1"/>
  <c r="BU14" i="1"/>
  <c r="CH14" i="1" s="1"/>
  <c r="CI14" i="1" s="1"/>
  <c r="CH6" i="1"/>
  <c r="CI6" i="1" s="1"/>
  <c r="BY6" i="1"/>
  <c r="BV6" i="1"/>
  <c r="BX6" i="1"/>
  <c r="BU5" i="1"/>
  <c r="BX5" i="1" s="1"/>
  <c r="AV127" i="1"/>
  <c r="AY127" i="1"/>
  <c r="BD127" i="1"/>
  <c r="BA127" i="1"/>
  <c r="AW127" i="1"/>
  <c r="AU121" i="1"/>
  <c r="AZ121" i="1" s="1"/>
  <c r="AU120" i="1"/>
  <c r="AV120" i="1" s="1"/>
  <c r="BD120" i="1"/>
  <c r="BA119" i="1"/>
  <c r="AS109" i="1"/>
  <c r="AL109" i="1" s="1"/>
  <c r="AM109" i="1" s="1"/>
  <c r="AS101" i="1"/>
  <c r="BA101" i="1" s="1"/>
  <c r="BE101" i="1"/>
  <c r="BA83" i="1"/>
  <c r="BA71" i="1"/>
  <c r="BA55" i="1"/>
  <c r="BA43" i="1"/>
  <c r="BE43" i="1"/>
  <c r="AW26" i="1"/>
  <c r="AZ26" i="1"/>
  <c r="BE26" i="1"/>
  <c r="CL110" i="1"/>
  <c r="BT110" i="1"/>
  <c r="CK110" i="1"/>
  <c r="BX92" i="1"/>
  <c r="BV92" i="1"/>
  <c r="CA92" i="1"/>
  <c r="BW92" i="1"/>
  <c r="BT58" i="1"/>
  <c r="CJ58" i="1"/>
  <c r="CK58" i="1"/>
  <c r="CF58" i="1"/>
  <c r="CL58" i="1"/>
  <c r="BZ33" i="1"/>
  <c r="BT24" i="1"/>
  <c r="CL24" i="1"/>
  <c r="CJ24" i="1"/>
  <c r="AU128" i="1"/>
  <c r="BD128" i="1"/>
  <c r="AL125" i="1"/>
  <c r="AM125" i="1" s="1"/>
  <c r="BD125" i="1"/>
  <c r="AZ125" i="1"/>
  <c r="AX35" i="1"/>
  <c r="AL35" i="1"/>
  <c r="AM35" i="1" s="1"/>
  <c r="AY35" i="1"/>
  <c r="BD35" i="1"/>
  <c r="AV35" i="1"/>
  <c r="AZ30" i="1"/>
  <c r="AW30" i="1"/>
  <c r="AL30" i="1"/>
  <c r="AM30" i="1" s="1"/>
  <c r="AX27" i="1"/>
  <c r="AL27" i="1"/>
  <c r="AM27" i="1" s="1"/>
  <c r="AY27" i="1"/>
  <c r="BD27" i="1"/>
  <c r="AV27" i="1"/>
  <c r="BA19" i="1"/>
  <c r="AS17" i="1"/>
  <c r="BA17" i="1" s="1"/>
  <c r="BE17" i="1"/>
  <c r="BD15" i="1"/>
  <c r="BA7" i="1"/>
  <c r="AS5" i="1"/>
  <c r="BA5" i="1" s="1"/>
  <c r="BU129" i="1"/>
  <c r="BZ129" i="1" s="1"/>
  <c r="BZ124" i="1"/>
  <c r="BX120" i="1"/>
  <c r="BV120" i="1"/>
  <c r="CA120" i="1"/>
  <c r="BW120" i="1"/>
  <c r="BY120" i="1"/>
  <c r="CF100" i="1"/>
  <c r="BT100" i="1"/>
  <c r="CK100" i="1"/>
  <c r="CH88" i="1"/>
  <c r="CI88" i="1" s="1"/>
  <c r="BW88" i="1"/>
  <c r="BY88" i="1"/>
  <c r="BS82" i="1"/>
  <c r="BT55" i="1"/>
  <c r="CL55" i="1"/>
  <c r="CF55" i="1"/>
  <c r="BT49" i="1"/>
  <c r="CJ49" i="1"/>
  <c r="CK49" i="1"/>
  <c r="AZ94" i="1"/>
  <c r="BA92" i="1"/>
  <c r="BD92" i="1"/>
  <c r="AS89" i="1"/>
  <c r="AL89" i="1" s="1"/>
  <c r="AM89" i="1" s="1"/>
  <c r="BE89" i="1"/>
  <c r="AX88" i="1"/>
  <c r="AV88" i="1"/>
  <c r="BD88" i="1"/>
  <c r="BA88" i="1"/>
  <c r="AW88" i="1"/>
  <c r="AW86" i="1"/>
  <c r="AL86" i="1"/>
  <c r="AM86" i="1" s="1"/>
  <c r="AZ86" i="1"/>
  <c r="AS85" i="1"/>
  <c r="AL85" i="1" s="1"/>
  <c r="AM85" i="1" s="1"/>
  <c r="BE85" i="1"/>
  <c r="AZ82" i="1"/>
  <c r="AW82" i="1"/>
  <c r="AX81" i="1"/>
  <c r="AW81" i="1"/>
  <c r="AZ78" i="1"/>
  <c r="AS77" i="1"/>
  <c r="AX76" i="1"/>
  <c r="AV76" i="1"/>
  <c r="BD76" i="1"/>
  <c r="AL76" i="1"/>
  <c r="AM76" i="1" s="1"/>
  <c r="AW76" i="1"/>
  <c r="AZ74" i="1"/>
  <c r="AW74" i="1"/>
  <c r="AS73" i="1"/>
  <c r="AL73" i="1" s="1"/>
  <c r="AM73" i="1" s="1"/>
  <c r="BE73" i="1"/>
  <c r="BA72" i="1"/>
  <c r="BD72" i="1"/>
  <c r="AZ70" i="1"/>
  <c r="AW70" i="1"/>
  <c r="BE70" i="1"/>
  <c r="AS69" i="1"/>
  <c r="AL69" i="1" s="1"/>
  <c r="AM69" i="1" s="1"/>
  <c r="BE69" i="1"/>
  <c r="AZ66" i="1"/>
  <c r="AW66" i="1"/>
  <c r="AS65" i="1"/>
  <c r="AL65" i="1" s="1"/>
  <c r="AM65" i="1" s="1"/>
  <c r="BE65" i="1"/>
  <c r="BA64" i="1"/>
  <c r="AS61" i="1"/>
  <c r="BE61" i="1"/>
  <c r="BA60" i="1"/>
  <c r="AZ58" i="1"/>
  <c r="AS57" i="1"/>
  <c r="AL57" i="1" s="1"/>
  <c r="AM57" i="1" s="1"/>
  <c r="AX56" i="1"/>
  <c r="AV56" i="1"/>
  <c r="BD56" i="1"/>
  <c r="BA56" i="1"/>
  <c r="AW56" i="1"/>
  <c r="AZ54" i="1"/>
  <c r="AW54" i="1"/>
  <c r="AL54" i="1"/>
  <c r="AM54" i="1" s="1"/>
  <c r="AS53" i="1"/>
  <c r="AL53" i="1" s="1"/>
  <c r="AM53" i="1" s="1"/>
  <c r="BE53" i="1"/>
  <c r="AX52" i="1"/>
  <c r="AV52" i="1"/>
  <c r="BA52" i="1"/>
  <c r="AL52" i="1"/>
  <c r="AM52" i="1" s="1"/>
  <c r="AW52" i="1"/>
  <c r="BD52" i="1"/>
  <c r="AX49" i="1"/>
  <c r="AW49" i="1"/>
  <c r="AX48" i="1"/>
  <c r="AV48" i="1"/>
  <c r="BD48" i="1"/>
  <c r="BA48" i="1"/>
  <c r="AW48" i="1"/>
  <c r="AZ46" i="1"/>
  <c r="AW46" i="1"/>
  <c r="AL46" i="1"/>
  <c r="AM46" i="1" s="1"/>
  <c r="AS45" i="1"/>
  <c r="BE45" i="1"/>
  <c r="AX44" i="1"/>
  <c r="AV44" i="1"/>
  <c r="BA44" i="1"/>
  <c r="AL44" i="1"/>
  <c r="AM44" i="1" s="1"/>
  <c r="AW44" i="1"/>
  <c r="BE42" i="1"/>
  <c r="AW42" i="1"/>
  <c r="AS41" i="1"/>
  <c r="AX40" i="1"/>
  <c r="AV40" i="1"/>
  <c r="AW40" i="1"/>
  <c r="AW38" i="1"/>
  <c r="AL38" i="1"/>
  <c r="AM38" i="1" s="1"/>
  <c r="AZ38" i="1"/>
  <c r="AS37" i="1"/>
  <c r="AX36" i="1"/>
  <c r="AV36" i="1"/>
  <c r="BD36" i="1"/>
  <c r="AL36" i="1"/>
  <c r="AM36" i="1" s="1"/>
  <c r="AW36" i="1"/>
  <c r="AS29" i="1"/>
  <c r="AL29" i="1" s="1"/>
  <c r="AM29" i="1" s="1"/>
  <c r="BE29" i="1"/>
  <c r="AZ22" i="1"/>
  <c r="BE22" i="1"/>
  <c r="AW22" i="1"/>
  <c r="AL22" i="1"/>
  <c r="AM22" i="1" s="1"/>
  <c r="AX19" i="1"/>
  <c r="AL19" i="1"/>
  <c r="AM19" i="1" s="1"/>
  <c r="AY19" i="1"/>
  <c r="BD19" i="1"/>
  <c r="AV19" i="1"/>
  <c r="AX7" i="1"/>
  <c r="AL7" i="1"/>
  <c r="AM7" i="1" s="1"/>
  <c r="AY7" i="1"/>
  <c r="AV7" i="1"/>
  <c r="CF126" i="1"/>
  <c r="BT126" i="1"/>
  <c r="CK126" i="1"/>
  <c r="BT109" i="1"/>
  <c r="CF109" i="1"/>
  <c r="CJ78" i="1"/>
  <c r="BT78" i="1"/>
  <c r="CL78" i="1"/>
  <c r="BU66" i="1"/>
  <c r="BY66" i="1" s="1"/>
  <c r="BA35" i="1"/>
  <c r="BE35" i="1"/>
  <c r="BA27" i="1"/>
  <c r="AX8" i="1"/>
  <c r="AV8" i="1"/>
  <c r="BD8" i="1"/>
  <c r="AX4" i="1"/>
  <c r="BA4" i="1"/>
  <c r="BD4" i="1"/>
  <c r="BT106" i="1"/>
  <c r="CJ106" i="1"/>
  <c r="BT99" i="1"/>
  <c r="CL99" i="1"/>
  <c r="BA32" i="1"/>
  <c r="BA16" i="1"/>
  <c r="AX12" i="1"/>
  <c r="AV12" i="1"/>
  <c r="BT133" i="1"/>
  <c r="CL133" i="1"/>
  <c r="BT127" i="1"/>
  <c r="CJ127" i="1"/>
  <c r="BU104" i="1"/>
  <c r="BV104" i="1" s="1"/>
  <c r="BT75" i="1"/>
  <c r="CJ75" i="1"/>
  <c r="BZ74" i="1"/>
  <c r="BT53" i="1"/>
  <c r="CK53" i="1"/>
  <c r="BU47" i="1"/>
  <c r="BU44" i="1"/>
  <c r="CH44" i="1" s="1"/>
  <c r="CI44" i="1" s="1"/>
  <c r="BT36" i="1"/>
  <c r="CF36" i="1"/>
  <c r="BT27" i="1"/>
  <c r="CK27" i="1"/>
  <c r="BT25" i="1"/>
  <c r="CJ25" i="1"/>
  <c r="BT21" i="1"/>
  <c r="CF21" i="1"/>
  <c r="CK21" i="1"/>
  <c r="BT12" i="1"/>
  <c r="CL12" i="1"/>
  <c r="BT11" i="1"/>
  <c r="CF11" i="1"/>
  <c r="CA71" i="1"/>
  <c r="BA11" i="1"/>
  <c r="BA31" i="1"/>
  <c r="BZ59" i="1"/>
  <c r="BZ51" i="1"/>
  <c r="BE7" i="1"/>
  <c r="BZ85" i="1"/>
  <c r="BD24" i="1"/>
  <c r="CA112" i="1"/>
  <c r="CL106" i="1"/>
  <c r="CL34" i="1"/>
  <c r="CL27" i="1"/>
  <c r="CL53" i="1"/>
  <c r="CF133" i="1"/>
  <c r="CK75" i="1"/>
  <c r="CJ11" i="1"/>
  <c r="CK25" i="1"/>
  <c r="CF53" i="1"/>
  <c r="CJ21" i="1"/>
  <c r="CL127" i="1"/>
  <c r="CJ34" i="1"/>
  <c r="BA24" i="1"/>
  <c r="BA3" i="1"/>
  <c r="CK68" i="1"/>
  <c r="BA129" i="1"/>
  <c r="AV125" i="1"/>
  <c r="AZ122" i="1"/>
  <c r="BD122" i="1"/>
  <c r="AX118" i="1"/>
  <c r="AY118" i="1"/>
  <c r="AX114" i="1"/>
  <c r="AY114" i="1"/>
  <c r="AX110" i="1"/>
  <c r="AY110" i="1"/>
  <c r="BD110" i="1"/>
  <c r="AX106" i="1"/>
  <c r="AY106" i="1"/>
  <c r="AZ105" i="1"/>
  <c r="AX102" i="1"/>
  <c r="AY102" i="1"/>
  <c r="BD102" i="1"/>
  <c r="AX98" i="1"/>
  <c r="AY98" i="1"/>
  <c r="BD98" i="1"/>
  <c r="AX86" i="1"/>
  <c r="AY86" i="1"/>
  <c r="AZ85" i="1"/>
  <c r="AX82" i="1"/>
  <c r="AY82" i="1"/>
  <c r="AL81" i="1"/>
  <c r="AM81" i="1" s="1"/>
  <c r="AZ77" i="1"/>
  <c r="AX74" i="1"/>
  <c r="AY74" i="1"/>
  <c r="AZ69" i="1"/>
  <c r="AX66" i="1"/>
  <c r="AY66" i="1"/>
  <c r="AX54" i="1"/>
  <c r="AY54" i="1"/>
  <c r="AZ53" i="1"/>
  <c r="AL49" i="1"/>
  <c r="AM49" i="1" s="1"/>
  <c r="AZ49" i="1"/>
  <c r="AX46" i="1"/>
  <c r="AY46" i="1"/>
  <c r="AX42" i="1"/>
  <c r="AY42" i="1"/>
  <c r="AX38" i="1"/>
  <c r="AY38" i="1"/>
  <c r="AX34" i="1"/>
  <c r="AY34" i="1"/>
  <c r="AZ33" i="1"/>
  <c r="AX30" i="1"/>
  <c r="AY30" i="1"/>
  <c r="AX26" i="1"/>
  <c r="AY26" i="1"/>
  <c r="AZ25" i="1"/>
  <c r="AX22" i="1"/>
  <c r="AY22" i="1"/>
  <c r="AX18" i="1"/>
  <c r="AY18" i="1"/>
  <c r="BD18" i="1"/>
  <c r="AX14" i="1"/>
  <c r="AY14" i="1"/>
  <c r="AW12" i="1"/>
  <c r="AX10" i="1"/>
  <c r="AY10" i="1"/>
  <c r="AW8" i="1"/>
  <c r="BW95" i="1"/>
  <c r="BY93" i="1"/>
  <c r="BZ133" i="1"/>
  <c r="BT129" i="1"/>
  <c r="CF129" i="1"/>
  <c r="BU127" i="1"/>
  <c r="BZ127" i="1" s="1"/>
  <c r="CH120" i="1"/>
  <c r="CI120" i="1" s="1"/>
  <c r="BU106" i="1"/>
  <c r="BZ106" i="1" s="1"/>
  <c r="BU101" i="1"/>
  <c r="BU98" i="1"/>
  <c r="BZ98" i="1" s="1"/>
  <c r="CH97" i="1"/>
  <c r="CI97" i="1" s="1"/>
  <c r="BZ94" i="1"/>
  <c r="CH92" i="1"/>
  <c r="CI92" i="1" s="1"/>
  <c r="CH87" i="1"/>
  <c r="CI87" i="1" s="1"/>
  <c r="CH85" i="1"/>
  <c r="CI85" i="1" s="1"/>
  <c r="BX80" i="1"/>
  <c r="BV80" i="1"/>
  <c r="BU75" i="1"/>
  <c r="BZ75" i="1" s="1"/>
  <c r="BU73" i="1"/>
  <c r="BU68" i="1"/>
  <c r="BT63" i="1"/>
  <c r="CF63" i="1"/>
  <c r="CL63" i="1"/>
  <c r="BZ61" i="1"/>
  <c r="BU53" i="1"/>
  <c r="BZ53" i="1" s="1"/>
  <c r="CH32" i="1"/>
  <c r="CI32" i="1" s="1"/>
  <c r="BU30" i="1"/>
  <c r="BY30" i="1" s="1"/>
  <c r="BZ27" i="1"/>
  <c r="CA14" i="1"/>
  <c r="BT9" i="1"/>
  <c r="CK9" i="1"/>
  <c r="BT4" i="1"/>
  <c r="CJ4" i="1"/>
  <c r="BA106" i="1"/>
  <c r="BD10" i="1"/>
  <c r="BZ97" i="1"/>
  <c r="BA114" i="1"/>
  <c r="BD66" i="1"/>
  <c r="BD26" i="1"/>
  <c r="BZ121" i="1"/>
  <c r="BZ23" i="1"/>
  <c r="CA80" i="1"/>
  <c r="BZ39" i="1"/>
  <c r="BA121" i="1"/>
  <c r="BA30" i="1"/>
  <c r="BD46" i="1"/>
  <c r="BZ93" i="1"/>
  <c r="BA98" i="1"/>
  <c r="BZ116" i="1"/>
  <c r="AZ21" i="1"/>
  <c r="CF114" i="1"/>
  <c r="CL13" i="1"/>
  <c r="CL25" i="1"/>
  <c r="CL4" i="1"/>
  <c r="CJ12" i="1"/>
  <c r="AZ45" i="1"/>
  <c r="CL75" i="1"/>
  <c r="BD16" i="1"/>
  <c r="BD82" i="1"/>
  <c r="CJ27" i="1"/>
  <c r="CJ13" i="1"/>
  <c r="CJ129" i="1"/>
  <c r="AZ127" i="1"/>
  <c r="AZ101" i="1"/>
  <c r="CF127" i="1"/>
  <c r="CJ63" i="1"/>
  <c r="AZ89" i="1"/>
  <c r="BA12" i="1"/>
  <c r="BA133" i="1"/>
  <c r="CK129" i="1"/>
  <c r="CK133" i="1"/>
  <c r="CK12" i="1"/>
  <c r="CK91" i="1"/>
  <c r="CF25" i="1"/>
  <c r="CK99" i="1"/>
  <c r="AL12" i="1"/>
  <c r="AL131" i="1"/>
  <c r="AM131" i="1" s="1"/>
  <c r="AV130" i="1"/>
  <c r="BA130" i="1"/>
  <c r="AL127" i="1"/>
  <c r="AM127" i="1" s="1"/>
  <c r="AW125" i="1"/>
  <c r="AV122" i="1"/>
  <c r="AV118" i="1"/>
  <c r="BE118" i="1"/>
  <c r="AV114" i="1"/>
  <c r="AV110" i="1"/>
  <c r="AV106" i="1"/>
  <c r="AV102" i="1"/>
  <c r="BA102" i="1"/>
  <c r="AV98" i="1"/>
  <c r="BE96" i="1"/>
  <c r="AZ96" i="1"/>
  <c r="BE94" i="1"/>
  <c r="AZ88" i="1"/>
  <c r="BE88" i="1"/>
  <c r="AV86" i="1"/>
  <c r="BE86" i="1"/>
  <c r="BA86" i="1"/>
  <c r="AV82" i="1"/>
  <c r="BA82" i="1"/>
  <c r="BE78" i="1"/>
  <c r="AV74" i="1"/>
  <c r="BE74" i="1"/>
  <c r="AV66" i="1"/>
  <c r="AV54" i="1"/>
  <c r="BE54" i="1"/>
  <c r="AV46" i="1"/>
  <c r="BE46" i="1"/>
  <c r="AV42" i="1"/>
  <c r="BA42" i="1"/>
  <c r="AV38" i="1"/>
  <c r="BE38" i="1"/>
  <c r="AV34" i="1"/>
  <c r="BE34" i="1"/>
  <c r="AV30" i="1"/>
  <c r="AV26" i="1"/>
  <c r="BA26" i="1"/>
  <c r="AV22" i="1"/>
  <c r="BE20" i="1"/>
  <c r="AZ20" i="1"/>
  <c r="AV18" i="1"/>
  <c r="AV14" i="1"/>
  <c r="BA14" i="1"/>
  <c r="AV10" i="1"/>
  <c r="BE10" i="1"/>
  <c r="BV95" i="1"/>
  <c r="BV93" i="1"/>
  <c r="BY80" i="1"/>
  <c r="BV77" i="1"/>
  <c r="BY31" i="1"/>
  <c r="BU132" i="1"/>
  <c r="BZ132" i="1" s="1"/>
  <c r="BU131" i="1"/>
  <c r="BU128" i="1"/>
  <c r="BV128" i="1" s="1"/>
  <c r="CH121" i="1"/>
  <c r="CI121" i="1" s="1"/>
  <c r="BT117" i="1"/>
  <c r="CF117" i="1"/>
  <c r="BU107" i="1"/>
  <c r="BZ102" i="1"/>
  <c r="CH96" i="1"/>
  <c r="CI96" i="1" s="1"/>
  <c r="BV96" i="1"/>
  <c r="BZ96" i="1"/>
  <c r="BX93" i="1"/>
  <c r="BW93" i="1"/>
  <c r="BX88" i="1"/>
  <c r="BV88" i="1"/>
  <c r="BX87" i="1"/>
  <c r="CA87" i="1"/>
  <c r="BX85" i="1"/>
  <c r="BW85" i="1"/>
  <c r="BU76" i="1"/>
  <c r="BU71" i="1"/>
  <c r="BY71" i="1" s="1"/>
  <c r="BS67" i="1"/>
  <c r="BT62" i="1"/>
  <c r="CF62" i="1"/>
  <c r="CA50" i="1"/>
  <c r="BT48" i="1"/>
  <c r="CL48" i="1"/>
  <c r="BU46" i="1"/>
  <c r="BY46" i="1" s="1"/>
  <c r="BT41" i="1"/>
  <c r="CK41" i="1"/>
  <c r="CJ41" i="1"/>
  <c r="BW39" i="1"/>
  <c r="BY39" i="1"/>
  <c r="BU35" i="1"/>
  <c r="BZ28" i="1"/>
  <c r="BU26" i="1"/>
  <c r="BZ20" i="1"/>
  <c r="BU19" i="1"/>
  <c r="BU18" i="1"/>
  <c r="BU123" i="1"/>
  <c r="BX119" i="1"/>
  <c r="BU118" i="1"/>
  <c r="BZ118" i="1" s="1"/>
  <c r="BU110" i="1"/>
  <c r="BZ110" i="1" s="1"/>
  <c r="BX96" i="1"/>
  <c r="BU91" i="1"/>
  <c r="BU79" i="1"/>
  <c r="BZ79" i="1" s="1"/>
  <c r="BX77" i="1"/>
  <c r="BU69" i="1"/>
  <c r="BU64" i="1"/>
  <c r="BU42" i="1"/>
  <c r="BU34" i="1"/>
  <c r="BZ34" i="1" s="1"/>
  <c r="BW31" i="1"/>
  <c r="BU25" i="1"/>
  <c r="BZ25" i="1" s="1"/>
  <c r="BU13" i="1"/>
  <c r="BW13" i="1" s="1"/>
  <c r="BW6" i="1"/>
  <c r="BU4" i="1"/>
  <c r="BZ4" i="1" s="1"/>
  <c r="BU114" i="1"/>
  <c r="BZ114" i="1" s="1"/>
  <c r="CH95" i="1"/>
  <c r="CI95" i="1" s="1"/>
  <c r="BU83" i="1"/>
  <c r="BZ83" i="1" s="1"/>
  <c r="BU50" i="1"/>
  <c r="CH50" i="1" s="1"/>
  <c r="CI50" i="1" s="1"/>
  <c r="BU49" i="1"/>
  <c r="BZ49" i="1" s="1"/>
  <c r="BU22" i="1"/>
  <c r="BZ22" i="1" s="1"/>
  <c r="BU21" i="1"/>
  <c r="BZ21" i="1" s="1"/>
  <c r="BU10" i="1"/>
  <c r="BU9" i="1"/>
  <c r="BZ9" i="1" s="1"/>
  <c r="BU60" i="1"/>
  <c r="BU38" i="1"/>
  <c r="BU29" i="1"/>
  <c r="BU17" i="1"/>
  <c r="BG98" i="1" l="1"/>
  <c r="BG81" i="1"/>
  <c r="AV70" i="1"/>
  <c r="BX59" i="1"/>
  <c r="CA35" i="1"/>
  <c r="BG54" i="1"/>
  <c r="AW72" i="1"/>
  <c r="CH15" i="1"/>
  <c r="CI15" i="1" s="1"/>
  <c r="BF22" i="1"/>
  <c r="BG6" i="1"/>
  <c r="AX72" i="1"/>
  <c r="CH94" i="1"/>
  <c r="CI94" i="1" s="1"/>
  <c r="BG62" i="1"/>
  <c r="AV6" i="1"/>
  <c r="AL4" i="1"/>
  <c r="AM4" i="1" s="1"/>
  <c r="AY70" i="1"/>
  <c r="BY130" i="1"/>
  <c r="AW132" i="1"/>
  <c r="BA94" i="1"/>
  <c r="BY89" i="1"/>
  <c r="AY126" i="1"/>
  <c r="BV32" i="1"/>
  <c r="AW4" i="1"/>
  <c r="BC106" i="1"/>
  <c r="AX20" i="1"/>
  <c r="BC112" i="1"/>
  <c r="CH65" i="1"/>
  <c r="CI65" i="1" s="1"/>
  <c r="BB54" i="1"/>
  <c r="AX62" i="1"/>
  <c r="CH57" i="1"/>
  <c r="CI57" i="1" s="1"/>
  <c r="AL37" i="1"/>
  <c r="AM37" i="1" s="1"/>
  <c r="AW64" i="1"/>
  <c r="BC27" i="1"/>
  <c r="AV121" i="1"/>
  <c r="BF14" i="1"/>
  <c r="BY5" i="1"/>
  <c r="BX113" i="1"/>
  <c r="BG86" i="1"/>
  <c r="CC103" i="1"/>
  <c r="BX86" i="1"/>
  <c r="CH112" i="1"/>
  <c r="CI112" i="1" s="1"/>
  <c r="AV94" i="1"/>
  <c r="BC125" i="1"/>
  <c r="BY15" i="1"/>
  <c r="BY113" i="1"/>
  <c r="BC95" i="1"/>
  <c r="BX15" i="1"/>
  <c r="CA94" i="1"/>
  <c r="CB119" i="1"/>
  <c r="BF23" i="1"/>
  <c r="CH86" i="1"/>
  <c r="CI86" i="1" s="1"/>
  <c r="BX68" i="1"/>
  <c r="AW93" i="1"/>
  <c r="CA15" i="1"/>
  <c r="BV15" i="1"/>
  <c r="AX94" i="1"/>
  <c r="BV112" i="1"/>
  <c r="BW113" i="1"/>
  <c r="AX28" i="1"/>
  <c r="AZ93" i="1"/>
  <c r="AL9" i="1"/>
  <c r="BC18" i="1"/>
  <c r="CA130" i="1"/>
  <c r="BX130" i="1"/>
  <c r="CC130" i="1" s="1"/>
  <c r="BW54" i="1"/>
  <c r="AW15" i="1"/>
  <c r="BC15" i="1" s="1"/>
  <c r="CH89" i="1"/>
  <c r="CI89" i="1" s="1"/>
  <c r="AL5" i="1"/>
  <c r="AM5" i="1" s="1"/>
  <c r="AY94" i="1"/>
  <c r="BW89" i="1"/>
  <c r="AW94" i="1"/>
  <c r="BV113" i="1"/>
  <c r="BG114" i="1"/>
  <c r="BV57" i="1"/>
  <c r="CB57" i="1" s="1"/>
  <c r="CH130" i="1"/>
  <c r="CI130" i="1" s="1"/>
  <c r="BF81" i="1"/>
  <c r="BV130" i="1"/>
  <c r="CB130" i="1" s="1"/>
  <c r="BW86" i="1"/>
  <c r="BZ86" i="1"/>
  <c r="AZ4" i="1"/>
  <c r="BF62" i="1"/>
  <c r="CA123" i="1"/>
  <c r="AY6" i="1"/>
  <c r="BX89" i="1"/>
  <c r="CA54" i="1"/>
  <c r="BC35" i="1"/>
  <c r="AW124" i="1"/>
  <c r="CB121" i="1"/>
  <c r="AW6" i="1"/>
  <c r="BG2" i="1"/>
  <c r="CH34" i="1"/>
  <c r="CI34" i="1" s="1"/>
  <c r="CA89" i="1"/>
  <c r="AL28" i="1"/>
  <c r="CA3" i="1"/>
  <c r="BC19" i="1"/>
  <c r="AL62" i="1"/>
  <c r="AM62" i="1" s="1"/>
  <c r="BY37" i="1"/>
  <c r="BY86" i="1"/>
  <c r="CB86" i="1" s="1"/>
  <c r="BX115" i="1"/>
  <c r="AV62" i="1"/>
  <c r="BD94" i="1"/>
  <c r="BF94" i="1" s="1"/>
  <c r="AX6" i="1"/>
  <c r="AV4" i="1"/>
  <c r="BX3" i="1"/>
  <c r="AW62" i="1"/>
  <c r="BB76" i="1"/>
  <c r="AX80" i="1"/>
  <c r="CB6" i="1"/>
  <c r="AV71" i="1"/>
  <c r="AL103" i="1"/>
  <c r="AM103" i="1" s="1"/>
  <c r="BB104" i="1"/>
  <c r="CA34" i="1"/>
  <c r="BA6" i="1"/>
  <c r="BA80" i="1"/>
  <c r="BG49" i="1"/>
  <c r="AL50" i="1"/>
  <c r="AM50" i="1" s="1"/>
  <c r="BF111" i="1"/>
  <c r="BZ32" i="1"/>
  <c r="CA69" i="1"/>
  <c r="AY4" i="1"/>
  <c r="BA70" i="1"/>
  <c r="BD70" i="1"/>
  <c r="BF70" i="1" s="1"/>
  <c r="AX93" i="1"/>
  <c r="BW44" i="1"/>
  <c r="CB96" i="1"/>
  <c r="CH37" i="1"/>
  <c r="CI37" i="1" s="1"/>
  <c r="AY62" i="1"/>
  <c r="AZ62" i="1"/>
  <c r="BB11" i="1"/>
  <c r="BB31" i="1"/>
  <c r="AX71" i="1"/>
  <c r="AM95" i="1"/>
  <c r="AL6" i="1"/>
  <c r="AL124" i="1"/>
  <c r="AM124" i="1" s="1"/>
  <c r="BF12" i="1"/>
  <c r="BY8" i="1"/>
  <c r="BD93" i="1"/>
  <c r="BA93" i="1"/>
  <c r="BC70" i="1"/>
  <c r="BS102" i="1"/>
  <c r="CA102" i="1" s="1"/>
  <c r="BE9" i="1"/>
  <c r="BC131" i="1"/>
  <c r="AV93" i="1"/>
  <c r="BG30" i="1"/>
  <c r="CH8" i="1"/>
  <c r="CI8" i="1" s="1"/>
  <c r="BW33" i="1"/>
  <c r="CC33" i="1" s="1"/>
  <c r="BW57" i="1"/>
  <c r="CB89" i="1"/>
  <c r="BB38" i="1"/>
  <c r="AW121" i="1"/>
  <c r="AY2" i="1"/>
  <c r="CA125" i="1"/>
  <c r="BC110" i="1"/>
  <c r="BX65" i="1"/>
  <c r="AV28" i="1"/>
  <c r="BW3" i="1"/>
  <c r="BE37" i="1"/>
  <c r="BB48" i="1"/>
  <c r="BA57" i="1"/>
  <c r="BD68" i="1"/>
  <c r="BF68" i="1" s="1"/>
  <c r="AL70" i="1"/>
  <c r="AM70" i="1" s="1"/>
  <c r="BZ5" i="1"/>
  <c r="AL133" i="1"/>
  <c r="AM133" i="1" s="1"/>
  <c r="BD123" i="1"/>
  <c r="BF123" i="1" s="1"/>
  <c r="CA7" i="1"/>
  <c r="BG23" i="1"/>
  <c r="CA57" i="1"/>
  <c r="BS18" i="1"/>
  <c r="BW18" i="1" s="1"/>
  <c r="BS108" i="1"/>
  <c r="CA108" i="1" s="1"/>
  <c r="BS38" i="1"/>
  <c r="BY38" i="1" s="1"/>
  <c r="BS101" i="1"/>
  <c r="BY101" i="1" s="1"/>
  <c r="BX57" i="1"/>
  <c r="BZ84" i="1"/>
  <c r="CC80" i="1"/>
  <c r="AL93" i="1"/>
  <c r="AM93" i="1" s="1"/>
  <c r="CH33" i="1"/>
  <c r="CI33" i="1" s="1"/>
  <c r="BV7" i="1"/>
  <c r="BX84" i="1"/>
  <c r="CC84" i="1" s="1"/>
  <c r="BY112" i="1"/>
  <c r="BF38" i="1"/>
  <c r="BC22" i="1"/>
  <c r="BC98" i="1"/>
  <c r="BY3" i="1"/>
  <c r="CB3" i="1" s="1"/>
  <c r="CH3" i="1"/>
  <c r="CI3" i="1" s="1"/>
  <c r="BB81" i="1"/>
  <c r="BY84" i="1"/>
  <c r="BX34" i="1"/>
  <c r="CA98" i="1"/>
  <c r="BS52" i="1"/>
  <c r="BX52" i="1" s="1"/>
  <c r="BS47" i="1"/>
  <c r="CA47" i="1" s="1"/>
  <c r="BS29" i="1"/>
  <c r="CH29" i="1" s="1"/>
  <c r="CI29" i="1" s="1"/>
  <c r="BS2" i="1"/>
  <c r="CA2" i="1" s="1"/>
  <c r="BW125" i="1"/>
  <c r="AV24" i="1"/>
  <c r="BB24" i="1" s="1"/>
  <c r="AV2" i="1"/>
  <c r="BV37" i="1"/>
  <c r="BC83" i="1"/>
  <c r="BC111" i="1"/>
  <c r="AX126" i="1"/>
  <c r="CH28" i="1"/>
  <c r="CI28" i="1" s="1"/>
  <c r="CB31" i="1"/>
  <c r="BV125" i="1"/>
  <c r="BB10" i="1"/>
  <c r="AV126" i="1"/>
  <c r="BB130" i="1"/>
  <c r="AL20" i="1"/>
  <c r="BY7" i="1"/>
  <c r="BY125" i="1"/>
  <c r="AL17" i="1"/>
  <c r="AW20" i="1"/>
  <c r="BC30" i="1"/>
  <c r="BC54" i="1"/>
  <c r="BX125" i="1"/>
  <c r="CC125" i="1" s="1"/>
  <c r="BB27" i="1"/>
  <c r="BB35" i="1"/>
  <c r="BX37" i="1"/>
  <c r="AW115" i="1"/>
  <c r="BC115" i="1" s="1"/>
  <c r="BG130" i="1"/>
  <c r="BF49" i="1"/>
  <c r="BG12" i="1"/>
  <c r="BW8" i="1"/>
  <c r="BF90" i="1"/>
  <c r="AL2" i="1"/>
  <c r="AM2" i="1" s="1"/>
  <c r="CH64" i="1"/>
  <c r="CI64" i="1" s="1"/>
  <c r="BW66" i="1"/>
  <c r="BB66" i="1"/>
  <c r="BB110" i="1"/>
  <c r="CH7" i="1"/>
  <c r="CI7" i="1" s="1"/>
  <c r="CH30" i="1"/>
  <c r="CI30" i="1" s="1"/>
  <c r="BW32" i="1"/>
  <c r="CC32" i="1" s="1"/>
  <c r="BC26" i="1"/>
  <c r="BC86" i="1"/>
  <c r="BC118" i="1"/>
  <c r="BB125" i="1"/>
  <c r="CA8" i="1"/>
  <c r="BC7" i="1"/>
  <c r="BW37" i="1"/>
  <c r="CB92" i="1"/>
  <c r="BA97" i="1"/>
  <c r="AX124" i="1"/>
  <c r="CH125" i="1"/>
  <c r="CI125" i="1" s="1"/>
  <c r="AY103" i="1"/>
  <c r="AL126" i="1"/>
  <c r="AM126" i="1" s="1"/>
  <c r="CB87" i="1"/>
  <c r="BF2" i="1"/>
  <c r="CH84" i="1"/>
  <c r="CI84" i="1" s="1"/>
  <c r="CA28" i="1"/>
  <c r="CA37" i="1"/>
  <c r="AY93" i="1"/>
  <c r="BE93" i="1"/>
  <c r="BY68" i="1"/>
  <c r="AZ55" i="1"/>
  <c r="AW55" i="1"/>
  <c r="AY55" i="1"/>
  <c r="BW123" i="1"/>
  <c r="CH123" i="1"/>
  <c r="CI123" i="1" s="1"/>
  <c r="AL55" i="1"/>
  <c r="AM55" i="1" s="1"/>
  <c r="BF7" i="1"/>
  <c r="BV105" i="1"/>
  <c r="CA105" i="1"/>
  <c r="BW105" i="1"/>
  <c r="BY105" i="1"/>
  <c r="AY78" i="1"/>
  <c r="AV78" i="1"/>
  <c r="BX69" i="1"/>
  <c r="CH69" i="1"/>
  <c r="CI69" i="1" s="1"/>
  <c r="BB26" i="1"/>
  <c r="BB74" i="1"/>
  <c r="BV14" i="1"/>
  <c r="BZ47" i="1"/>
  <c r="BC4" i="1"/>
  <c r="AL60" i="1"/>
  <c r="AM60" i="1" s="1"/>
  <c r="BE55" i="1"/>
  <c r="BF55" i="1" s="1"/>
  <c r="AX55" i="1"/>
  <c r="AY68" i="1"/>
  <c r="AV68" i="1"/>
  <c r="AW68" i="1"/>
  <c r="CC77" i="1"/>
  <c r="CC96" i="1"/>
  <c r="CB93" i="1"/>
  <c r="BB46" i="1"/>
  <c r="AV90" i="1"/>
  <c r="CA131" i="1"/>
  <c r="CH105" i="1"/>
  <c r="CI105" i="1" s="1"/>
  <c r="BY14" i="1"/>
  <c r="BC38" i="1"/>
  <c r="BW14" i="1"/>
  <c r="BA45" i="1"/>
  <c r="AL45" i="1"/>
  <c r="AM45" i="1" s="1"/>
  <c r="AV60" i="1"/>
  <c r="BB60" i="1" s="1"/>
  <c r="AX68" i="1"/>
  <c r="AV55" i="1"/>
  <c r="BG11" i="1"/>
  <c r="BF11" i="1"/>
  <c r="BS26" i="1"/>
  <c r="BX26" i="1" s="1"/>
  <c r="BF126" i="1"/>
  <c r="BG126" i="1"/>
  <c r="BV59" i="1"/>
  <c r="BY59" i="1"/>
  <c r="CH59" i="1"/>
  <c r="CI59" i="1" s="1"/>
  <c r="BS42" i="1"/>
  <c r="CH42" i="1" s="1"/>
  <c r="CI42" i="1" s="1"/>
  <c r="BZ52" i="1"/>
  <c r="AZ16" i="1"/>
  <c r="BE16" i="1"/>
  <c r="BG16" i="1" s="1"/>
  <c r="AL16" i="1"/>
  <c r="AY16" i="1"/>
  <c r="AV16" i="1"/>
  <c r="CH52" i="1"/>
  <c r="CI52" i="1" s="1"/>
  <c r="BZ10" i="1"/>
  <c r="BW10" i="1"/>
  <c r="CH10" i="1"/>
  <c r="CI10" i="1" s="1"/>
  <c r="CC31" i="1"/>
  <c r="BX105" i="1"/>
  <c r="BW30" i="1"/>
  <c r="CB39" i="1"/>
  <c r="CB95" i="1"/>
  <c r="BZ68" i="1"/>
  <c r="BC10" i="1"/>
  <c r="AW16" i="1"/>
  <c r="BC16" i="1" s="1"/>
  <c r="BC66" i="1"/>
  <c r="CH104" i="1"/>
  <c r="CI104" i="1" s="1"/>
  <c r="BX104" i="1"/>
  <c r="BB12" i="1"/>
  <c r="AV20" i="1"/>
  <c r="BV69" i="1"/>
  <c r="BA68" i="1"/>
  <c r="AZ90" i="1"/>
  <c r="BV10" i="1"/>
  <c r="AZ28" i="1"/>
  <c r="BE28" i="1"/>
  <c r="BZ112" i="1"/>
  <c r="BW112" i="1"/>
  <c r="CC112" i="1" s="1"/>
  <c r="BD28" i="1"/>
  <c r="AW28" i="1"/>
  <c r="BF6" i="1"/>
  <c r="AV123" i="1"/>
  <c r="AL123" i="1"/>
  <c r="AM123" i="1" s="1"/>
  <c r="AY123" i="1"/>
  <c r="BS56" i="1"/>
  <c r="BY56" i="1" s="1"/>
  <c r="BW28" i="1"/>
  <c r="CC87" i="1"/>
  <c r="BX7" i="1"/>
  <c r="CC7" i="1" s="1"/>
  <c r="BB14" i="1"/>
  <c r="BB22" i="1"/>
  <c r="BB102" i="1"/>
  <c r="BG118" i="1"/>
  <c r="AW133" i="1"/>
  <c r="AM12" i="1"/>
  <c r="CA68" i="1"/>
  <c r="CA118" i="1"/>
  <c r="CC95" i="1"/>
  <c r="BC14" i="1"/>
  <c r="BC102" i="1"/>
  <c r="AV133" i="1"/>
  <c r="BB44" i="1"/>
  <c r="AW2" i="1"/>
  <c r="CC92" i="1"/>
  <c r="AZ120" i="1"/>
  <c r="BB99" i="1"/>
  <c r="BC99" i="1"/>
  <c r="AV103" i="1"/>
  <c r="AW126" i="1"/>
  <c r="BF40" i="1"/>
  <c r="AX2" i="1"/>
  <c r="BA126" i="1"/>
  <c r="AZ2" i="1"/>
  <c r="BX54" i="1"/>
  <c r="BS83" i="1"/>
  <c r="CA83" i="1" s="1"/>
  <c r="BZ17" i="1"/>
  <c r="CH17" i="1"/>
  <c r="CI17" i="1" s="1"/>
  <c r="BV19" i="1"/>
  <c r="BX19" i="1"/>
  <c r="BZ19" i="1"/>
  <c r="BV35" i="1"/>
  <c r="CH35" i="1"/>
  <c r="CI35" i="1" s="1"/>
  <c r="BY50" i="1"/>
  <c r="BV64" i="1"/>
  <c r="BF42" i="1"/>
  <c r="BG42" i="1"/>
  <c r="BG106" i="1"/>
  <c r="BF106" i="1"/>
  <c r="BZ56" i="1"/>
  <c r="BS132" i="1"/>
  <c r="CH132" i="1" s="1"/>
  <c r="CI132" i="1" s="1"/>
  <c r="AL58" i="1"/>
  <c r="AM58" i="1" s="1"/>
  <c r="BA58" i="1"/>
  <c r="AX58" i="1"/>
  <c r="AX107" i="1"/>
  <c r="AV107" i="1"/>
  <c r="BB107" i="1" s="1"/>
  <c r="BA107" i="1"/>
  <c r="AL107" i="1"/>
  <c r="AM107" i="1" s="1"/>
  <c r="BE15" i="1"/>
  <c r="BF15" i="1" s="1"/>
  <c r="AL15" i="1"/>
  <c r="AM15" i="1" s="1"/>
  <c r="AY15" i="1"/>
  <c r="BE32" i="1"/>
  <c r="AL32" i="1"/>
  <c r="AM32" i="1" s="1"/>
  <c r="AY32" i="1"/>
  <c r="AX32" i="1"/>
  <c r="AZ32" i="1"/>
  <c r="CC119" i="1"/>
  <c r="BZ107" i="1"/>
  <c r="BB30" i="1"/>
  <c r="AV58" i="1"/>
  <c r="BB58" i="1" s="1"/>
  <c r="BG74" i="1"/>
  <c r="BB86" i="1"/>
  <c r="BB106" i="1"/>
  <c r="BB118" i="1"/>
  <c r="CC15" i="1"/>
  <c r="AL41" i="1"/>
  <c r="AM41" i="1" s="1"/>
  <c r="AV32" i="1"/>
  <c r="BE41" i="1"/>
  <c r="AZ129" i="1"/>
  <c r="AL129" i="1"/>
  <c r="AM129" i="1" s="1"/>
  <c r="CA72" i="1"/>
  <c r="CH72" i="1"/>
  <c r="CI72" i="1" s="1"/>
  <c r="BY72" i="1"/>
  <c r="BV94" i="1"/>
  <c r="BW94" i="1"/>
  <c r="CC94" i="1" s="1"/>
  <c r="BE24" i="1"/>
  <c r="BF24" i="1" s="1"/>
  <c r="AL24" i="1"/>
  <c r="AM24" i="1" s="1"/>
  <c r="AX24" i="1"/>
  <c r="AZ24" i="1"/>
  <c r="AL115" i="1"/>
  <c r="AM115" i="1" s="1"/>
  <c r="AV115" i="1"/>
  <c r="AY115" i="1"/>
  <c r="BS111" i="1"/>
  <c r="CA111" i="1" s="1"/>
  <c r="AW50" i="1"/>
  <c r="AX50" i="1"/>
  <c r="BD117" i="1"/>
  <c r="AY117" i="1"/>
  <c r="BA117" i="1"/>
  <c r="AW117" i="1"/>
  <c r="BC117" i="1" s="1"/>
  <c r="AV117" i="1"/>
  <c r="BY17" i="1"/>
  <c r="BF44" i="1"/>
  <c r="BG44" i="1"/>
  <c r="BE59" i="1"/>
  <c r="AZ59" i="1"/>
  <c r="BE92" i="1"/>
  <c r="BF92" i="1" s="1"/>
  <c r="AZ92" i="1"/>
  <c r="AL92" i="1"/>
  <c r="AY92" i="1"/>
  <c r="AX92" i="1"/>
  <c r="AW92" i="1"/>
  <c r="BS81" i="1"/>
  <c r="CA81" i="1" s="1"/>
  <c r="BZ29" i="1"/>
  <c r="CC39" i="1"/>
  <c r="BF34" i="1"/>
  <c r="AV50" i="1"/>
  <c r="BB50" i="1" s="1"/>
  <c r="BB82" i="1"/>
  <c r="BB98" i="1"/>
  <c r="BX43" i="1"/>
  <c r="CB80" i="1"/>
  <c r="BY19" i="1"/>
  <c r="AW24" i="1"/>
  <c r="AW32" i="1"/>
  <c r="BC34" i="1"/>
  <c r="BC82" i="1"/>
  <c r="BC114" i="1"/>
  <c r="BY54" i="1"/>
  <c r="BW72" i="1"/>
  <c r="CC72" i="1" s="1"/>
  <c r="BE50" i="1"/>
  <c r="BG50" i="1" s="1"/>
  <c r="BB56" i="1"/>
  <c r="AW58" i="1"/>
  <c r="AV15" i="1"/>
  <c r="BX35" i="1"/>
  <c r="BA115" i="1"/>
  <c r="CH54" i="1"/>
  <c r="CI54" i="1" s="1"/>
  <c r="AL25" i="1"/>
  <c r="AM25" i="1" s="1"/>
  <c r="BA25" i="1"/>
  <c r="BY65" i="1"/>
  <c r="CB65" i="1" s="1"/>
  <c r="CA65" i="1"/>
  <c r="AW90" i="1"/>
  <c r="AY90" i="1"/>
  <c r="BG119" i="1"/>
  <c r="BF119" i="1"/>
  <c r="BS124" i="1"/>
  <c r="CA124" i="1" s="1"/>
  <c r="BD78" i="1"/>
  <c r="BF78" i="1" s="1"/>
  <c r="BA78" i="1"/>
  <c r="AY84" i="1"/>
  <c r="BD84" i="1"/>
  <c r="AL84" i="1"/>
  <c r="AX84" i="1"/>
  <c r="AW84" i="1"/>
  <c r="BS16" i="1"/>
  <c r="CA16" i="1" s="1"/>
  <c r="BZ38" i="1"/>
  <c r="CH114" i="1"/>
  <c r="CI114" i="1" s="1"/>
  <c r="CH19" i="1"/>
  <c r="CI19" i="1" s="1"/>
  <c r="BZ76" i="1"/>
  <c r="BX76" i="1"/>
  <c r="CH76" i="1"/>
  <c r="CI76" i="1" s="1"/>
  <c r="BW76" i="1"/>
  <c r="BY43" i="1"/>
  <c r="CA64" i="1"/>
  <c r="BZ30" i="1"/>
  <c r="BW43" i="1"/>
  <c r="BD58" i="1"/>
  <c r="BG58" i="1" s="1"/>
  <c r="AX78" i="1"/>
  <c r="AX90" i="1"/>
  <c r="AL105" i="1"/>
  <c r="AM105" i="1" s="1"/>
  <c r="AL117" i="1"/>
  <c r="AM117" i="1" s="1"/>
  <c r="AV129" i="1"/>
  <c r="BG7" i="1"/>
  <c r="BW19" i="1"/>
  <c r="BW65" i="1"/>
  <c r="BC12" i="1"/>
  <c r="BY94" i="1"/>
  <c r="BV72" i="1"/>
  <c r="AZ50" i="1"/>
  <c r="AW78" i="1"/>
  <c r="AV84" i="1"/>
  <c r="AV92" i="1"/>
  <c r="BA109" i="1"/>
  <c r="BG40" i="1"/>
  <c r="BZ14" i="1"/>
  <c r="BX14" i="1"/>
  <c r="BB23" i="1"/>
  <c r="BV17" i="1"/>
  <c r="BB63" i="1"/>
  <c r="BD115" i="1"/>
  <c r="BG115" i="1" s="1"/>
  <c r="BV43" i="1"/>
  <c r="AW107" i="1"/>
  <c r="BD107" i="1"/>
  <c r="BF107" i="1" s="1"/>
  <c r="BV8" i="1"/>
  <c r="BZ8" i="1"/>
  <c r="BX8" i="1"/>
  <c r="CA43" i="1"/>
  <c r="BS60" i="1"/>
  <c r="CA60" i="1" s="1"/>
  <c r="BS73" i="1"/>
  <c r="BV73" i="1" s="1"/>
  <c r="AL90" i="1"/>
  <c r="AM90" i="1" s="1"/>
  <c r="BS70" i="1"/>
  <c r="CA70" i="1" s="1"/>
  <c r="BS116" i="1"/>
  <c r="AZ15" i="1"/>
  <c r="AY80" i="1"/>
  <c r="BB80" i="1" s="1"/>
  <c r="BD80" i="1"/>
  <c r="BG80" i="1" s="1"/>
  <c r="AW80" i="1"/>
  <c r="BE60" i="1"/>
  <c r="AZ60" i="1"/>
  <c r="AW60" i="1"/>
  <c r="AX60" i="1"/>
  <c r="BY33" i="1"/>
  <c r="CA33" i="1"/>
  <c r="BV33" i="1"/>
  <c r="AL80" i="1"/>
  <c r="AM80" i="1" s="1"/>
  <c r="AZ71" i="1"/>
  <c r="BB52" i="1"/>
  <c r="AY71" i="1"/>
  <c r="BS20" i="1"/>
  <c r="CA20" i="1" s="1"/>
  <c r="AW71" i="1"/>
  <c r="CB85" i="1"/>
  <c r="AZ64" i="1"/>
  <c r="BE64" i="1"/>
  <c r="BG64" i="1" s="1"/>
  <c r="BD103" i="1"/>
  <c r="CH115" i="1"/>
  <c r="CI115" i="1" s="1"/>
  <c r="BV115" i="1"/>
  <c r="BW115" i="1"/>
  <c r="BY115" i="1"/>
  <c r="BB49" i="1"/>
  <c r="BF83" i="1"/>
  <c r="BG83" i="1"/>
  <c r="BS107" i="1"/>
  <c r="CH107" i="1" s="1"/>
  <c r="CI107" i="1" s="1"/>
  <c r="BE72" i="1"/>
  <c r="BG72" i="1" s="1"/>
  <c r="AL72" i="1"/>
  <c r="AM72" i="1" s="1"/>
  <c r="BS91" i="1"/>
  <c r="CA91" i="1" s="1"/>
  <c r="BV84" i="1"/>
  <c r="CB88" i="1"/>
  <c r="BW59" i="1"/>
  <c r="CB77" i="1"/>
  <c r="BB122" i="1"/>
  <c r="BY32" i="1"/>
  <c r="BC46" i="1"/>
  <c r="BB36" i="1"/>
  <c r="BB40" i="1"/>
  <c r="BC52" i="1"/>
  <c r="AX64" i="1"/>
  <c r="AV72" i="1"/>
  <c r="BB88" i="1"/>
  <c r="CC120" i="1"/>
  <c r="BW34" i="1"/>
  <c r="BE71" i="1"/>
  <c r="BG71" i="1" s="1"/>
  <c r="BA103" i="1"/>
  <c r="BC127" i="1"/>
  <c r="BB127" i="1"/>
  <c r="BC122" i="1"/>
  <c r="CC97" i="1"/>
  <c r="BC100" i="1"/>
  <c r="AX103" i="1"/>
  <c r="BC103" i="1" s="1"/>
  <c r="BC116" i="1"/>
  <c r="BC119" i="1"/>
  <c r="BB3" i="1"/>
  <c r="BC91" i="1"/>
  <c r="AY120" i="1"/>
  <c r="BB120" i="1" s="1"/>
  <c r="BS61" i="1"/>
  <c r="CA61" i="1" s="1"/>
  <c r="CB103" i="1"/>
  <c r="AY72" i="1"/>
  <c r="AY28" i="1"/>
  <c r="AY64" i="1"/>
  <c r="BB64" i="1" s="1"/>
  <c r="AY20" i="1"/>
  <c r="BD20" i="1"/>
  <c r="BF20" i="1" s="1"/>
  <c r="AL64" i="1"/>
  <c r="AM64" i="1" s="1"/>
  <c r="BG111" i="1"/>
  <c r="BX28" i="1"/>
  <c r="BY28" i="1"/>
  <c r="CB28" i="1" s="1"/>
  <c r="BS51" i="1"/>
  <c r="AW123" i="1"/>
  <c r="AX123" i="1"/>
  <c r="BX67" i="1"/>
  <c r="BV67" i="1"/>
  <c r="BW67" i="1"/>
  <c r="BY67" i="1"/>
  <c r="BZ131" i="1"/>
  <c r="BW131" i="1"/>
  <c r="BY131" i="1"/>
  <c r="BF82" i="1"/>
  <c r="BG82" i="1"/>
  <c r="BG26" i="1"/>
  <c r="BF26" i="1"/>
  <c r="BS4" i="1"/>
  <c r="CA4" i="1" s="1"/>
  <c r="BV131" i="1"/>
  <c r="BF98" i="1"/>
  <c r="BG102" i="1"/>
  <c r="BF102" i="1"/>
  <c r="BF110" i="1"/>
  <c r="BG110" i="1"/>
  <c r="BS36" i="1"/>
  <c r="CA36" i="1" s="1"/>
  <c r="BX71" i="1"/>
  <c r="BS75" i="1"/>
  <c r="CA75" i="1" s="1"/>
  <c r="BS127" i="1"/>
  <c r="CA127" i="1" s="1"/>
  <c r="BS99" i="1"/>
  <c r="CA99" i="1" s="1"/>
  <c r="BB8" i="1"/>
  <c r="AM8" i="1"/>
  <c r="BV66" i="1"/>
  <c r="CB66" i="1" s="1"/>
  <c r="BZ66" i="1"/>
  <c r="BG19" i="1"/>
  <c r="BF19" i="1"/>
  <c r="BF36" i="1"/>
  <c r="BG36" i="1"/>
  <c r="AX37" i="1"/>
  <c r="AW37" i="1"/>
  <c r="BD37" i="1"/>
  <c r="AY37" i="1"/>
  <c r="AV37" i="1"/>
  <c r="BA37" i="1"/>
  <c r="BC44" i="1"/>
  <c r="AX61" i="1"/>
  <c r="AW61" i="1"/>
  <c r="BD61" i="1"/>
  <c r="AY61" i="1"/>
  <c r="AV61" i="1"/>
  <c r="BA61" i="1"/>
  <c r="AX69" i="1"/>
  <c r="AW69" i="1"/>
  <c r="BD69" i="1"/>
  <c r="AY69" i="1"/>
  <c r="AV69" i="1"/>
  <c r="BF76" i="1"/>
  <c r="BG76" i="1"/>
  <c r="AX77" i="1"/>
  <c r="AW77" i="1"/>
  <c r="AY77" i="1"/>
  <c r="AV77" i="1"/>
  <c r="BD77" i="1"/>
  <c r="BF88" i="1"/>
  <c r="BG88" i="1"/>
  <c r="BW22" i="1"/>
  <c r="BY22" i="1"/>
  <c r="BV22" i="1"/>
  <c r="BX22" i="1"/>
  <c r="BS49" i="1"/>
  <c r="CA49" i="1" s="1"/>
  <c r="BX82" i="1"/>
  <c r="BY82" i="1"/>
  <c r="CH82" i="1"/>
  <c r="CI82" i="1" s="1"/>
  <c r="BW82" i="1"/>
  <c r="BV82" i="1"/>
  <c r="BE128" i="1"/>
  <c r="BF128" i="1" s="1"/>
  <c r="AL128" i="1"/>
  <c r="AM128" i="1" s="1"/>
  <c r="AX128" i="1"/>
  <c r="BW98" i="1"/>
  <c r="AX113" i="1"/>
  <c r="AW113" i="1"/>
  <c r="BD113" i="1"/>
  <c r="AV113" i="1"/>
  <c r="BA113" i="1"/>
  <c r="AY113" i="1"/>
  <c r="BG38" i="1"/>
  <c r="BX114" i="1"/>
  <c r="BY114" i="1"/>
  <c r="BW114" i="1"/>
  <c r="BV114" i="1"/>
  <c r="AM31" i="1"/>
  <c r="BC108" i="1"/>
  <c r="BC63" i="1"/>
  <c r="BF112" i="1"/>
  <c r="BG112" i="1"/>
  <c r="BF100" i="1"/>
  <c r="BG100" i="1"/>
  <c r="BF86" i="1"/>
  <c r="AM3" i="1"/>
  <c r="AX13" i="1"/>
  <c r="AW13" i="1"/>
  <c r="AV13" i="1"/>
  <c r="AY13" i="1"/>
  <c r="BD13" i="1"/>
  <c r="BG14" i="1"/>
  <c r="BG22" i="1"/>
  <c r="CH22" i="1"/>
  <c r="CI22" i="1" s="1"/>
  <c r="BZ50" i="1"/>
  <c r="BV50" i="1"/>
  <c r="BW50" i="1"/>
  <c r="BZ42" i="1"/>
  <c r="BZ64" i="1"/>
  <c r="BW64" i="1"/>
  <c r="BZ91" i="1"/>
  <c r="BV44" i="1"/>
  <c r="BX50" i="1"/>
  <c r="BS62" i="1"/>
  <c r="CH71" i="1"/>
  <c r="CI71" i="1" s="1"/>
  <c r="CC88" i="1"/>
  <c r="CH128" i="1"/>
  <c r="CI128" i="1" s="1"/>
  <c r="BV46" i="1"/>
  <c r="CB46" i="1" s="1"/>
  <c r="BY64" i="1"/>
  <c r="BB18" i="1"/>
  <c r="BB34" i="1"/>
  <c r="BB42" i="1"/>
  <c r="BB114" i="1"/>
  <c r="BG66" i="1"/>
  <c r="BF66" i="1"/>
  <c r="BG10" i="1"/>
  <c r="BF10" i="1"/>
  <c r="BV5" i="1"/>
  <c r="BV30" i="1"/>
  <c r="CB30" i="1" s="1"/>
  <c r="BX30" i="1"/>
  <c r="BX64" i="1"/>
  <c r="CH68" i="1"/>
  <c r="CI68" i="1" s="1"/>
  <c r="BZ73" i="1"/>
  <c r="BZ101" i="1"/>
  <c r="BC42" i="1"/>
  <c r="AL61" i="1"/>
  <c r="AM61" i="1" s="1"/>
  <c r="BC74" i="1"/>
  <c r="BS12" i="1"/>
  <c r="CA12" i="1" s="1"/>
  <c r="BS21" i="1"/>
  <c r="CA21" i="1" s="1"/>
  <c r="BW104" i="1"/>
  <c r="BY104" i="1"/>
  <c r="CB104" i="1" s="1"/>
  <c r="BZ104" i="1"/>
  <c r="BS133" i="1"/>
  <c r="CA133" i="1" s="1"/>
  <c r="BC8" i="1"/>
  <c r="CH67" i="1"/>
  <c r="CI67" i="1" s="1"/>
  <c r="BS109" i="1"/>
  <c r="CA109" i="1" s="1"/>
  <c r="AX29" i="1"/>
  <c r="AW29" i="1"/>
  <c r="BD29" i="1"/>
  <c r="AV29" i="1"/>
  <c r="AY29" i="1"/>
  <c r="BA29" i="1"/>
  <c r="AX41" i="1"/>
  <c r="AW41" i="1"/>
  <c r="BD41" i="1"/>
  <c r="AY41" i="1"/>
  <c r="AV41" i="1"/>
  <c r="BG48" i="1"/>
  <c r="BF48" i="1"/>
  <c r="BC49" i="1"/>
  <c r="BG52" i="1"/>
  <c r="BF52" i="1"/>
  <c r="AX53" i="1"/>
  <c r="AW53" i="1"/>
  <c r="BD53" i="1"/>
  <c r="AY53" i="1"/>
  <c r="AV53" i="1"/>
  <c r="BC56" i="1"/>
  <c r="AX65" i="1"/>
  <c r="AW65" i="1"/>
  <c r="AY65" i="1"/>
  <c r="AV65" i="1"/>
  <c r="BA65" i="1"/>
  <c r="BD65" i="1"/>
  <c r="BC81" i="1"/>
  <c r="AX89" i="1"/>
  <c r="AW89" i="1"/>
  <c r="BD89" i="1"/>
  <c r="AY89" i="1"/>
  <c r="AV89" i="1"/>
  <c r="BX10" i="1"/>
  <c r="BS100" i="1"/>
  <c r="CA100" i="1" s="1"/>
  <c r="BF125" i="1"/>
  <c r="BG125" i="1"/>
  <c r="AZ128" i="1"/>
  <c r="BS24" i="1"/>
  <c r="CA24" i="1" s="1"/>
  <c r="BV34" i="1"/>
  <c r="BY35" i="1"/>
  <c r="BW35" i="1"/>
  <c r="BY98" i="1"/>
  <c r="AX109" i="1"/>
  <c r="AW109" i="1"/>
  <c r="BD109" i="1"/>
  <c r="AV109" i="1"/>
  <c r="AY109" i="1"/>
  <c r="AX121" i="1"/>
  <c r="BE121" i="1"/>
  <c r="AY121" i="1"/>
  <c r="CH5" i="1"/>
  <c r="CI5" i="1" s="1"/>
  <c r="BS74" i="1"/>
  <c r="CA74" i="1" s="1"/>
  <c r="AX97" i="1"/>
  <c r="AW97" i="1"/>
  <c r="BD97" i="1"/>
  <c r="AV97" i="1"/>
  <c r="AY97" i="1"/>
  <c r="BV76" i="1"/>
  <c r="BC31" i="1"/>
  <c r="AX67" i="1"/>
  <c r="AL67" i="1"/>
  <c r="AM67" i="1" s="1"/>
  <c r="BD67" i="1"/>
  <c r="AY67" i="1"/>
  <c r="AW67" i="1"/>
  <c r="AV67" i="1"/>
  <c r="BB83" i="1"/>
  <c r="BB95" i="1"/>
  <c r="BB111" i="1"/>
  <c r="BC130" i="1"/>
  <c r="AM42" i="1"/>
  <c r="BF114" i="1"/>
  <c r="BG34" i="1"/>
  <c r="BX17" i="1"/>
  <c r="AX59" i="1"/>
  <c r="AL59" i="1"/>
  <c r="AM59" i="1" s="1"/>
  <c r="AY59" i="1"/>
  <c r="BD59" i="1"/>
  <c r="AW59" i="1"/>
  <c r="AV59" i="1"/>
  <c r="BF96" i="1"/>
  <c r="BG96" i="1"/>
  <c r="BF99" i="1"/>
  <c r="BG99" i="1"/>
  <c r="BB112" i="1"/>
  <c r="AX120" i="1"/>
  <c r="BV54" i="1"/>
  <c r="BZ54" i="1"/>
  <c r="AX47" i="1"/>
  <c r="AL47" i="1"/>
  <c r="AM47" i="1" s="1"/>
  <c r="AY47" i="1"/>
  <c r="BD47" i="1"/>
  <c r="AW47" i="1"/>
  <c r="AV47" i="1"/>
  <c r="BB100" i="1"/>
  <c r="BB116" i="1"/>
  <c r="AY124" i="1"/>
  <c r="BB124" i="1" s="1"/>
  <c r="BE124" i="1"/>
  <c r="BG124" i="1" s="1"/>
  <c r="AZ124" i="1"/>
  <c r="AV128" i="1"/>
  <c r="BF130" i="1"/>
  <c r="BF54" i="1"/>
  <c r="BC3" i="1"/>
  <c r="AX39" i="1"/>
  <c r="AL39" i="1"/>
  <c r="AM39" i="1" s="1"/>
  <c r="AY39" i="1"/>
  <c r="AW39" i="1"/>
  <c r="BD39" i="1"/>
  <c r="AV39" i="1"/>
  <c r="BC104" i="1"/>
  <c r="BZ13" i="1"/>
  <c r="BV13" i="1"/>
  <c r="BX13" i="1"/>
  <c r="CC13" i="1" s="1"/>
  <c r="BW46" i="1"/>
  <c r="BZ46" i="1"/>
  <c r="BZ18" i="1"/>
  <c r="BZ26" i="1"/>
  <c r="BS41" i="1"/>
  <c r="CA41" i="1" s="1"/>
  <c r="BS48" i="1"/>
  <c r="CA48" i="1" s="1"/>
  <c r="BZ71" i="1"/>
  <c r="BV71" i="1"/>
  <c r="CB71" i="1" s="1"/>
  <c r="BW71" i="1"/>
  <c r="BW128" i="1"/>
  <c r="BZ128" i="1"/>
  <c r="BY128" i="1"/>
  <c r="CB128" i="1" s="1"/>
  <c r="BS9" i="1"/>
  <c r="BX46" i="1"/>
  <c r="BW118" i="1"/>
  <c r="BF122" i="1"/>
  <c r="BG122" i="1"/>
  <c r="BS27" i="1"/>
  <c r="CA27" i="1" s="1"/>
  <c r="BX44" i="1"/>
  <c r="BY44" i="1"/>
  <c r="BZ44" i="1"/>
  <c r="BV68" i="1"/>
  <c r="BX90" i="1"/>
  <c r="BY90" i="1"/>
  <c r="BV90" i="1"/>
  <c r="BW90" i="1"/>
  <c r="CH90" i="1"/>
  <c r="CI90" i="1" s="1"/>
  <c r="BY118" i="1"/>
  <c r="BX128" i="1"/>
  <c r="BS106" i="1"/>
  <c r="BS78" i="1"/>
  <c r="CA78" i="1" s="1"/>
  <c r="BS126" i="1"/>
  <c r="CA126" i="1" s="1"/>
  <c r="BC36" i="1"/>
  <c r="BC40" i="1"/>
  <c r="BC76" i="1"/>
  <c r="AX85" i="1"/>
  <c r="AW85" i="1"/>
  <c r="BD85" i="1"/>
  <c r="AY85" i="1"/>
  <c r="AV85" i="1"/>
  <c r="BA85" i="1"/>
  <c r="BC88" i="1"/>
  <c r="AX5" i="1"/>
  <c r="AW5" i="1"/>
  <c r="AV5" i="1"/>
  <c r="BD5" i="1"/>
  <c r="AY5" i="1"/>
  <c r="BF27" i="1"/>
  <c r="BG27" i="1"/>
  <c r="BG35" i="1"/>
  <c r="BF35" i="1"/>
  <c r="BS58" i="1"/>
  <c r="CA58" i="1" s="1"/>
  <c r="BX98" i="1"/>
  <c r="AX101" i="1"/>
  <c r="AW101" i="1"/>
  <c r="AV101" i="1"/>
  <c r="AY101" i="1"/>
  <c r="BD101" i="1"/>
  <c r="BF127" i="1"/>
  <c r="BG127" i="1"/>
  <c r="BS79" i="1"/>
  <c r="CA79" i="1" s="1"/>
  <c r="AX105" i="1"/>
  <c r="AW105" i="1"/>
  <c r="BD105" i="1"/>
  <c r="AV105" i="1"/>
  <c r="AY105" i="1"/>
  <c r="AY132" i="1"/>
  <c r="AX132" i="1"/>
  <c r="BE132" i="1"/>
  <c r="AX9" i="1"/>
  <c r="AW9" i="1"/>
  <c r="BD9" i="1"/>
  <c r="AV9" i="1"/>
  <c r="AY9" i="1"/>
  <c r="AX21" i="1"/>
  <c r="AW21" i="1"/>
  <c r="AV21" i="1"/>
  <c r="AY21" i="1"/>
  <c r="BD21" i="1"/>
  <c r="BG31" i="1"/>
  <c r="BF31" i="1"/>
  <c r="AM118" i="1"/>
  <c r="BF43" i="1"/>
  <c r="BG43" i="1"/>
  <c r="BG63" i="1"/>
  <c r="BF63" i="1"/>
  <c r="BB96" i="1"/>
  <c r="BG90" i="1"/>
  <c r="BG116" i="1"/>
  <c r="BF116" i="1"/>
  <c r="AY128" i="1"/>
  <c r="BB131" i="1"/>
  <c r="BF118" i="1"/>
  <c r="BG3" i="1"/>
  <c r="BF3" i="1"/>
  <c r="BC43" i="1"/>
  <c r="BB79" i="1"/>
  <c r="BC79" i="1"/>
  <c r="BB91" i="1"/>
  <c r="AX129" i="1"/>
  <c r="BC129" i="1" s="1"/>
  <c r="BE129" i="1"/>
  <c r="BF129" i="1" s="1"/>
  <c r="AY129" i="1"/>
  <c r="BZ60" i="1"/>
  <c r="CH13" i="1"/>
  <c r="CI13" i="1" s="1"/>
  <c r="BY69" i="1"/>
  <c r="BZ69" i="1"/>
  <c r="CH118" i="1"/>
  <c r="CI118" i="1" s="1"/>
  <c r="BZ123" i="1"/>
  <c r="BY123" i="1"/>
  <c r="BV123" i="1"/>
  <c r="BZ35" i="1"/>
  <c r="CH46" i="1"/>
  <c r="CI46" i="1" s="1"/>
  <c r="CA67" i="1"/>
  <c r="CC85" i="1"/>
  <c r="CC93" i="1"/>
  <c r="BS117" i="1"/>
  <c r="CA117" i="1" s="1"/>
  <c r="CH131" i="1"/>
  <c r="CI131" i="1" s="1"/>
  <c r="BW68" i="1"/>
  <c r="BV118" i="1"/>
  <c r="BF46" i="1"/>
  <c r="BG46" i="1"/>
  <c r="BW5" i="1"/>
  <c r="CC5" i="1" s="1"/>
  <c r="BY13" i="1"/>
  <c r="BS63" i="1"/>
  <c r="CA63" i="1" s="1"/>
  <c r="BX66" i="1"/>
  <c r="CH98" i="1"/>
  <c r="CI98" i="1" s="1"/>
  <c r="BX123" i="1"/>
  <c r="BS129" i="1"/>
  <c r="BG18" i="1"/>
  <c r="BF18" i="1"/>
  <c r="AL21" i="1"/>
  <c r="AM21" i="1" s="1"/>
  <c r="AL77" i="1"/>
  <c r="AM77" i="1" s="1"/>
  <c r="AL101" i="1"/>
  <c r="AM101" i="1" s="1"/>
  <c r="AL113" i="1"/>
  <c r="AM113" i="1" s="1"/>
  <c r="BS11" i="1"/>
  <c r="CA11" i="1" s="1"/>
  <c r="BS25" i="1"/>
  <c r="CH25" i="1" s="1"/>
  <c r="CI25" i="1" s="1"/>
  <c r="BS53" i="1"/>
  <c r="CA53" i="1" s="1"/>
  <c r="BX118" i="1"/>
  <c r="BX131" i="1"/>
  <c r="BG4" i="1"/>
  <c r="BF4" i="1"/>
  <c r="BF8" i="1"/>
  <c r="BG8" i="1"/>
  <c r="CH66" i="1"/>
  <c r="CI66" i="1" s="1"/>
  <c r="BW69" i="1"/>
  <c r="BB7" i="1"/>
  <c r="BB19" i="1"/>
  <c r="BA41" i="1"/>
  <c r="AX45" i="1"/>
  <c r="AW45" i="1"/>
  <c r="AY45" i="1"/>
  <c r="AV45" i="1"/>
  <c r="BD45" i="1"/>
  <c r="BC48" i="1"/>
  <c r="BA53" i="1"/>
  <c r="BF56" i="1"/>
  <c r="BG56" i="1"/>
  <c r="AX57" i="1"/>
  <c r="AW57" i="1"/>
  <c r="BD57" i="1"/>
  <c r="AY57" i="1"/>
  <c r="AV57" i="1"/>
  <c r="BA69" i="1"/>
  <c r="AX73" i="1"/>
  <c r="AW73" i="1"/>
  <c r="AY73" i="1"/>
  <c r="AV73" i="1"/>
  <c r="BA73" i="1"/>
  <c r="BD73" i="1"/>
  <c r="BA77" i="1"/>
  <c r="BA89" i="1"/>
  <c r="BY10" i="1"/>
  <c r="CA22" i="1"/>
  <c r="BS55" i="1"/>
  <c r="CA82" i="1"/>
  <c r="CB120" i="1"/>
  <c r="AX17" i="1"/>
  <c r="AW17" i="1"/>
  <c r="BD17" i="1"/>
  <c r="AV17" i="1"/>
  <c r="AY17" i="1"/>
  <c r="AV132" i="1"/>
  <c r="BY34" i="1"/>
  <c r="BV98" i="1"/>
  <c r="BS110" i="1"/>
  <c r="CH110" i="1" s="1"/>
  <c r="CI110" i="1" s="1"/>
  <c r="BE120" i="1"/>
  <c r="BG120" i="1" s="1"/>
  <c r="AL120" i="1"/>
  <c r="AM120" i="1" s="1"/>
  <c r="AL121" i="1"/>
  <c r="BF74" i="1"/>
  <c r="CC6" i="1"/>
  <c r="BS122" i="1"/>
  <c r="CA122" i="1" s="1"/>
  <c r="AZ132" i="1"/>
  <c r="BY76" i="1"/>
  <c r="CA114" i="1"/>
  <c r="CC121" i="1"/>
  <c r="BC11" i="1"/>
  <c r="BC23" i="1"/>
  <c r="AX33" i="1"/>
  <c r="AW33" i="1"/>
  <c r="BD33" i="1"/>
  <c r="AV33" i="1"/>
  <c r="AY33" i="1"/>
  <c r="BA33" i="1"/>
  <c r="AM83" i="1"/>
  <c r="BG95" i="1"/>
  <c r="BF95" i="1"/>
  <c r="BF108" i="1"/>
  <c r="BG108" i="1"/>
  <c r="BB108" i="1"/>
  <c r="BE133" i="1"/>
  <c r="BF133" i="1" s="1"/>
  <c r="AX133" i="1"/>
  <c r="AY133" i="1"/>
  <c r="BW17" i="1"/>
  <c r="BS23" i="1"/>
  <c r="CA23" i="1" s="1"/>
  <c r="BA59" i="1"/>
  <c r="BC96" i="1"/>
  <c r="BS40" i="1"/>
  <c r="CA40" i="1" s="1"/>
  <c r="BS45" i="1"/>
  <c r="CA45" i="1" s="1"/>
  <c r="CB97" i="1"/>
  <c r="AX51" i="1"/>
  <c r="AL51" i="1"/>
  <c r="AM51" i="1" s="1"/>
  <c r="AY51" i="1"/>
  <c r="AW51" i="1"/>
  <c r="BD51" i="1"/>
  <c r="AV51" i="1"/>
  <c r="BA51" i="1"/>
  <c r="BB119" i="1"/>
  <c r="AW128" i="1"/>
  <c r="BF131" i="1"/>
  <c r="BG131" i="1"/>
  <c r="BA13" i="1"/>
  <c r="AX25" i="1"/>
  <c r="AW25" i="1"/>
  <c r="AV25" i="1"/>
  <c r="AY25" i="1"/>
  <c r="BD25" i="1"/>
  <c r="BB43" i="1"/>
  <c r="AX75" i="1"/>
  <c r="AL75" i="1"/>
  <c r="AM75" i="1" s="1"/>
  <c r="AY75" i="1"/>
  <c r="BD75" i="1"/>
  <c r="AW75" i="1"/>
  <c r="AV75" i="1"/>
  <c r="BG79" i="1"/>
  <c r="BF79" i="1"/>
  <c r="AX87" i="1"/>
  <c r="AL87" i="1"/>
  <c r="AM87" i="1" s="1"/>
  <c r="BD87" i="1"/>
  <c r="AY87" i="1"/>
  <c r="AW87" i="1"/>
  <c r="AV87" i="1"/>
  <c r="BG91" i="1"/>
  <c r="BF91" i="1"/>
  <c r="BG104" i="1"/>
  <c r="BF104" i="1"/>
  <c r="AW120" i="1"/>
  <c r="BC72" i="1" l="1"/>
  <c r="CC3" i="1"/>
  <c r="CE3" i="1" s="1"/>
  <c r="BB70" i="1"/>
  <c r="CG103" i="1"/>
  <c r="BV29" i="1"/>
  <c r="BC28" i="1"/>
  <c r="BC71" i="1"/>
  <c r="CH18" i="1"/>
  <c r="CI18" i="1" s="1"/>
  <c r="BC64" i="1"/>
  <c r="CC59" i="1"/>
  <c r="BB115" i="1"/>
  <c r="BY29" i="1"/>
  <c r="CB8" i="1"/>
  <c r="BW29" i="1"/>
  <c r="CB32" i="1"/>
  <c r="CE32" i="1" s="1"/>
  <c r="BC68" i="1"/>
  <c r="BB126" i="1"/>
  <c r="BC132" i="1"/>
  <c r="BG70" i="1"/>
  <c r="AK31" i="1"/>
  <c r="CE80" i="1"/>
  <c r="BB103" i="1"/>
  <c r="CE92" i="1"/>
  <c r="BB6" i="1"/>
  <c r="BB121" i="1"/>
  <c r="BW38" i="1"/>
  <c r="AM6" i="1"/>
  <c r="BB94" i="1"/>
  <c r="CB112" i="1"/>
  <c r="CE112" i="1" s="1"/>
  <c r="CC65" i="1"/>
  <c r="CE65" i="1" s="1"/>
  <c r="BY18" i="1"/>
  <c r="BC124" i="1"/>
  <c r="BF50" i="1"/>
  <c r="BX60" i="1"/>
  <c r="CB5" i="1"/>
  <c r="CG5" i="1" s="1"/>
  <c r="BC94" i="1"/>
  <c r="AI94" i="1" s="1"/>
  <c r="CB15" i="1"/>
  <c r="CE15" i="1" s="1"/>
  <c r="BC20" i="1"/>
  <c r="BY60" i="1"/>
  <c r="CC35" i="1"/>
  <c r="BX29" i="1"/>
  <c r="BG68" i="1"/>
  <c r="CG77" i="1"/>
  <c r="CE119" i="1"/>
  <c r="CC54" i="1"/>
  <c r="BC62" i="1"/>
  <c r="BG94" i="1"/>
  <c r="CH56" i="1"/>
  <c r="CI56" i="1" s="1"/>
  <c r="BF124" i="1"/>
  <c r="CB113" i="1"/>
  <c r="CC68" i="1"/>
  <c r="CA38" i="1"/>
  <c r="BB2" i="1"/>
  <c r="BC93" i="1"/>
  <c r="BB133" i="1"/>
  <c r="BX18" i="1"/>
  <c r="CC18" i="1" s="1"/>
  <c r="BG92" i="1"/>
  <c r="BW101" i="1"/>
  <c r="CH101" i="1"/>
  <c r="CI101" i="1" s="1"/>
  <c r="CC86" i="1"/>
  <c r="CE86" i="1" s="1"/>
  <c r="CC89" i="1"/>
  <c r="CE89" i="1" s="1"/>
  <c r="CC113" i="1"/>
  <c r="CE121" i="1"/>
  <c r="BW60" i="1"/>
  <c r="BG55" i="1"/>
  <c r="CB68" i="1"/>
  <c r="AI95" i="1"/>
  <c r="BW47" i="1"/>
  <c r="CC115" i="1"/>
  <c r="BC90" i="1"/>
  <c r="BW42" i="1"/>
  <c r="BW52" i="1"/>
  <c r="CC52" i="1" s="1"/>
  <c r="BB62" i="1"/>
  <c r="AM94" i="1"/>
  <c r="CG80" i="1"/>
  <c r="CC57" i="1"/>
  <c r="CE57" i="1" s="1"/>
  <c r="CH26" i="1"/>
  <c r="CI26" i="1" s="1"/>
  <c r="CC14" i="1"/>
  <c r="CB43" i="1"/>
  <c r="CA52" i="1"/>
  <c r="CG130" i="1"/>
  <c r="CE130" i="1"/>
  <c r="BF58" i="1"/>
  <c r="CC10" i="1"/>
  <c r="BV47" i="1"/>
  <c r="CE95" i="1"/>
  <c r="CG6" i="1"/>
  <c r="AI83" i="1"/>
  <c r="BY47" i="1"/>
  <c r="BB28" i="1"/>
  <c r="AK28" i="1" s="1"/>
  <c r="CG31" i="1"/>
  <c r="CH47" i="1"/>
  <c r="CI47" i="1" s="1"/>
  <c r="CB37" i="1"/>
  <c r="BC133" i="1"/>
  <c r="BX47" i="1"/>
  <c r="CC34" i="1"/>
  <c r="BC80" i="1"/>
  <c r="CH38" i="1"/>
  <c r="CI38" i="1" s="1"/>
  <c r="CG87" i="1"/>
  <c r="CG92" i="1"/>
  <c r="BC6" i="1"/>
  <c r="CE31" i="1"/>
  <c r="CC44" i="1"/>
  <c r="BV18" i="1"/>
  <c r="BW107" i="1"/>
  <c r="BF72" i="1"/>
  <c r="BW26" i="1"/>
  <c r="CC26" i="1" s="1"/>
  <c r="BY26" i="1"/>
  <c r="BG123" i="1"/>
  <c r="BB71" i="1"/>
  <c r="AI12" i="1"/>
  <c r="BV38" i="1"/>
  <c r="CB38" i="1" s="1"/>
  <c r="BC126" i="1"/>
  <c r="BV52" i="1"/>
  <c r="CA18" i="1"/>
  <c r="BB101" i="1"/>
  <c r="BC84" i="1"/>
  <c r="BV102" i="1"/>
  <c r="BX102" i="1"/>
  <c r="BW102" i="1"/>
  <c r="BY102" i="1"/>
  <c r="CH102" i="1"/>
  <c r="CI102" i="1" s="1"/>
  <c r="BG129" i="1"/>
  <c r="BX38" i="1"/>
  <c r="BV26" i="1"/>
  <c r="CC118" i="1"/>
  <c r="CC123" i="1"/>
  <c r="CE93" i="1"/>
  <c r="AM13" i="1"/>
  <c r="CC82" i="1"/>
  <c r="BB84" i="1"/>
  <c r="AM16" i="1"/>
  <c r="BY52" i="1"/>
  <c r="CE96" i="1"/>
  <c r="CB14" i="1"/>
  <c r="BB93" i="1"/>
  <c r="CB125" i="1"/>
  <c r="CG125" i="1" s="1"/>
  <c r="BB4" i="1"/>
  <c r="AM33" i="1"/>
  <c r="CG88" i="1"/>
  <c r="BV101" i="1"/>
  <c r="CB101" i="1" s="1"/>
  <c r="CG95" i="1"/>
  <c r="BX101" i="1"/>
  <c r="BG24" i="1"/>
  <c r="CC30" i="1"/>
  <c r="CG30" i="1" s="1"/>
  <c r="CB22" i="1"/>
  <c r="BB77" i="1"/>
  <c r="BB61" i="1"/>
  <c r="BC123" i="1"/>
  <c r="CC28" i="1"/>
  <c r="CG28" i="1" s="1"/>
  <c r="AM20" i="1"/>
  <c r="CC43" i="1"/>
  <c r="CG39" i="1"/>
  <c r="CB105" i="1"/>
  <c r="BB55" i="1"/>
  <c r="CB7" i="1"/>
  <c r="CE7" i="1" s="1"/>
  <c r="CA101" i="1"/>
  <c r="BW108" i="1"/>
  <c r="BV108" i="1"/>
  <c r="CH108" i="1"/>
  <c r="CI108" i="1" s="1"/>
  <c r="BY108" i="1"/>
  <c r="BX108" i="1"/>
  <c r="CC108" i="1" s="1"/>
  <c r="BC121" i="1"/>
  <c r="CB84" i="1"/>
  <c r="BB129" i="1"/>
  <c r="BC78" i="1"/>
  <c r="CC76" i="1"/>
  <c r="BB90" i="1"/>
  <c r="BB78" i="1"/>
  <c r="CE87" i="1"/>
  <c r="CH83" i="1"/>
  <c r="CI83" i="1" s="1"/>
  <c r="BX83" i="1"/>
  <c r="BV83" i="1"/>
  <c r="BW83" i="1"/>
  <c r="BC55" i="1"/>
  <c r="BX2" i="1"/>
  <c r="BW2" i="1"/>
  <c r="BV2" i="1"/>
  <c r="CH2" i="1"/>
  <c r="CI2" i="1" s="1"/>
  <c r="BY2" i="1"/>
  <c r="BY83" i="1"/>
  <c r="BB57" i="1"/>
  <c r="BB45" i="1"/>
  <c r="BY42" i="1"/>
  <c r="CB123" i="1"/>
  <c r="BG15" i="1"/>
  <c r="BW73" i="1"/>
  <c r="BB41" i="1"/>
  <c r="AK42" i="1"/>
  <c r="BV42" i="1"/>
  <c r="CB131" i="1"/>
  <c r="CB115" i="1"/>
  <c r="CB33" i="1"/>
  <c r="CE33" i="1" s="1"/>
  <c r="CC8" i="1"/>
  <c r="AI118" i="1"/>
  <c r="BW56" i="1"/>
  <c r="CA56" i="1"/>
  <c r="BG28" i="1"/>
  <c r="CB69" i="1"/>
  <c r="BB16" i="1"/>
  <c r="AI16" i="1" s="1"/>
  <c r="CB59" i="1"/>
  <c r="CE59" i="1" s="1"/>
  <c r="CA26" i="1"/>
  <c r="CC37" i="1"/>
  <c r="CA29" i="1"/>
  <c r="AI8" i="1"/>
  <c r="BX42" i="1"/>
  <c r="CB72" i="1"/>
  <c r="CE72" i="1" s="1"/>
  <c r="CA110" i="1"/>
  <c r="BB73" i="1"/>
  <c r="CC66" i="1"/>
  <c r="CG66" i="1" s="1"/>
  <c r="BB5" i="1"/>
  <c r="CC90" i="1"/>
  <c r="BF16" i="1"/>
  <c r="BC39" i="1"/>
  <c r="BF115" i="1"/>
  <c r="BB65" i="1"/>
  <c r="BB37" i="1"/>
  <c r="BC92" i="1"/>
  <c r="BC50" i="1"/>
  <c r="BC24" i="1"/>
  <c r="BB123" i="1"/>
  <c r="CA42" i="1"/>
  <c r="BG93" i="1"/>
  <c r="BF93" i="1"/>
  <c r="CH73" i="1"/>
  <c r="CI73" i="1" s="1"/>
  <c r="BF80" i="1"/>
  <c r="CG96" i="1"/>
  <c r="CB50" i="1"/>
  <c r="BC37" i="1"/>
  <c r="CC69" i="1"/>
  <c r="BB67" i="1"/>
  <c r="BV91" i="1"/>
  <c r="AM92" i="1"/>
  <c r="BV56" i="1"/>
  <c r="CB56" i="1" s="1"/>
  <c r="BX56" i="1"/>
  <c r="CB19" i="1"/>
  <c r="BC2" i="1"/>
  <c r="CC105" i="1"/>
  <c r="BW91" i="1"/>
  <c r="BC77" i="1"/>
  <c r="BG128" i="1"/>
  <c r="BG107" i="1"/>
  <c r="CB10" i="1"/>
  <c r="BX91" i="1"/>
  <c r="BB85" i="1"/>
  <c r="BC85" i="1"/>
  <c r="CC128" i="1"/>
  <c r="CE128" i="1" s="1"/>
  <c r="CE77" i="1"/>
  <c r="CC104" i="1"/>
  <c r="CE104" i="1" s="1"/>
  <c r="CA73" i="1"/>
  <c r="BB20" i="1"/>
  <c r="CE39" i="1"/>
  <c r="CG119" i="1"/>
  <c r="BC32" i="1"/>
  <c r="BF28" i="1"/>
  <c r="BB68" i="1"/>
  <c r="BV51" i="1"/>
  <c r="BY51" i="1"/>
  <c r="CH51" i="1"/>
  <c r="CI51" i="1" s="1"/>
  <c r="BX51" i="1"/>
  <c r="BW51" i="1"/>
  <c r="BY116" i="1"/>
  <c r="BV116" i="1"/>
  <c r="CH116" i="1"/>
  <c r="CI116" i="1" s="1"/>
  <c r="BW116" i="1"/>
  <c r="BX116" i="1"/>
  <c r="BC58" i="1"/>
  <c r="BX132" i="1"/>
  <c r="BW132" i="1"/>
  <c r="BC47" i="1"/>
  <c r="BY132" i="1"/>
  <c r="BB97" i="1"/>
  <c r="CB35" i="1"/>
  <c r="AM84" i="1"/>
  <c r="BC65" i="1"/>
  <c r="BC41" i="1"/>
  <c r="BF71" i="1"/>
  <c r="CB82" i="1"/>
  <c r="CC22" i="1"/>
  <c r="CC71" i="1"/>
  <c r="CG71" i="1" s="1"/>
  <c r="BB72" i="1"/>
  <c r="BB92" i="1"/>
  <c r="BV132" i="1"/>
  <c r="AM28" i="1"/>
  <c r="BY81" i="1"/>
  <c r="BV81" i="1"/>
  <c r="BX81" i="1"/>
  <c r="BW81" i="1"/>
  <c r="CH81" i="1"/>
  <c r="CI81" i="1" s="1"/>
  <c r="BB117" i="1"/>
  <c r="BG117" i="1"/>
  <c r="BF117" i="1"/>
  <c r="CH111" i="1"/>
  <c r="CI111" i="1" s="1"/>
  <c r="BY111" i="1"/>
  <c r="BV111" i="1"/>
  <c r="BW111" i="1"/>
  <c r="BX111" i="1"/>
  <c r="CE103" i="1"/>
  <c r="BC25" i="1"/>
  <c r="CH21" i="1"/>
  <c r="CI21" i="1" s="1"/>
  <c r="BB128" i="1"/>
  <c r="BC120" i="1"/>
  <c r="BG78" i="1"/>
  <c r="CB64" i="1"/>
  <c r="BY73" i="1"/>
  <c r="CB73" i="1" s="1"/>
  <c r="CH61" i="1"/>
  <c r="CI61" i="1" s="1"/>
  <c r="BW61" i="1"/>
  <c r="BY61" i="1"/>
  <c r="BV61" i="1"/>
  <c r="BX61" i="1"/>
  <c r="BY107" i="1"/>
  <c r="BX107" i="1"/>
  <c r="BV20" i="1"/>
  <c r="BY20" i="1"/>
  <c r="CH20" i="1"/>
  <c r="BW20" i="1"/>
  <c r="BX20" i="1"/>
  <c r="BF60" i="1"/>
  <c r="BG60" i="1"/>
  <c r="CH70" i="1"/>
  <c r="CI70" i="1" s="1"/>
  <c r="BW70" i="1"/>
  <c r="BX70" i="1"/>
  <c r="BY70" i="1"/>
  <c r="BV70" i="1"/>
  <c r="CB17" i="1"/>
  <c r="BV16" i="1"/>
  <c r="BY16" i="1"/>
  <c r="CH16" i="1"/>
  <c r="CI16" i="1" s="1"/>
  <c r="BW16" i="1"/>
  <c r="BX16" i="1"/>
  <c r="BF84" i="1"/>
  <c r="BG84" i="1"/>
  <c r="BF64" i="1"/>
  <c r="BB32" i="1"/>
  <c r="BB87" i="1"/>
  <c r="BV107" i="1"/>
  <c r="CA25" i="1"/>
  <c r="BB21" i="1"/>
  <c r="BB9" i="1"/>
  <c r="CC98" i="1"/>
  <c r="BX73" i="1"/>
  <c r="CC46" i="1"/>
  <c r="CG46" i="1" s="1"/>
  <c r="AI3" i="1"/>
  <c r="CB54" i="1"/>
  <c r="BB53" i="1"/>
  <c r="CC50" i="1"/>
  <c r="CC114" i="1"/>
  <c r="CA51" i="1"/>
  <c r="BY91" i="1"/>
  <c r="CH91" i="1"/>
  <c r="CI91" i="1" s="1"/>
  <c r="CA107" i="1"/>
  <c r="BG103" i="1"/>
  <c r="BF103" i="1"/>
  <c r="BC60" i="1"/>
  <c r="CA116" i="1"/>
  <c r="BV60" i="1"/>
  <c r="CH60" i="1"/>
  <c r="CI60" i="1" s="1"/>
  <c r="BY124" i="1"/>
  <c r="BV124" i="1"/>
  <c r="BW124" i="1"/>
  <c r="CH124" i="1"/>
  <c r="CI124" i="1" s="1"/>
  <c r="BX124" i="1"/>
  <c r="BB15" i="1"/>
  <c r="CB94" i="1"/>
  <c r="BG20" i="1"/>
  <c r="BF32" i="1"/>
  <c r="BG32" i="1"/>
  <c r="BC107" i="1"/>
  <c r="CA132" i="1"/>
  <c r="CC19" i="1"/>
  <c r="BF73" i="1"/>
  <c r="BG73" i="1"/>
  <c r="BX129" i="1"/>
  <c r="BW129" i="1"/>
  <c r="BV129" i="1"/>
  <c r="BY129" i="1"/>
  <c r="CH129" i="1"/>
  <c r="CI129" i="1" s="1"/>
  <c r="BX106" i="1"/>
  <c r="BY106" i="1"/>
  <c r="BV106" i="1"/>
  <c r="BW106" i="1"/>
  <c r="BG39" i="1"/>
  <c r="BF39" i="1"/>
  <c r="BF67" i="1"/>
  <c r="BG67" i="1"/>
  <c r="BG109" i="1"/>
  <c r="BF109" i="1"/>
  <c r="BF53" i="1"/>
  <c r="BG53" i="1"/>
  <c r="BF29" i="1"/>
  <c r="BG29" i="1"/>
  <c r="BX62" i="1"/>
  <c r="BY62" i="1"/>
  <c r="CH62" i="1"/>
  <c r="CI62" i="1" s="1"/>
  <c r="BV62" i="1"/>
  <c r="BW62" i="1"/>
  <c r="BW40" i="1"/>
  <c r="BV40" i="1"/>
  <c r="CH40" i="1"/>
  <c r="CI40" i="1" s="1"/>
  <c r="BX40" i="1"/>
  <c r="BY40" i="1"/>
  <c r="BC33" i="1"/>
  <c r="BC73" i="1"/>
  <c r="BG45" i="1"/>
  <c r="BF45" i="1"/>
  <c r="BW25" i="1"/>
  <c r="BX25" i="1"/>
  <c r="BY25" i="1"/>
  <c r="BV25" i="1"/>
  <c r="BF120" i="1"/>
  <c r="BX58" i="1"/>
  <c r="BY58" i="1"/>
  <c r="BV58" i="1"/>
  <c r="BW58" i="1"/>
  <c r="CH58" i="1"/>
  <c r="CI58" i="1" s="1"/>
  <c r="BX126" i="1"/>
  <c r="BY126" i="1"/>
  <c r="BV126" i="1"/>
  <c r="BW126" i="1"/>
  <c r="CH126" i="1"/>
  <c r="CI126" i="1" s="1"/>
  <c r="AM9" i="1"/>
  <c r="BF47" i="1"/>
  <c r="BG47" i="1"/>
  <c r="BB59" i="1"/>
  <c r="CG121" i="1"/>
  <c r="BG97" i="1"/>
  <c r="BF97" i="1"/>
  <c r="BX74" i="1"/>
  <c r="BY74" i="1"/>
  <c r="BV74" i="1"/>
  <c r="BW74" i="1"/>
  <c r="CH74" i="1"/>
  <c r="CI74" i="1" s="1"/>
  <c r="BF89" i="1"/>
  <c r="BG89" i="1"/>
  <c r="BC61" i="1"/>
  <c r="BX127" i="1"/>
  <c r="BV127" i="1"/>
  <c r="BW127" i="1"/>
  <c r="BY127" i="1"/>
  <c r="CH127" i="1"/>
  <c r="CI127" i="1" s="1"/>
  <c r="BC87" i="1"/>
  <c r="BC75" i="1"/>
  <c r="BB25" i="1"/>
  <c r="BB51" i="1"/>
  <c r="BB33" i="1"/>
  <c r="BB132" i="1"/>
  <c r="BX55" i="1"/>
  <c r="BV55" i="1"/>
  <c r="BW55" i="1"/>
  <c r="BY55" i="1"/>
  <c r="CH55" i="1"/>
  <c r="CI55" i="1" s="1"/>
  <c r="BC57" i="1"/>
  <c r="BG75" i="1"/>
  <c r="BF75" i="1"/>
  <c r="BG51" i="1"/>
  <c r="BF51" i="1"/>
  <c r="BC51" i="1"/>
  <c r="BW45" i="1"/>
  <c r="BX45" i="1"/>
  <c r="BV45" i="1"/>
  <c r="BY45" i="1"/>
  <c r="CH45" i="1"/>
  <c r="CI45" i="1" s="1"/>
  <c r="BF33" i="1"/>
  <c r="BG33" i="1"/>
  <c r="BX122" i="1"/>
  <c r="BY122" i="1"/>
  <c r="CH122" i="1"/>
  <c r="CI122" i="1" s="1"/>
  <c r="BV122" i="1"/>
  <c r="BW122" i="1"/>
  <c r="CB98" i="1"/>
  <c r="BB17" i="1"/>
  <c r="CE120" i="1"/>
  <c r="CG120" i="1"/>
  <c r="CA55" i="1"/>
  <c r="CC131" i="1"/>
  <c r="BX53" i="1"/>
  <c r="BW53" i="1"/>
  <c r="BV53" i="1"/>
  <c r="BY53" i="1"/>
  <c r="CH53" i="1"/>
  <c r="CI53" i="1" s="1"/>
  <c r="BW11" i="1"/>
  <c r="BV11" i="1"/>
  <c r="BY11" i="1"/>
  <c r="CH11" i="1"/>
  <c r="CI11" i="1" s="1"/>
  <c r="BX11" i="1"/>
  <c r="CC11" i="1" s="1"/>
  <c r="CA129" i="1"/>
  <c r="BC9" i="1"/>
  <c r="BG132" i="1"/>
  <c r="BF132" i="1"/>
  <c r="BB105" i="1"/>
  <c r="BF5" i="1"/>
  <c r="BG5" i="1"/>
  <c r="BX78" i="1"/>
  <c r="BY78" i="1"/>
  <c r="CH78" i="1"/>
  <c r="CI78" i="1" s="1"/>
  <c r="BV78" i="1"/>
  <c r="BW78" i="1"/>
  <c r="CA106" i="1"/>
  <c r="CB90" i="1"/>
  <c r="BW27" i="1"/>
  <c r="BX27" i="1"/>
  <c r="BV27" i="1"/>
  <c r="BY27" i="1"/>
  <c r="CH27" i="1"/>
  <c r="CI27" i="1" s="1"/>
  <c r="AM17" i="1"/>
  <c r="CG93" i="1"/>
  <c r="CB13" i="1"/>
  <c r="BB39" i="1"/>
  <c r="BB47" i="1"/>
  <c r="BG59" i="1"/>
  <c r="BF59" i="1"/>
  <c r="BG133" i="1"/>
  <c r="BC97" i="1"/>
  <c r="BB109" i="1"/>
  <c r="BW24" i="1"/>
  <c r="BV24" i="1"/>
  <c r="CH24" i="1"/>
  <c r="CI24" i="1" s="1"/>
  <c r="BY24" i="1"/>
  <c r="BX24" i="1"/>
  <c r="CC24" i="1" s="1"/>
  <c r="BB89" i="1"/>
  <c r="BC89" i="1"/>
  <c r="BG65" i="1"/>
  <c r="BF65" i="1"/>
  <c r="BB29" i="1"/>
  <c r="CH106" i="1"/>
  <c r="CI106" i="1" s="1"/>
  <c r="CC64" i="1"/>
  <c r="CA62" i="1"/>
  <c r="BB13" i="1"/>
  <c r="BB113" i="1"/>
  <c r="BC128" i="1"/>
  <c r="CG113" i="1"/>
  <c r="BX49" i="1"/>
  <c r="BW49" i="1"/>
  <c r="BY49" i="1"/>
  <c r="BV49" i="1"/>
  <c r="CH49" i="1"/>
  <c r="CI49" i="1" s="1"/>
  <c r="BB69" i="1"/>
  <c r="BC69" i="1"/>
  <c r="BG61" i="1"/>
  <c r="BF61" i="1"/>
  <c r="BX99" i="1"/>
  <c r="BV99" i="1"/>
  <c r="BW99" i="1"/>
  <c r="CH99" i="1"/>
  <c r="CI99" i="1" s="1"/>
  <c r="BY99" i="1"/>
  <c r="BX75" i="1"/>
  <c r="BW75" i="1"/>
  <c r="BY75" i="1"/>
  <c r="BV75" i="1"/>
  <c r="CH75" i="1"/>
  <c r="CI75" i="1" s="1"/>
  <c r="BW4" i="1"/>
  <c r="BX4" i="1"/>
  <c r="BY4" i="1"/>
  <c r="BV4" i="1"/>
  <c r="CH4" i="1"/>
  <c r="CI4" i="1" s="1"/>
  <c r="CE88" i="1"/>
  <c r="CC67" i="1"/>
  <c r="BF87" i="1"/>
  <c r="BG87" i="1"/>
  <c r="BF25" i="1"/>
  <c r="BG25" i="1"/>
  <c r="BW23" i="1"/>
  <c r="BY23" i="1"/>
  <c r="BV23" i="1"/>
  <c r="BX23" i="1"/>
  <c r="CH23" i="1"/>
  <c r="CI23" i="1" s="1"/>
  <c r="BF17" i="1"/>
  <c r="BG17" i="1"/>
  <c r="BF57" i="1"/>
  <c r="BG57" i="1"/>
  <c r="BX117" i="1"/>
  <c r="BW117" i="1"/>
  <c r="CH117" i="1"/>
  <c r="CI117" i="1" s="1"/>
  <c r="BV117" i="1"/>
  <c r="BY117" i="1"/>
  <c r="BF105" i="1"/>
  <c r="BG105" i="1"/>
  <c r="BX79" i="1"/>
  <c r="BV79" i="1"/>
  <c r="BW79" i="1"/>
  <c r="BY79" i="1"/>
  <c r="BW41" i="1"/>
  <c r="BX41" i="1"/>
  <c r="BY41" i="1"/>
  <c r="BV41" i="1"/>
  <c r="CH41" i="1"/>
  <c r="CI41" i="1" s="1"/>
  <c r="BF121" i="1"/>
  <c r="BG121" i="1"/>
  <c r="BX109" i="1"/>
  <c r="BW109" i="1"/>
  <c r="BV109" i="1"/>
  <c r="CH109" i="1"/>
  <c r="CI109" i="1" s="1"/>
  <c r="BY109" i="1"/>
  <c r="BX133" i="1"/>
  <c r="BW133" i="1"/>
  <c r="BV133" i="1"/>
  <c r="BY133" i="1"/>
  <c r="CH133" i="1"/>
  <c r="CI133" i="1" s="1"/>
  <c r="CH79" i="1"/>
  <c r="CI79" i="1" s="1"/>
  <c r="BG113" i="1"/>
  <c r="BF113" i="1"/>
  <c r="CE6" i="1"/>
  <c r="BF77" i="1"/>
  <c r="BG77" i="1"/>
  <c r="BB75" i="1"/>
  <c r="CG97" i="1"/>
  <c r="CE97" i="1"/>
  <c r="BC45" i="1"/>
  <c r="CE85" i="1"/>
  <c r="CG85" i="1"/>
  <c r="BF9" i="1"/>
  <c r="BG9" i="1"/>
  <c r="BW9" i="1"/>
  <c r="BY9" i="1"/>
  <c r="BX9" i="1"/>
  <c r="BV9" i="1"/>
  <c r="CH9" i="1"/>
  <c r="CI9" i="1" s="1"/>
  <c r="CB76" i="1"/>
  <c r="CB34" i="1"/>
  <c r="BW12" i="1"/>
  <c r="BX12" i="1"/>
  <c r="BV12" i="1"/>
  <c r="BY12" i="1"/>
  <c r="CH12" i="1"/>
  <c r="CI12" i="1" s="1"/>
  <c r="BF13" i="1"/>
  <c r="BG13" i="1"/>
  <c r="BC13" i="1"/>
  <c r="BG69" i="1"/>
  <c r="BF69" i="1"/>
  <c r="AM121" i="1"/>
  <c r="BX110" i="1"/>
  <c r="BY110" i="1"/>
  <c r="BV110" i="1"/>
  <c r="BW110" i="1"/>
  <c r="BC17" i="1"/>
  <c r="BX63" i="1"/>
  <c r="BV63" i="1"/>
  <c r="BW63" i="1"/>
  <c r="CH63" i="1"/>
  <c r="CI63" i="1" s="1"/>
  <c r="BY63" i="1"/>
  <c r="CB118" i="1"/>
  <c r="BF21" i="1"/>
  <c r="BG21" i="1"/>
  <c r="BC21" i="1"/>
  <c r="BC105" i="1"/>
  <c r="BG101" i="1"/>
  <c r="BF101" i="1"/>
  <c r="BC101" i="1"/>
  <c r="BC5" i="1"/>
  <c r="BG85" i="1"/>
  <c r="BF85" i="1"/>
  <c r="CA9" i="1"/>
  <c r="BX48" i="1"/>
  <c r="BV48" i="1"/>
  <c r="BW48" i="1"/>
  <c r="BY48" i="1"/>
  <c r="CH48" i="1"/>
  <c r="CI48" i="1" s="1"/>
  <c r="BC59" i="1"/>
  <c r="CC17" i="1"/>
  <c r="BC67" i="1"/>
  <c r="BC109" i="1"/>
  <c r="BX100" i="1"/>
  <c r="CH100" i="1"/>
  <c r="CI100" i="1" s="1"/>
  <c r="BV100" i="1"/>
  <c r="BW100" i="1"/>
  <c r="BY100" i="1"/>
  <c r="BC53" i="1"/>
  <c r="BF41" i="1"/>
  <c r="BG41" i="1"/>
  <c r="BC29" i="1"/>
  <c r="BW21" i="1"/>
  <c r="BX21" i="1"/>
  <c r="BV21" i="1"/>
  <c r="BY21" i="1"/>
  <c r="CB44" i="1"/>
  <c r="CB114" i="1"/>
  <c r="BC113" i="1"/>
  <c r="BF37" i="1"/>
  <c r="BG37" i="1"/>
  <c r="BW36" i="1"/>
  <c r="BV36" i="1"/>
  <c r="BX36" i="1"/>
  <c r="BY36" i="1"/>
  <c r="CH36" i="1"/>
  <c r="CI36" i="1" s="1"/>
  <c r="CB67" i="1"/>
  <c r="CG32" i="1" l="1"/>
  <c r="CE5" i="1"/>
  <c r="CG3" i="1"/>
  <c r="CG72" i="1"/>
  <c r="CB60" i="1"/>
  <c r="CE60" i="1" s="1"/>
  <c r="CC38" i="1"/>
  <c r="CC29" i="1"/>
  <c r="CG112" i="1"/>
  <c r="AI121" i="1"/>
  <c r="CB29" i="1"/>
  <c r="CE54" i="1"/>
  <c r="CC56" i="1"/>
  <c r="CB18" i="1"/>
  <c r="CG18" i="1" s="1"/>
  <c r="CE8" i="1"/>
  <c r="CG65" i="1"/>
  <c r="CC47" i="1"/>
  <c r="CC60" i="1"/>
  <c r="CG60" i="1" s="1"/>
  <c r="AI20" i="1"/>
  <c r="CG10" i="1"/>
  <c r="CG89" i="1"/>
  <c r="CE123" i="1"/>
  <c r="AI6" i="1"/>
  <c r="CG15" i="1"/>
  <c r="CC42" i="1"/>
  <c r="CG68" i="1"/>
  <c r="CB26" i="1"/>
  <c r="CG26" i="1" s="1"/>
  <c r="CE113" i="1"/>
  <c r="CG35" i="1"/>
  <c r="CE28" i="1"/>
  <c r="CG105" i="1"/>
  <c r="CE115" i="1"/>
  <c r="CC101" i="1"/>
  <c r="CG101" i="1" s="1"/>
  <c r="CE66" i="1"/>
  <c r="AK92" i="1"/>
  <c r="CG123" i="1"/>
  <c r="CB52" i="1"/>
  <c r="CE52" i="1" s="1"/>
  <c r="AI84" i="1"/>
  <c r="CB47" i="1"/>
  <c r="CG14" i="1"/>
  <c r="CE68" i="1"/>
  <c r="CE82" i="1"/>
  <c r="CE43" i="1"/>
  <c r="CG57" i="1"/>
  <c r="CG86" i="1"/>
  <c r="CE125" i="1"/>
  <c r="CE37" i="1"/>
  <c r="CC2" i="1"/>
  <c r="CE14" i="1"/>
  <c r="CG115" i="1"/>
  <c r="CB108" i="1"/>
  <c r="CG108" i="1" s="1"/>
  <c r="CE30" i="1"/>
  <c r="CB107" i="1"/>
  <c r="CC107" i="1"/>
  <c r="CG131" i="1"/>
  <c r="CG22" i="1"/>
  <c r="CG59" i="1"/>
  <c r="CE10" i="1"/>
  <c r="CG33" i="1"/>
  <c r="CB102" i="1"/>
  <c r="CE38" i="1"/>
  <c r="CG37" i="1"/>
  <c r="CG43" i="1"/>
  <c r="CG69" i="1"/>
  <c r="CG7" i="1"/>
  <c r="CB83" i="1"/>
  <c r="CE71" i="1"/>
  <c r="CB42" i="1"/>
  <c r="CC102" i="1"/>
  <c r="CE84" i="1"/>
  <c r="CG84" i="1"/>
  <c r="CG54" i="1"/>
  <c r="CB63" i="1"/>
  <c r="CB110" i="1"/>
  <c r="CB24" i="1"/>
  <c r="CE24" i="1" s="1"/>
  <c r="CB78" i="1"/>
  <c r="CG128" i="1"/>
  <c r="CG50" i="1"/>
  <c r="AI9" i="1"/>
  <c r="CB116" i="1"/>
  <c r="CG82" i="1"/>
  <c r="CB41" i="1"/>
  <c r="CB75" i="1"/>
  <c r="CC99" i="1"/>
  <c r="CE131" i="1"/>
  <c r="AK33" i="1"/>
  <c r="CB127" i="1"/>
  <c r="CB126" i="1"/>
  <c r="CB106" i="1"/>
  <c r="CB91" i="1"/>
  <c r="CG19" i="1"/>
  <c r="CE69" i="1"/>
  <c r="CB9" i="1"/>
  <c r="CB109" i="1"/>
  <c r="CC41" i="1"/>
  <c r="CB79" i="1"/>
  <c r="CB23" i="1"/>
  <c r="CE46" i="1"/>
  <c r="CG38" i="1"/>
  <c r="CC73" i="1"/>
  <c r="CG73" i="1" s="1"/>
  <c r="CB70" i="1"/>
  <c r="CC111" i="1"/>
  <c r="CG8" i="1"/>
  <c r="CB2" i="1"/>
  <c r="CC83" i="1"/>
  <c r="CE19" i="1"/>
  <c r="CB16" i="1"/>
  <c r="CC21" i="1"/>
  <c r="CB100" i="1"/>
  <c r="CC12" i="1"/>
  <c r="CC27" i="1"/>
  <c r="CC45" i="1"/>
  <c r="CC55" i="1"/>
  <c r="CC126" i="1"/>
  <c r="CB40" i="1"/>
  <c r="CG104" i="1"/>
  <c r="CC106" i="1"/>
  <c r="CE35" i="1"/>
  <c r="CC124" i="1"/>
  <c r="CC16" i="1"/>
  <c r="CC70" i="1"/>
  <c r="CC116" i="1"/>
  <c r="CB51" i="1"/>
  <c r="CE105" i="1"/>
  <c r="CC132" i="1"/>
  <c r="CC51" i="1"/>
  <c r="CB48" i="1"/>
  <c r="CB124" i="1"/>
  <c r="CC91" i="1"/>
  <c r="CI20" i="1"/>
  <c r="CC100" i="1"/>
  <c r="CC110" i="1"/>
  <c r="CE22" i="1"/>
  <c r="CE50" i="1"/>
  <c r="CB122" i="1"/>
  <c r="CB55" i="1"/>
  <c r="CG94" i="1"/>
  <c r="CE94" i="1"/>
  <c r="CC20" i="1"/>
  <c r="CB20" i="1"/>
  <c r="CB61" i="1"/>
  <c r="CB81" i="1"/>
  <c r="CB132" i="1"/>
  <c r="CC48" i="1"/>
  <c r="CC63" i="1"/>
  <c r="CC109" i="1"/>
  <c r="CB117" i="1"/>
  <c r="CC49" i="1"/>
  <c r="CE64" i="1"/>
  <c r="CC40" i="1"/>
  <c r="CE56" i="1"/>
  <c r="CG56" i="1"/>
  <c r="CC61" i="1"/>
  <c r="CB111" i="1"/>
  <c r="CC81" i="1"/>
  <c r="CG114" i="1"/>
  <c r="CE114" i="1"/>
  <c r="CC78" i="1"/>
  <c r="AI17" i="1"/>
  <c r="CC62" i="1"/>
  <c r="CG17" i="1"/>
  <c r="CE17" i="1"/>
  <c r="CC133" i="1"/>
  <c r="CC79" i="1"/>
  <c r="CC117" i="1"/>
  <c r="CC4" i="1"/>
  <c r="CC53" i="1"/>
  <c r="CG98" i="1"/>
  <c r="CE98" i="1"/>
  <c r="CC127" i="1"/>
  <c r="CB74" i="1"/>
  <c r="CC58" i="1"/>
  <c r="CC25" i="1"/>
  <c r="CB62" i="1"/>
  <c r="CB129" i="1"/>
  <c r="CE118" i="1"/>
  <c r="CG118" i="1"/>
  <c r="CC36" i="1"/>
  <c r="CG34" i="1"/>
  <c r="CE34" i="1"/>
  <c r="CC9" i="1"/>
  <c r="AI13" i="1"/>
  <c r="CE13" i="1"/>
  <c r="CG13" i="1"/>
  <c r="CG90" i="1"/>
  <c r="CE90" i="1"/>
  <c r="CC122" i="1"/>
  <c r="CG64" i="1"/>
  <c r="CE67" i="1"/>
  <c r="CG67" i="1"/>
  <c r="CB36" i="1"/>
  <c r="CE44" i="1"/>
  <c r="CG44" i="1"/>
  <c r="CB21" i="1"/>
  <c r="CB12" i="1"/>
  <c r="CE76" i="1"/>
  <c r="CG76" i="1"/>
  <c r="CB133" i="1"/>
  <c r="CC23" i="1"/>
  <c r="CB4" i="1"/>
  <c r="CC75" i="1"/>
  <c r="CB99" i="1"/>
  <c r="CB49" i="1"/>
  <c r="CB27" i="1"/>
  <c r="CB11" i="1"/>
  <c r="CB53" i="1"/>
  <c r="CB45" i="1"/>
  <c r="CC74" i="1"/>
  <c r="CB58" i="1"/>
  <c r="CB25" i="1"/>
  <c r="CC129" i="1"/>
  <c r="CE29" i="1" l="1"/>
  <c r="CG29" i="1"/>
  <c r="CE18" i="1"/>
  <c r="CE47" i="1"/>
  <c r="CE83" i="1"/>
  <c r="CG52" i="1"/>
  <c r="CG116" i="1"/>
  <c r="CE26" i="1"/>
  <c r="CE42" i="1"/>
  <c r="CE101" i="1"/>
  <c r="CE108" i="1"/>
  <c r="CG47" i="1"/>
  <c r="CG109" i="1"/>
  <c r="CG24" i="1"/>
  <c r="CG40" i="1"/>
  <c r="CE116" i="1"/>
  <c r="CG102" i="1"/>
  <c r="CG107" i="1"/>
  <c r="CE107" i="1"/>
  <c r="CE40" i="1"/>
  <c r="CE16" i="1"/>
  <c r="CE41" i="1"/>
  <c r="CG63" i="1"/>
  <c r="CG51" i="1"/>
  <c r="CE79" i="1"/>
  <c r="CE110" i="1"/>
  <c r="CE70" i="1"/>
  <c r="CE126" i="1"/>
  <c r="CG41" i="1"/>
  <c r="CE102" i="1"/>
  <c r="CG100" i="1"/>
  <c r="CG124" i="1"/>
  <c r="CE106" i="1"/>
  <c r="CE63" i="1"/>
  <c r="CE55" i="1"/>
  <c r="CG91" i="1"/>
  <c r="CG42" i="1"/>
  <c r="CE122" i="1"/>
  <c r="CE23" i="1"/>
  <c r="CG126" i="1"/>
  <c r="CE9" i="1"/>
  <c r="CG127" i="1"/>
  <c r="CG117" i="1"/>
  <c r="CG122" i="1"/>
  <c r="CE75" i="1"/>
  <c r="CE91" i="1"/>
  <c r="CG83" i="1"/>
  <c r="CG78" i="1"/>
  <c r="CE48" i="1"/>
  <c r="CG55" i="1"/>
  <c r="CE73" i="1"/>
  <c r="CE109" i="1"/>
  <c r="CE51" i="1"/>
  <c r="CG110" i="1"/>
  <c r="CE124" i="1"/>
  <c r="CE2" i="1"/>
  <c r="CG2" i="1"/>
  <c r="CG106" i="1"/>
  <c r="CE100" i="1"/>
  <c r="CG79" i="1"/>
  <c r="CG48" i="1"/>
  <c r="CG16" i="1"/>
  <c r="CG70" i="1"/>
  <c r="CG9" i="1"/>
  <c r="CE61" i="1"/>
  <c r="CG61" i="1"/>
  <c r="CE78" i="1"/>
  <c r="CE20" i="1"/>
  <c r="CG20" i="1"/>
  <c r="CG23" i="1"/>
  <c r="CG81" i="1"/>
  <c r="CE81" i="1"/>
  <c r="CG111" i="1"/>
  <c r="CE111" i="1"/>
  <c r="CE117" i="1"/>
  <c r="CE132" i="1"/>
  <c r="CG132" i="1"/>
  <c r="CG53" i="1"/>
  <c r="CE53" i="1"/>
  <c r="CG99" i="1"/>
  <c r="CE99" i="1"/>
  <c r="CG133" i="1"/>
  <c r="CE133" i="1"/>
  <c r="CG21" i="1"/>
  <c r="CE21" i="1"/>
  <c r="CE11" i="1"/>
  <c r="CG11" i="1"/>
  <c r="CG75" i="1"/>
  <c r="CG58" i="1"/>
  <c r="CE58" i="1"/>
  <c r="CE49" i="1"/>
  <c r="CG49" i="1"/>
  <c r="CG12" i="1"/>
  <c r="CE12" i="1"/>
  <c r="CE36" i="1"/>
  <c r="CG36" i="1"/>
  <c r="CG129" i="1"/>
  <c r="CE129" i="1"/>
  <c r="CG74" i="1"/>
  <c r="CE74" i="1"/>
  <c r="CE127" i="1"/>
  <c r="CG62" i="1"/>
  <c r="CE62" i="1"/>
  <c r="CG45" i="1"/>
  <c r="CE45" i="1"/>
  <c r="CE25" i="1"/>
  <c r="CG25" i="1"/>
  <c r="CE27" i="1"/>
  <c r="CG27" i="1"/>
  <c r="CE4" i="1"/>
  <c r="CG4" i="1"/>
</calcChain>
</file>

<file path=xl/sharedStrings.xml><?xml version="1.0" encoding="utf-8"?>
<sst xmlns="http://schemas.openxmlformats.org/spreadsheetml/2006/main" count="3279" uniqueCount="772">
  <si>
    <t>Study</t>
  </si>
  <si>
    <t>Number of study</t>
  </si>
  <si>
    <t>Control number</t>
  </si>
  <si>
    <t>Cases number</t>
  </si>
  <si>
    <t>Benign number</t>
  </si>
  <si>
    <t>Total samples</t>
  </si>
  <si>
    <t>Stage (0 +I + II)</t>
  </si>
  <si>
    <t xml:space="preserve">Year </t>
  </si>
  <si>
    <t>Country</t>
  </si>
  <si>
    <t>Standardized cutoff</t>
  </si>
  <si>
    <t>Reported Cutoff</t>
  </si>
  <si>
    <t xml:space="preserve">Sensitivity </t>
  </si>
  <si>
    <t>Specificity</t>
  </si>
  <si>
    <t xml:space="preserve">PLR </t>
  </si>
  <si>
    <t xml:space="preserve">NLR </t>
  </si>
  <si>
    <t>NPV</t>
  </si>
  <si>
    <t>PPV</t>
  </si>
  <si>
    <t>Accuracy</t>
  </si>
  <si>
    <t>AUC</t>
  </si>
  <si>
    <t>TP</t>
  </si>
  <si>
    <t>FP</t>
  </si>
  <si>
    <t>TN</t>
  </si>
  <si>
    <t>FN</t>
  </si>
  <si>
    <t>AUC (CI)</t>
  </si>
  <si>
    <t>Stage (III)</t>
  </si>
  <si>
    <t xml:space="preserve">Swellam et al. 2019 </t>
  </si>
  <si>
    <t>https://doi.org/10.1002/jcb.28496</t>
  </si>
  <si>
    <t>Doi</t>
  </si>
  <si>
    <t>Avg/Median. Age of cases</t>
  </si>
  <si>
    <t>Egypt</t>
  </si>
  <si>
    <t>Single</t>
  </si>
  <si>
    <t>Serum</t>
  </si>
  <si>
    <t>Swellam et al. 2019</t>
  </si>
  <si>
    <t>N/A</t>
  </si>
  <si>
    <t>Zhang et al. 2017</t>
  </si>
  <si>
    <t>China</t>
  </si>
  <si>
    <t>Whole Blood</t>
  </si>
  <si>
    <t>Mar-Aguilar et al. 2013</t>
  </si>
  <si>
    <t>https://doi.org/10.3233/DMA-120957</t>
  </si>
  <si>
    <t>Mexico</t>
  </si>
  <si>
    <t>Multiple</t>
  </si>
  <si>
    <t>miR-10b</t>
  </si>
  <si>
    <t>0,798 ‐ 0,904</t>
  </si>
  <si>
    <t>0,977 ‐ 1</t>
  </si>
  <si>
    <t>0,970 ‐ 0,999</t>
  </si>
  <si>
    <t>https://doi.org/10.1016/j.cca.2012.02.016</t>
  </si>
  <si>
    <t>https://doi.org/10.3906/sag-2005-138</t>
  </si>
  <si>
    <t>Indonesia</t>
  </si>
  <si>
    <t>Plasma</t>
  </si>
  <si>
    <t>0,834 - 1</t>
  </si>
  <si>
    <t>miR-21</t>
  </si>
  <si>
    <t>miR-126</t>
  </si>
  <si>
    <t>miR-155</t>
  </si>
  <si>
    <t>miR-30b-5p</t>
  </si>
  <si>
    <t>miR-96-5p</t>
  </si>
  <si>
    <t>miR-182-5p</t>
  </si>
  <si>
    <t>miR-374b-5p</t>
  </si>
  <si>
    <t>miR-942-5p</t>
  </si>
  <si>
    <t>miR-125b</t>
  </si>
  <si>
    <t>miR-145</t>
  </si>
  <si>
    <t>miR-191</t>
  </si>
  <si>
    <t>miR-382</t>
  </si>
  <si>
    <t>miR-145/
miR-155/
miR-382</t>
  </si>
  <si>
    <t>Hosseini Mojahed et al. 2020</t>
  </si>
  <si>
    <t>https://doi.org/10.1155/2020/9514831</t>
  </si>
  <si>
    <t>Iran</t>
  </si>
  <si>
    <t>0,9137 - 0,9862</t>
  </si>
  <si>
    <t>0,9126 - 0,9873</t>
  </si>
  <si>
    <t>0,9537 - 1,0017</t>
  </si>
  <si>
    <t>0,9866 - 1,0022</t>
  </si>
  <si>
    <t>0,7076 - 0,8812</t>
  </si>
  <si>
    <t>0,9379 - 0,9952</t>
  </si>
  <si>
    <t>0,9065 - 0,9985</t>
  </si>
  <si>
    <t>0,5649 - 0,7775</t>
  </si>
  <si>
    <t>DOI: 10.1159/000496340</t>
  </si>
  <si>
    <t>miR-195-5p</t>
  </si>
  <si>
    <t>0,779 - 0,984</t>
  </si>
  <si>
    <t>Kim et al. 2020</t>
  </si>
  <si>
    <t>doi: 10.3390/medicina56070340.</t>
  </si>
  <si>
    <t>South Korea</t>
  </si>
  <si>
    <t>0,8842 - 1,016</t>
  </si>
  <si>
    <t>Heydari et al. 2018</t>
  </si>
  <si>
    <t>https://doi.org/10.1016/j.gene.2018.02.032</t>
  </si>
  <si>
    <t>miR-140-3p</t>
  </si>
  <si>
    <t>0,549 - 0,786</t>
  </si>
  <si>
    <t>10.2147/BCTT.S224333</t>
  </si>
  <si>
    <t>Motamedi et al. 2019</t>
  </si>
  <si>
    <t>0,712 - 0,944</t>
  </si>
  <si>
    <t>https://doi.org/10.1080/13813455.2018.1482355</t>
  </si>
  <si>
    <t>miR-17-5p</t>
  </si>
  <si>
    <t>0,806-0,936</t>
  </si>
  <si>
    <t>0,963-0,999</t>
  </si>
  <si>
    <t>0,797-0,931</t>
  </si>
  <si>
    <t>Matamala et al. 2015</t>
  </si>
  <si>
    <t>https://doi.org/10.1373/clinchem.2015.238691</t>
  </si>
  <si>
    <t>Spain</t>
  </si>
  <si>
    <t>miR-505-5p</t>
  </si>
  <si>
    <t>Li et al. 2019</t>
  </si>
  <si>
    <t>https://doi.org/10.1002/cam4.2572</t>
  </si>
  <si>
    <t>let-7b-5p/
miR-122-5p/
miR-146-5p/
miR-210-3p/
miR-215-5p</t>
  </si>
  <si>
    <t>Han et al. 2017</t>
  </si>
  <si>
    <t>https://doi.org/10.4174/astr.2017.92.2.55</t>
  </si>
  <si>
    <t>miR-365</t>
  </si>
  <si>
    <t>miR-21/
miR-155</t>
  </si>
  <si>
    <t>miR-21/
miR-155/
miR-365</t>
  </si>
  <si>
    <t>Zhao et al. 2010</t>
  </si>
  <si>
    <t>https://doi.org/10.1371/journal.pone.0013735</t>
  </si>
  <si>
    <t>USA</t>
  </si>
  <si>
    <t>let-7c</t>
  </si>
  <si>
    <t>miR-589</t>
  </si>
  <si>
    <t>miR-425</t>
  </si>
  <si>
    <t>let-7d</t>
  </si>
  <si>
    <t>Pastor-Navarro et al. 2020</t>
  </si>
  <si>
    <t>https://doi.org/10.3390/ijms21082783</t>
  </si>
  <si>
    <t>miR-21/miR-205</t>
  </si>
  <si>
    <t>Si et al. 2013</t>
  </si>
  <si>
    <t>https://doi.org/10.1007/s00432-012-1315-y</t>
  </si>
  <si>
    <t>Freres et al. 2015</t>
  </si>
  <si>
    <t>10.18632/oncotarget.6786</t>
  </si>
  <si>
    <t>Belgium</t>
  </si>
  <si>
    <t>mean Cq of the 50 miRNAs with the 
highest mean expression</t>
  </si>
  <si>
    <t>Schrauder et al. 2012</t>
  </si>
  <si>
    <t>https://doi.org/10.1371/journal.pone.0029770</t>
  </si>
  <si>
    <t>Germany</t>
  </si>
  <si>
    <t>miR-202</t>
  </si>
  <si>
    <t>Ng et al. 2013</t>
  </si>
  <si>
    <t>https://doi.org/10.1371/journal.pone.0053141</t>
  </si>
  <si>
    <t>Li et al. 2018</t>
  </si>
  <si>
    <t>https://doi.org/10.1007/s10549-018-4757-3</t>
  </si>
  <si>
    <t>Shen et al. 2014</t>
  </si>
  <si>
    <t>10.18632/oncotarget.2014</t>
  </si>
  <si>
    <t>Antolin et al. 2015</t>
  </si>
  <si>
    <t>DOI 10.1186/s12885-015-1238-5</t>
  </si>
  <si>
    <t>miR-200c</t>
  </si>
  <si>
    <t>Soleimanpour et al. 2019</t>
  </si>
  <si>
    <t>10.4103/jcrt.JCRT_1227_16</t>
  </si>
  <si>
    <t>Nashtahosseini et al. 2021</t>
  </si>
  <si>
    <t>https://doi.org/10.1002/jgm.3320</t>
  </si>
  <si>
    <t>miR-660-5p</t>
  </si>
  <si>
    <t>miR-210-3p</t>
  </si>
  <si>
    <t>Han et al. 2020</t>
  </si>
  <si>
    <t>http://dx.doi.org/10.1590/1806-9282.66.6.732 </t>
  </si>
  <si>
    <t>miR-1204</t>
  </si>
  <si>
    <t>10.7150/jca.12351</t>
  </si>
  <si>
    <t>miR-152</t>
  </si>
  <si>
    <t>Yu et al. 2018</t>
  </si>
  <si>
    <t>https://doi.org/10.4048/jbc.2018.21.e56</t>
  </si>
  <si>
    <t>10.3233/CBM-201547</t>
  </si>
  <si>
    <t>let-7b-5p/
miR-106a-5p/
miR-16-5p/
miR-19a-3p/
miR-19b-3p/
miR-20a-5p/
miR-223-3p/
miR-25-3p/
miR-425-5p/
miR-451a/
miR-92a-3p/
miR-93-5p</t>
  </si>
  <si>
    <t>Fang et al. 2019</t>
  </si>
  <si>
    <t>https://doi.org/10.3389/fphys.2018.01879</t>
  </si>
  <si>
    <t>Ratio of miRs</t>
  </si>
  <si>
    <t>An et al. 2018</t>
  </si>
  <si>
    <t>https://doi.org/10.2217/fon-2018-0334</t>
  </si>
  <si>
    <t>miR-24</t>
  </si>
  <si>
    <t>miR-103a</t>
  </si>
  <si>
    <t>Hu et al. 2012</t>
  </si>
  <si>
    <t>doi:10.1093/carcin/bgs030</t>
  </si>
  <si>
    <t>Zhang et al. 2015</t>
  </si>
  <si>
    <t>PMID: 25932280, no DOI</t>
  </si>
  <si>
    <t>miR-205</t>
  </si>
  <si>
    <t>Eichelser et al. 2013</t>
  </si>
  <si>
    <t>https://doi.org/10.1373/clinchem.2013.205161</t>
  </si>
  <si>
    <t>miR-34a</t>
  </si>
  <si>
    <t>miR-93</t>
  </si>
  <si>
    <t>miR-373</t>
  </si>
  <si>
    <t>Wang et al. 2018</t>
  </si>
  <si>
    <t>https://doi.org/10.1038/s41420-018-0089-7</t>
  </si>
  <si>
    <t>miR-130b-5p/miR-151a-5p/
miR-206/miR-222-3p</t>
  </si>
  <si>
    <t>miR-130b-5p</t>
  </si>
  <si>
    <t>miR-151a-5p</t>
  </si>
  <si>
    <t>miR-206</t>
  </si>
  <si>
    <t>miR-222-3p</t>
  </si>
  <si>
    <t>miR-92a</t>
  </si>
  <si>
    <t>https://doi.org/10.1186/s13058-017-0858-x</t>
  </si>
  <si>
    <t>miR-141</t>
  </si>
  <si>
    <t>miR-1246</t>
  </si>
  <si>
    <t>Feliciano et al. 2020</t>
  </si>
  <si>
    <t>10.3389/fonc.2020.586268</t>
  </si>
  <si>
    <t>Stage (IV)</t>
  </si>
  <si>
    <t>Stage 0, I, II, III, IV</t>
  </si>
  <si>
    <t>Ashirbkekov et al. 2020</t>
  </si>
  <si>
    <t>https://doi.org/10.7717/peerj.10494</t>
  </si>
  <si>
    <t>Kazakhstan</t>
  </si>
  <si>
    <t>miR-145-5p</t>
  </si>
  <si>
    <t>miR-16-5p</t>
  </si>
  <si>
    <t>miR-191-5p</t>
  </si>
  <si>
    <t>miR-29c-3p</t>
  </si>
  <si>
    <t>Guo et al. 2018</t>
  </si>
  <si>
    <t>https://doi.org/10.1371/journal.pone.0200716</t>
  </si>
  <si>
    <t>miR-1915-3p</t>
  </si>
  <si>
    <t>miR-455-3p</t>
  </si>
  <si>
    <t>Iraq</t>
  </si>
  <si>
    <t>Cuk et al. 2013</t>
  </si>
  <si>
    <t>https://doi.org/10.1371/journal.pone.0076729</t>
  </si>
  <si>
    <t>miR-127-3p</t>
  </si>
  <si>
    <t>miR-148b</t>
  </si>
  <si>
    <t>miR-376a</t>
  </si>
  <si>
    <t>miR-376c</t>
  </si>
  <si>
    <t>miR-409-3p</t>
  </si>
  <si>
    <t>miR-652</t>
  </si>
  <si>
    <t>miR-801</t>
  </si>
  <si>
    <t>mimics of each miRNA</t>
  </si>
  <si>
    <t>10.15537/smj.2019.12.24712</t>
  </si>
  <si>
    <t>Raheem et al. 2019</t>
  </si>
  <si>
    <t>Ibrahim et al. 2020</t>
  </si>
  <si>
    <t>https://doi.org/10.1177/1010428320963811</t>
  </si>
  <si>
    <t>miR-181a</t>
  </si>
  <si>
    <t>https://doi.org/10.1080/13813455.2019.1616765</t>
  </si>
  <si>
    <t>miR-27a</t>
  </si>
  <si>
    <t>miR-125b-5p</t>
  </si>
  <si>
    <t>Swellam et al. 2019_A</t>
  </si>
  <si>
    <t>Swellam et al. 2019_B</t>
  </si>
  <si>
    <t>Swellam et al. 2019_C</t>
  </si>
  <si>
    <t>Swellam et al. 2019_D</t>
  </si>
  <si>
    <t>Swellam et al. 2019_E</t>
  </si>
  <si>
    <t>Swellam et al. 2019_F</t>
  </si>
  <si>
    <t>Zhang et al. 2017_A</t>
  </si>
  <si>
    <t>Zhang et al. 2017_B</t>
  </si>
  <si>
    <t>Zhang et al. 2017_C</t>
  </si>
  <si>
    <t>Zhang et al. 2017_D</t>
  </si>
  <si>
    <t>Zhang et al. 2017_E</t>
  </si>
  <si>
    <t>Mar-Aguilar et al. 2013_A</t>
  </si>
  <si>
    <t>Mar-Aguilar et al. 2013_B</t>
  </si>
  <si>
    <t>Mar-Aguilar et al. 2013_C</t>
  </si>
  <si>
    <t>Mar-Aguilar et al. 2013_D</t>
  </si>
  <si>
    <t>Mar-Aguilar et al. 2013_E</t>
  </si>
  <si>
    <t>Mar-Aguilar et al. 2013_F</t>
  </si>
  <si>
    <t>Mar-Aguilar et al. 2013_G</t>
  </si>
  <si>
    <t>Mar-Aguilar et al. 2013_H</t>
  </si>
  <si>
    <t>Hosseini Mojahed et al. 2020_A</t>
  </si>
  <si>
    <t>Kim et al. 2020_A</t>
  </si>
  <si>
    <t>Heydari et al. 2018_A</t>
  </si>
  <si>
    <t>Motamedi et al. 2019_A</t>
  </si>
  <si>
    <t>Matamala et al. 2015_A</t>
  </si>
  <si>
    <t>Matamala et al. 2015_B</t>
  </si>
  <si>
    <t>Matamala et al. 2015_C</t>
  </si>
  <si>
    <t>Matamala et al. 2015_D</t>
  </si>
  <si>
    <t>Li et al. 2019_A</t>
  </si>
  <si>
    <t>Han et al. 2017_A</t>
  </si>
  <si>
    <t>Han et al. 2017_B</t>
  </si>
  <si>
    <t>Han et al. 2017_C</t>
  </si>
  <si>
    <t>Han et al. 2017_D</t>
  </si>
  <si>
    <t>Han et al. 2017_E</t>
  </si>
  <si>
    <t>Han et al. 2017_F</t>
  </si>
  <si>
    <t>Han et al. 2017_G</t>
  </si>
  <si>
    <t>Zhao et al. 2010_A</t>
  </si>
  <si>
    <t>Zhao et al. 2010_B</t>
  </si>
  <si>
    <t>Zhao et al. 2010_C</t>
  </si>
  <si>
    <t>Zhao et al. 2010_D</t>
  </si>
  <si>
    <t>Pastor-Navarro et al. 2020_A</t>
  </si>
  <si>
    <t>Si et al. 2013_A</t>
  </si>
  <si>
    <t>Si et al. 2013_B</t>
  </si>
  <si>
    <t>Freres et al. 2015_A</t>
  </si>
  <si>
    <t>Freres et al. 2015_B</t>
  </si>
  <si>
    <t>Schrauder et al. 2012_A</t>
  </si>
  <si>
    <t>Ng et al. 2013_A</t>
  </si>
  <si>
    <t>Li et al. 2018_A</t>
  </si>
  <si>
    <t>Li et al. 2018_B</t>
  </si>
  <si>
    <t>Shen et al. 2014_A</t>
  </si>
  <si>
    <t>Antolin et al. 2015_A</t>
  </si>
  <si>
    <t>Antolin et al. 2015_B</t>
  </si>
  <si>
    <t>Soleimanpour et al. 2019_A</t>
  </si>
  <si>
    <t>Soleimanpour et al. 2019_B</t>
  </si>
  <si>
    <t>Nashtahosseini et al. 2021_A</t>
  </si>
  <si>
    <t>Nashtahosseini et al. 2021_B</t>
  </si>
  <si>
    <t>Nashtahosseini et al. 2021_C</t>
  </si>
  <si>
    <t>Nashtahosseini et al. 2021_D</t>
  </si>
  <si>
    <t>Han et al. 2020_A</t>
  </si>
  <si>
    <t>Yu et al. 2018_A</t>
  </si>
  <si>
    <t>Fang et al. 2019_A</t>
  </si>
  <si>
    <t>An et al. 2018_A</t>
  </si>
  <si>
    <t>An et al. 2018_B</t>
  </si>
  <si>
    <t>Hu et al. 2012_A</t>
  </si>
  <si>
    <t>Zhang et al. 2015_A</t>
  </si>
  <si>
    <t>Eichelser et al. 2013_A</t>
  </si>
  <si>
    <t>Eichelser et al. 2013_B</t>
  </si>
  <si>
    <t>Eichelser et al. 2013_C</t>
  </si>
  <si>
    <t>Wang et al. 2018_A</t>
  </si>
  <si>
    <t>Wang et al. 2018_B</t>
  </si>
  <si>
    <t>Wang et al. 2018_C</t>
  </si>
  <si>
    <t>Wang et al. 2018_D</t>
  </si>
  <si>
    <t>Wang et al. 2018_E</t>
  </si>
  <si>
    <t>Feliciano et al. 2020_A</t>
  </si>
  <si>
    <t>Feliciano et al. 2020_B</t>
  </si>
  <si>
    <t>Ibrahim et al. 2020_A</t>
  </si>
  <si>
    <t>Ibrahim et al. 2020_B</t>
  </si>
  <si>
    <t>Ibrahim et al. 2020_C</t>
  </si>
  <si>
    <t>Ibrahim et al. 2020_D</t>
  </si>
  <si>
    <t>Ashirbkekov et al. 2020_B</t>
  </si>
  <si>
    <t>Ashirbkekov et al. 2020_E</t>
  </si>
  <si>
    <t>Ashirbkekov et al. 2020_F</t>
  </si>
  <si>
    <t>Ashirbkekov et al. 2020_G</t>
  </si>
  <si>
    <t>Ashirbkekov et al. 2020_L</t>
  </si>
  <si>
    <t>Ashirbkekov et al. 2020_M</t>
  </si>
  <si>
    <t>Ashirbkekov et al. 2020_N</t>
  </si>
  <si>
    <t>Ashirbkekov et al. 2020_O</t>
  </si>
  <si>
    <t>Ashirbkekov et al. 2020_P</t>
  </si>
  <si>
    <t>Ashirbkekov et al. 2020_Q</t>
  </si>
  <si>
    <t>Ashirbkekov et al. 2020_R</t>
  </si>
  <si>
    <t>Guo et al. 2018_A</t>
  </si>
  <si>
    <t>Guo et al. 2018_B</t>
  </si>
  <si>
    <t>Cuk et al. 2013_A</t>
  </si>
  <si>
    <t>Cuk et al. 2013_B</t>
  </si>
  <si>
    <t>Cuk et al. 2013_C</t>
  </si>
  <si>
    <t>Cuk et al. 2013_D</t>
  </si>
  <si>
    <t>Cuk et al. 2013_E</t>
  </si>
  <si>
    <t>Cuk et al. 2013_F</t>
  </si>
  <si>
    <t>Cuk et al. 2013_G</t>
  </si>
  <si>
    <t>Cuk et al. 2013_H</t>
  </si>
  <si>
    <t>Raheem et al. 2019_A</t>
  </si>
  <si>
    <t>Calc Sens</t>
  </si>
  <si>
    <t>Calc FPR</t>
  </si>
  <si>
    <t>AUC lower bound</t>
  </si>
  <si>
    <t>AUC upper bound</t>
  </si>
  <si>
    <t>0,677906 - 0,867773</t>
  </si>
  <si>
    <t>0,886 - 0,977</t>
  </si>
  <si>
    <t>0,797 - 0,965</t>
  </si>
  <si>
    <t>0,654 - 0,9020</t>
  </si>
  <si>
    <t>0,529 - 0,81</t>
  </si>
  <si>
    <t>0,6558 - 0,7867</t>
  </si>
  <si>
    <t>0,6507 - 0,7827</t>
  </si>
  <si>
    <t>0,5642 - 0,7093</t>
  </si>
  <si>
    <t>0,5336 - 0,6803</t>
  </si>
  <si>
    <t>0,940 ‐ 0,992</t>
  </si>
  <si>
    <t>0,797 - 0,823</t>
  </si>
  <si>
    <t>0,780 - 0,820</t>
  </si>
  <si>
    <t>0,778 - 0,874</t>
  </si>
  <si>
    <t>0,941 - 0,990</t>
  </si>
  <si>
    <t>0,664 - 0,884</t>
  </si>
  <si>
    <t>0,705 - 0,927</t>
  </si>
  <si>
    <t>0,601 - 0,831</t>
  </si>
  <si>
    <t>0,512 - 0,792</t>
  </si>
  <si>
    <t>0,933 - 0,979</t>
  </si>
  <si>
    <t>0,586 - 0,846</t>
  </si>
  <si>
    <t>0,607 - 0,836</t>
  </si>
  <si>
    <t>0,770 - 0,910</t>
  </si>
  <si>
    <t>0,62460 - 0,83055</t>
  </si>
  <si>
    <t>0,70306 - 0,88866</t>
  </si>
  <si>
    <t>0,78721 - 0,93372</t>
  </si>
  <si>
    <t>0,81959 - 0,95233</t>
  </si>
  <si>
    <t>https://doi.org/10.1016/j.gene.2017.03.038</t>
  </si>
  <si>
    <t>Swellam et al. 2019_2</t>
  </si>
  <si>
    <t>Swellam et al. 2019_2_A</t>
  </si>
  <si>
    <t>Pastor-Navarro et al. 2020_B</t>
  </si>
  <si>
    <t>Pastor-Navarro et al. 2020_C</t>
  </si>
  <si>
    <t>Zhang et al. 2017_A_2</t>
  </si>
  <si>
    <t>Zhang et al. 2017_B_2</t>
  </si>
  <si>
    <t>miR-21/miR-365</t>
  </si>
  <si>
    <t>Han et al. 2017_H</t>
  </si>
  <si>
    <t>https://doi.org/10.3892/mco.2020.2193</t>
  </si>
  <si>
    <t>Guo et al. 2020</t>
  </si>
  <si>
    <t>DOI 10.1590/0001-3765202020181203</t>
  </si>
  <si>
    <t>Guo et al. 2020_A</t>
  </si>
  <si>
    <t>miR-1273g-3p</t>
  </si>
  <si>
    <t>Guo et al. 2020_B</t>
  </si>
  <si>
    <t>Huang et al. 2018</t>
  </si>
  <si>
    <t>10.12659/MSM.909453</t>
  </si>
  <si>
    <t>Huang et al. 2018_A</t>
  </si>
  <si>
    <t>let-7a</t>
  </si>
  <si>
    <t>miR-574-5p</t>
  </si>
  <si>
    <t>Huang et al. 2018_B</t>
  </si>
  <si>
    <t>Huang et al. 2018_C</t>
  </si>
  <si>
    <t>0,602 - 0,764</t>
  </si>
  <si>
    <t>0,562 - 0,714</t>
  </si>
  <si>
    <t>0,837 - 0,944</t>
  </si>
  <si>
    <t>Preferred model</t>
  </si>
  <si>
    <t>NO</t>
  </si>
  <si>
    <t>YES</t>
  </si>
  <si>
    <t>TP+FP</t>
  </si>
  <si>
    <t>TN+FN</t>
  </si>
  <si>
    <t>No</t>
  </si>
  <si>
    <t>cTP</t>
  </si>
  <si>
    <t>cFP</t>
  </si>
  <si>
    <t>cTN</t>
  </si>
  <si>
    <t>cFN</t>
  </si>
  <si>
    <t>Predicted Positive/Negative</t>
  </si>
  <si>
    <t>Normalizer (method)</t>
  </si>
  <si>
    <t>Normalizer (molecule)</t>
  </si>
  <si>
    <t>RNU6-2</t>
  </si>
  <si>
    <t>18S RNA</t>
  </si>
  <si>
    <t>RNU6B</t>
  </si>
  <si>
    <t>SNORD47</t>
  </si>
  <si>
    <t>miR-26-5p</t>
  </si>
  <si>
    <t>U6 snRNA</t>
  </si>
  <si>
    <t>miR-103a-3p</t>
  </si>
  <si>
    <t>5s rRNA</t>
  </si>
  <si>
    <t>GAPDH</t>
  </si>
  <si>
    <t>cel‐miR‐39</t>
  </si>
  <si>
    <t>endogenous</t>
  </si>
  <si>
    <t>exogenous/endogenous</t>
  </si>
  <si>
    <t>U6 snRNA/5s rRNA</t>
  </si>
  <si>
    <t xml:space="preserve">exogenous </t>
  </si>
  <si>
    <t xml:space="preserve">endogenous </t>
  </si>
  <si>
    <t>cel-miR-39/RNU6</t>
  </si>
  <si>
    <t>exogenous</t>
  </si>
  <si>
    <t xml:space="preserve">endogenous  </t>
  </si>
  <si>
    <t>U6snRNA, miR-16, miR-1228</t>
  </si>
  <si>
    <t>cel‐miR‐39/miR-1228</t>
  </si>
  <si>
    <t>miR-191/miR-484</t>
  </si>
  <si>
    <t>miR-16</t>
  </si>
  <si>
    <t>cel‐miR‐39/miR-16</t>
  </si>
  <si>
    <t>cPLR</t>
  </si>
  <si>
    <t>cNLR</t>
  </si>
  <si>
    <t>DOR</t>
  </si>
  <si>
    <t>cDOR</t>
  </si>
  <si>
    <t>RNU6-1</t>
  </si>
  <si>
    <t>with stage IV</t>
  </si>
  <si>
    <t>Zhu et al. 2020</t>
  </si>
  <si>
    <t>https://doi.org/10.1186/s12885-020-07125-4</t>
  </si>
  <si>
    <t>Zhu et al. 2020_A</t>
  </si>
  <si>
    <t>miR-1908-3p</t>
  </si>
  <si>
    <t>(PP/PN)-(Case/Control)</t>
  </si>
  <si>
    <t>qTP</t>
  </si>
  <si>
    <t>qTN</t>
  </si>
  <si>
    <t>Picture name</t>
  </si>
  <si>
    <t>Q point 1-Spec</t>
  </si>
  <si>
    <t>Q point Sens</t>
  </si>
  <si>
    <t>Ref point sens</t>
  </si>
  <si>
    <t>Ref point 1-spec</t>
  </si>
  <si>
    <t>Q point Spec</t>
  </si>
  <si>
    <t>An et al. 2018_miR_24_miR-1031</t>
  </si>
  <si>
    <t>Antolin et al. 2015_miR_200c_stages_I,II,III</t>
  </si>
  <si>
    <t>Antolin et al. 2015_miR_200c_stages_I,II,</t>
  </si>
  <si>
    <t>Ashirbkekov et al. 2020_miR16,miR210,miR222. miR29c, normalized by cel39</t>
  </si>
  <si>
    <t>Ashirbkekov et al. 2020_normalizedby_miR_222_miR145,miR191,miR21</t>
  </si>
  <si>
    <t>Ashirbkekov et al. 2020_miR-145-5p_miR-191-5p_normalized_by_miR222</t>
  </si>
  <si>
    <t>Cuk et al. 2013_127</t>
  </si>
  <si>
    <t>Cuk et al. 2013_148b</t>
  </si>
  <si>
    <t>Cuk et al. 2013_376a</t>
  </si>
  <si>
    <t>Cuk et al. 2013_376c</t>
  </si>
  <si>
    <t>Cuk et al. 2013_409</t>
  </si>
  <si>
    <t>Cuk et al. 2013_652</t>
  </si>
  <si>
    <t>Cuk et al. 2013_801</t>
  </si>
  <si>
    <t>Cuk et al. 2013_7miRNAs</t>
  </si>
  <si>
    <t>Eichelser et al. 2013_miR34a_miR93_miR373</t>
  </si>
  <si>
    <t>Fang et al. 2019_4_miRNA_ratios_BCvsHC</t>
  </si>
  <si>
    <t>Freres et al. 2015_8_miR_model</t>
  </si>
  <si>
    <t>Guo et al. 2018_miR1915</t>
  </si>
  <si>
    <t>Guo et al. 2018_miR455</t>
  </si>
  <si>
    <t>Guo et al. 2020_miR21</t>
  </si>
  <si>
    <t>Guo et al. 2020_miR-1273g-3p</t>
  </si>
  <si>
    <t>Han et al. 2017_miR_21</t>
  </si>
  <si>
    <t>Han et al. 2017_miR_125b</t>
  </si>
  <si>
    <t>Han et al. 2017_miR_145</t>
  </si>
  <si>
    <t>Han et al. 2017_miR_155</t>
  </si>
  <si>
    <t>Han et al. 2017_miR_365</t>
  </si>
  <si>
    <t>Han et al. 2017_miR_21_miR_365</t>
  </si>
  <si>
    <t>Han et al. 2017_miR_21__miR_155_miR_365</t>
  </si>
  <si>
    <t>Han et al. 2020_miR_1204</t>
  </si>
  <si>
    <t>Heydari et al. 2018_140_3p</t>
  </si>
  <si>
    <t>Hosseini Mojahed et al. 2020_miR_155</t>
  </si>
  <si>
    <t>Hu et al. 2012_miR16_miR25_miR222,miR324-5p</t>
  </si>
  <si>
    <t>Huang et al. 2018_let-7a_miR155_miR-574-5p_all but_purple_and_light_yellow_line</t>
  </si>
  <si>
    <t>Kim et al. 2020_miR_202</t>
  </si>
  <si>
    <t>Li et al. 2018_4miR_model_Plasma</t>
  </si>
  <si>
    <t>Li et al. 2018_4miR_model_Serum</t>
  </si>
  <si>
    <t>Mar-Aguilar et al_miR_10b</t>
  </si>
  <si>
    <t>Mar-Aguilar et al_miR_21</t>
  </si>
  <si>
    <t>Mar-Aguilar et al_miR_125b</t>
  </si>
  <si>
    <t>Mar-Aguilar et al_miR_145</t>
  </si>
  <si>
    <t>Mar-Aguilar et al_miR_155</t>
  </si>
  <si>
    <t>Mar-Aguilar et al_miR_191</t>
  </si>
  <si>
    <t>Mar-Aguilar et al_miR_382</t>
  </si>
  <si>
    <t>Mar-Aguilar et al_miR_145_155_382</t>
  </si>
  <si>
    <t>Matamala et al. 2015_miR_505-5p</t>
  </si>
  <si>
    <t>Matamala et al. 2015_miR_96-5p</t>
  </si>
  <si>
    <t>Matamala et al. 2015_miR_125b-5p</t>
  </si>
  <si>
    <t>Matamala et al. 2015_miR_21</t>
  </si>
  <si>
    <t>Motamedi et al. 2019_miR_21</t>
  </si>
  <si>
    <t>Nashtahosseini et al. 2021_miR_660_stageI,II,III</t>
  </si>
  <si>
    <t>Nashtahosseini et al. 2021_miR_210_3p_stageI,II</t>
  </si>
  <si>
    <t>Nashtahosseini et al. 2021_miR_210_3p_stageI,II,III</t>
  </si>
  <si>
    <t>Ng et al. 2013_miR_145_miR_451</t>
  </si>
  <si>
    <t>Pastor-Navarro et al. 2020_miR_21_miR_205</t>
  </si>
  <si>
    <t>Pastor-Navarro et al. 2020_miR_21_miR_205_separately(blue and yellow)</t>
  </si>
  <si>
    <t>Raheem et al. 2019_miR34a_greenline</t>
  </si>
  <si>
    <t>Schrauder et al. 2012_miR_202</t>
  </si>
  <si>
    <t>Shen et al. 2014_miR_133a_148b</t>
  </si>
  <si>
    <t>Si et al. 2013_miR21,miR_92a</t>
  </si>
  <si>
    <t>Soleimanpour et al. 2019_miR_21_miR_155</t>
  </si>
  <si>
    <t>Swellam et al. 2019 Pink - miR-155, Orange - miR-21, Green - miR-126</t>
  </si>
  <si>
    <t>Yu et al. 2018_miR_21_3p_5p,99a_5p</t>
  </si>
  <si>
    <t>Zhang et al. 2015_miR205</t>
  </si>
  <si>
    <t>ROC Zhang et al_miR_30b_5p</t>
  </si>
  <si>
    <t>Zhang et al. 2017_miR200c(dashed),miR141(line)</t>
  </si>
  <si>
    <t>ROC Zhang et al_miR_96_5p</t>
  </si>
  <si>
    <t>ROC Zhang et al_miR_182_5p</t>
  </si>
  <si>
    <t>ROC Zhang et al_miR_374b_5p</t>
  </si>
  <si>
    <t>ROC Zhang et al_miR_942_5p</t>
  </si>
  <si>
    <t>Zhao et al. 2010_let_7c</t>
  </si>
  <si>
    <t>Zhao et al. 2010_miR_589</t>
  </si>
  <si>
    <t>Zhao et al. 2010_miR_425</t>
  </si>
  <si>
    <t>Zhao et al. 2010_let_7d</t>
  </si>
  <si>
    <t>Zhu et al. 2020_miR_1908_3p</t>
  </si>
  <si>
    <t>ROC qpoint</t>
  </si>
  <si>
    <t>qFP</t>
  </si>
  <si>
    <t>qFN</t>
  </si>
  <si>
    <t>qcTP</t>
  </si>
  <si>
    <t>qcFP</t>
  </si>
  <si>
    <t>qcTN</t>
  </si>
  <si>
    <t>qcFN</t>
  </si>
  <si>
    <t>qCalc Sens</t>
  </si>
  <si>
    <t>qCalc FPR</t>
  </si>
  <si>
    <t>qCalc Sens (cor)</t>
  </si>
  <si>
    <t>qCalc FPR (cor)</t>
  </si>
  <si>
    <t xml:space="preserve">qPLR </t>
  </si>
  <si>
    <t xml:space="preserve">qNLR </t>
  </si>
  <si>
    <t>qcNLR</t>
  </si>
  <si>
    <t>qDOR</t>
  </si>
  <si>
    <t>qcDOR</t>
  </si>
  <si>
    <t>qPPV</t>
  </si>
  <si>
    <t>qNPV</t>
  </si>
  <si>
    <t>qAccuracy</t>
  </si>
  <si>
    <t>qcPLR</t>
  </si>
  <si>
    <t>Wang et al. 2018_5miRNA model</t>
  </si>
  <si>
    <t>Zhang et al. 2017_2</t>
  </si>
  <si>
    <t>Fang et al. 2019_B</t>
  </si>
  <si>
    <t>Fang et al. 2019_4_miRNA_ratios_BCvsHC+Benign</t>
  </si>
  <si>
    <t>Nashtahosseini et al. 2021_miR_660_stageI,II</t>
  </si>
  <si>
    <t>Li et al. 2019,let7b-5p,miR122-5p,miR146-5p, miR210-3p,miR215-5p</t>
  </si>
  <si>
    <t>Pena-Cano et al. 2019</t>
  </si>
  <si>
    <t>Pena-Cano et al. 2019_A</t>
  </si>
  <si>
    <t>Pena-Cano et al. 2019_miR_195_5p</t>
  </si>
  <si>
    <t>ROC 1-Spec 1</t>
  </si>
  <si>
    <t>ROC Sens 1</t>
  </si>
  <si>
    <t>ROC 1-Spec 2</t>
  </si>
  <si>
    <t>ROC Sens 2</t>
  </si>
  <si>
    <t>ROC 1-Spec 3</t>
  </si>
  <si>
    <t>ROC Sens 3</t>
  </si>
  <si>
    <t>ROC Ref 1-Spec</t>
  </si>
  <si>
    <t>ROC Ref Sens</t>
  </si>
  <si>
    <t>0,769 - 0,906</t>
  </si>
  <si>
    <t>Model ID</t>
  </si>
  <si>
    <t>Stage (0+I + II)%</t>
  </si>
  <si>
    <t>miRNA Panel</t>
  </si>
  <si>
    <t>Source</t>
  </si>
  <si>
    <t>Calc Sens (cc)</t>
  </si>
  <si>
    <t>Calc FPR (cc)</t>
  </si>
  <si>
    <t>Diansyah et al. 2021</t>
  </si>
  <si>
    <t>Diansyah et al. 2021_A</t>
  </si>
  <si>
    <t>Chen et al. 2016</t>
  </si>
  <si>
    <t>Chen et al. 2016_A</t>
  </si>
  <si>
    <t>Chen et al. 2016_B</t>
  </si>
  <si>
    <t>Wu et al. 2012</t>
  </si>
  <si>
    <t>Wu et al. 2012_A</t>
  </si>
  <si>
    <t>Wu et al. 2012_miR_222</t>
  </si>
  <si>
    <t>Swellam et al. 2021_A</t>
  </si>
  <si>
    <t>Swellam et al. 2021</t>
  </si>
  <si>
    <t>Swellam et al. 2021_miR_27a</t>
  </si>
  <si>
    <t>Swellam et al. 2019_2_B</t>
  </si>
  <si>
    <t>Swellam et al. 2019_2_C</t>
  </si>
  <si>
    <t>Swellam et al. 2019_2_D</t>
  </si>
  <si>
    <t>Swellam et al. 2019_2_E</t>
  </si>
  <si>
    <t>Swellam et al. 2019_2_F</t>
  </si>
  <si>
    <t>Swellam et al. 2019_2_miR_17-15p_miR_155_miR_222</t>
  </si>
  <si>
    <t>Jang et al. 2021</t>
  </si>
  <si>
    <t>Jang et al. 2021_G</t>
  </si>
  <si>
    <t>Jang et al. 2021_F</t>
  </si>
  <si>
    <t>Jang et al. 2021_D</t>
  </si>
  <si>
    <t>Jang et al. 2021_A</t>
  </si>
  <si>
    <t>Jang et al. 2021_B</t>
  </si>
  <si>
    <t>Jang et al. 2021_C</t>
  </si>
  <si>
    <t>Jang et al. 2021_E</t>
  </si>
  <si>
    <t>Jang et al. 2021_miR1246,miR206,miR24, miR373</t>
  </si>
  <si>
    <t>Zou et al. 2021</t>
  </si>
  <si>
    <t>Zou et al. 2021_A</t>
  </si>
  <si>
    <t>Zou et al. 2021_12miR_testing model</t>
  </si>
  <si>
    <t>Chen et al. 2016_miR_21</t>
  </si>
  <si>
    <t>Chen et al. 2016_miR_152</t>
  </si>
  <si>
    <t>Included Stages</t>
  </si>
  <si>
    <t>Stage 0, I, II, III</t>
  </si>
  <si>
    <t>Stage 0, I, II</t>
  </si>
  <si>
    <t>Stage III</t>
  </si>
  <si>
    <t>miR-16/let-7d/miR-103/miR-107/
miR-148a/let-7i/miR-19b/miR-22*/</t>
  </si>
  <si>
    <t>miR-16/let-7d/miR-103/miR-181a/
miR-107/miR-142-3p/miR-148a/let-7f-1/miR-199a-5p/
miR-590-5p/miR-32</t>
  </si>
  <si>
    <t>miR-106a-5p/miR-19b-3p/
miR-20b-5p/miR-92a-3p</t>
  </si>
  <si>
    <t>miR-145-5p/miR-191-5p/miR-21-5p</t>
  </si>
  <si>
    <t>miR-145-5p/miR-191-5p</t>
  </si>
  <si>
    <t>miR-145-5p/miR-21-5p</t>
  </si>
  <si>
    <t>miR-191-5p/miR-21-5p</t>
  </si>
  <si>
    <t>miR-133a/miR-148b</t>
  </si>
  <si>
    <t>miR-145/miR-451a</t>
  </si>
  <si>
    <t>miR-125b/miR-29c/miR-16/
miR-1260/miR-451a</t>
  </si>
  <si>
    <t>miR-106a-3p/miR-106a-5p/
miR-20b-5p/miR-92a-5p</t>
  </si>
  <si>
    <t>miR-127-3p/miR-148b/miR-376a/
miR-376c/miR-409-3p/miR-652/miR-801</t>
  </si>
  <si>
    <t>miRNA(s)</t>
  </si>
  <si>
    <t>miR-21-3p</t>
  </si>
  <si>
    <t>miR-324-3p/miR-382-5p/
miR-21-3p/miR-324-3p/
miR-30a-5p/miR-30e-5p/
miR-221-3p/miR-324-3p</t>
  </si>
  <si>
    <t>miR-1246/miR-206</t>
  </si>
  <si>
    <t>miR-1246/miR-206/miR-373</t>
  </si>
  <si>
    <t>miR-1246/miR-206/
miR-24/miR-373</t>
  </si>
  <si>
    <t>miR-21-5p/
miR-21-3p/
miR-99a-5p</t>
  </si>
  <si>
    <t>miR-16/miR-25/
miR-222/miR-324-5p</t>
  </si>
  <si>
    <t>Ahmed Mohmmed et al. 2021</t>
  </si>
  <si>
    <t>10.31557/APJCP.2021.22.11.3513</t>
  </si>
  <si>
    <t>Ahmed Mohmmed et al. 2021_A</t>
  </si>
  <si>
    <t>miR-106a</t>
  </si>
  <si>
    <t>0,817 - 0,994</t>
  </si>
  <si>
    <t>Ahmed Mohmmed et al. 2021_miR-106a</t>
  </si>
  <si>
    <t>https://doi.org/10.1080/15476286.2021.1989218</t>
  </si>
  <si>
    <t>Sadeghi et al. 2021</t>
  </si>
  <si>
    <t>Sadeghi et al. 2021_A</t>
  </si>
  <si>
    <t>miR-106b-5p/miR-126-3p/miR-140-3p/
miR-193a-5p/miR-10b-5p</t>
  </si>
  <si>
    <t>SNORD48</t>
  </si>
  <si>
    <t>Sadeghi et al. 2021_B</t>
  </si>
  <si>
    <t>Itani et al. 2021</t>
  </si>
  <si>
    <t>https://doi.org/10.3390/ijms22116121</t>
  </si>
  <si>
    <t>Itani et al. 2021_A</t>
  </si>
  <si>
    <t>Sadeghi et al. 2021_A_ROC</t>
  </si>
  <si>
    <t>Sadeghi et al. 2021_B_ROC</t>
  </si>
  <si>
    <t>Lebanon</t>
  </si>
  <si>
    <t>miR-23a</t>
  </si>
  <si>
    <t>miR-130a</t>
  </si>
  <si>
    <t>miR-425-5p</t>
  </si>
  <si>
    <t>miR-139-5p</t>
  </si>
  <si>
    <t>miR-451</t>
  </si>
  <si>
    <t>miR-145/miR-425-5p</t>
  </si>
  <si>
    <t>miR-21/miR-23a</t>
  </si>
  <si>
    <t>miR-21/miR-130a</t>
  </si>
  <si>
    <t>miR-21/miR-23a/miR-130a</t>
  </si>
  <si>
    <t>miR-145/miR-139-5p/mir-130a</t>
  </si>
  <si>
    <t>miR-145/miR-139-5p/mir-130a
/miR-425-5p</t>
  </si>
  <si>
    <t>Itani et al. 2021_B</t>
  </si>
  <si>
    <t>Itani et al. 2021_C</t>
  </si>
  <si>
    <t>Itani et al. 2021_D</t>
  </si>
  <si>
    <t>Itani et al. 2021_E</t>
  </si>
  <si>
    <t>Itani et al. 2021_F</t>
  </si>
  <si>
    <t>Itani et al. 2021_G</t>
  </si>
  <si>
    <t>Itani et al. 2021_H</t>
  </si>
  <si>
    <t>Itani et al. 2021_I</t>
  </si>
  <si>
    <t>Itani et al. 2021_J</t>
  </si>
  <si>
    <t>Itani et al. 2021_K</t>
  </si>
  <si>
    <t>Itani et al. 2021_L</t>
  </si>
  <si>
    <t>Itani et al. 2021_M</t>
  </si>
  <si>
    <t>Itani et al. 2021_N</t>
  </si>
  <si>
    <t>0,640 - 0.876</t>
  </si>
  <si>
    <t>0,559 - 0,832</t>
  </si>
  <si>
    <t>0,619 - 0,866</t>
  </si>
  <si>
    <t>0,660 - 0,896</t>
  </si>
  <si>
    <t>0,686 - 0,928</t>
  </si>
  <si>
    <t>0,716 - 0.936</t>
  </si>
  <si>
    <t>0,710 - 0.946</t>
  </si>
  <si>
    <t>0,613 - 0,849</t>
  </si>
  <si>
    <t>0,716 - 0,940</t>
  </si>
  <si>
    <t>0,684 - 0,924</t>
  </si>
  <si>
    <t>0,710 - 0,937</t>
  </si>
  <si>
    <t>0,702 - 0,940</t>
  </si>
  <si>
    <t>0,905 - 1</t>
  </si>
  <si>
    <t>0,929 - 1</t>
  </si>
  <si>
    <t>Itani et al. 2021_miR-21</t>
  </si>
  <si>
    <t>Itani et al. 2021_miR-155</t>
  </si>
  <si>
    <t>Itani et al. 2021_miR-23a</t>
  </si>
  <si>
    <t>Itani et al. 2021_miR-130a</t>
  </si>
  <si>
    <t>Itani et al. 2021_miR-145</t>
  </si>
  <si>
    <t>Itani et al. 2021_miR-425-5p</t>
  </si>
  <si>
    <t>Itani et al. 2021_miR-139-5p</t>
  </si>
  <si>
    <t>Itani et al. 2021_miR-451</t>
  </si>
  <si>
    <t>Itani et al. 2021_miR-145_miR-425</t>
  </si>
  <si>
    <t>Itani et al. 2021_miR-21_miR-23a</t>
  </si>
  <si>
    <t>Itani et al. 2021_miR-21_miR-130a</t>
  </si>
  <si>
    <t>Itani et al. 2021_miR-21_miR-23a_miR-130a</t>
  </si>
  <si>
    <t>Itani et al. 2021_miR-145_miR-139_miR-130a</t>
  </si>
  <si>
    <t>Itani et al. 2021_miR-145_miR-139_miR-130a_miR-425</t>
  </si>
  <si>
    <t>Mahmoud et al. 2021</t>
  </si>
  <si>
    <t>https://doi.org/10.3389/fonc.2021.749753</t>
  </si>
  <si>
    <t>Mahmoud et al.2021_A</t>
  </si>
  <si>
    <t>miR-185-5p</t>
  </si>
  <si>
    <t>miR-301a-3p</t>
  </si>
  <si>
    <t>Mahmoud et al.2021_B</t>
  </si>
  <si>
    <t>Zou et al. 2022</t>
  </si>
  <si>
    <t>https://doi.org/10.1038/s41416-021-01593-6</t>
  </si>
  <si>
    <t>Zou et al. 2022_A</t>
  </si>
  <si>
    <t>Stage III, IV</t>
  </si>
  <si>
    <t>miR-133a-3p/miR-497-5p/mir-24-3p
/miR-125b-5p/miR-377-3p/
miR-374c-5p/miR-324-5p/miR-19b-3p</t>
  </si>
  <si>
    <t>miR-128-3p, miR-652-3p, miR-106b-3p</t>
  </si>
  <si>
    <t>0,893 - 0,942</t>
  </si>
  <si>
    <t>0,883 - 0,944</t>
  </si>
  <si>
    <t>Zou et al. 2022_B</t>
  </si>
  <si>
    <t>Zou et al. 2022_C</t>
  </si>
  <si>
    <t>Zou et al. 2022_D</t>
  </si>
  <si>
    <t>0,880 - 0,951</t>
  </si>
  <si>
    <t>0,785 - 1</t>
  </si>
  <si>
    <t>Zou et al. 2022_validation2_st0,III, IV</t>
  </si>
  <si>
    <t>Zou et al. 2022_validation2_st0,I,II</t>
  </si>
  <si>
    <t>Zou et al. 2022_validation2</t>
  </si>
  <si>
    <t>Zou et al. 2022_validation1</t>
  </si>
  <si>
    <t>Mahmoud et al. 2021_miR-185_miR-301a</t>
  </si>
  <si>
    <t>https://doi.org/10.3390/cancers13092130</t>
  </si>
  <si>
    <t>Singapore</t>
  </si>
  <si>
    <t>miR-451a/miR-195-5p/miR-126-5p/
miR-423-3p/miR-192-5p/miR-17-5p</t>
  </si>
  <si>
    <t>interpolation of sample Ct values with 
synthetic miRNA standard curves</t>
  </si>
  <si>
    <t>Zou et al. 2021_2_B</t>
  </si>
  <si>
    <t>Zou et al. 2021_2_A_benign_control</t>
  </si>
  <si>
    <t>https://doi.org/10.1155/2022/9961412</t>
  </si>
  <si>
    <t>Li et al. 2022</t>
  </si>
  <si>
    <t>Li et al. 2022_A</t>
  </si>
  <si>
    <t>miR-9-5p</t>
  </si>
  <si>
    <t>miR-148a-3p</t>
  </si>
  <si>
    <t>Li et al. 2022_B</t>
  </si>
  <si>
    <t>Li et al. 2022_C</t>
  </si>
  <si>
    <t>Shaker et al. 2021</t>
  </si>
  <si>
    <t>https://doi.org/10.3389/fgene.2021.683809</t>
  </si>
  <si>
    <t>Shaker et al. 2021_A</t>
  </si>
  <si>
    <t>miR-29</t>
  </si>
  <si>
    <t>miR-182</t>
  </si>
  <si>
    <t>Shaker et al. 2021_B</t>
  </si>
  <si>
    <t>SNORD</t>
  </si>
  <si>
    <t>0,823 - 1</t>
  </si>
  <si>
    <t>0,927 - 1</t>
  </si>
  <si>
    <t>Shaker et al. 2021_A_miR_29</t>
  </si>
  <si>
    <t>Shaker et al. 2021_B_miR_182</t>
  </si>
  <si>
    <t>Uyisenga et al. 2021</t>
  </si>
  <si>
    <t>https://doi.org/10.1038/s41598-021-91278-0</t>
  </si>
  <si>
    <t>Uyisenga et al. 2021_A</t>
  </si>
  <si>
    <t>Uyisenga et al. 2021_B</t>
  </si>
  <si>
    <t>Uyisenga et al. 2021_C</t>
  </si>
  <si>
    <t>Uyisenga et al. 2021_D</t>
  </si>
  <si>
    <t>Uyisenga et al. 2021_E</t>
  </si>
  <si>
    <t>Uyisenga et al. 2021_F</t>
  </si>
  <si>
    <t>Uyisenga et al. 2021_G</t>
  </si>
  <si>
    <t>Uyisenga et al. 2021_H</t>
  </si>
  <si>
    <t>Uyisenga et al. 2021_I</t>
  </si>
  <si>
    <t>Uyisenga et al. 2021_J</t>
  </si>
  <si>
    <t>Uyisenga et al. 2021_K</t>
  </si>
  <si>
    <t>Uyisenga et al. 2021_L</t>
  </si>
  <si>
    <t>Rwanda</t>
  </si>
  <si>
    <t>let-7a-5p/miR-150-5p/miR-940/miR-32-5p/miR-342-3p/miR-33a-5p/miR-130a-3p/let-7i-5p/miR-328-3p/miR-29b-3p/miR-146a-5p/miR-29a-3p/miR-126-3p</t>
  </si>
  <si>
    <t>let-7a-5p/miR-150-5p/miR-940/miR-32-5p/miR-33a-5p/miR-130a-3p/miR-185-5p/let-7i-5p/miR-328-3p/miR-29b-3p/miR-146a-5p/miR-210-3p/miR-126-3p</t>
  </si>
  <si>
    <t>let-7a-5p/miR-150-5p/miR-940/miR-32-5p/miR-33a-5p/miR-130a-3p/let-7i-5p/miR-328-3p/miR-29b-3p/miR-210-3p/miR-126-3p</t>
  </si>
  <si>
    <t>let-7a-5p/miR-150-5p/miR-940/miR-32-5p/miR-342-3p/miR-33a-5p/miR-130a-3p/let-7i-5p/miR-328-3p/miR-29b-3p/miR-146a-5p/miR-210-3p/miR-126-3p</t>
  </si>
  <si>
    <t>let-7a-5p/miR-150-5p/miR-940/miR-32-5p/miR-33a-5p/miR-130a-3p/miR-185-5p/let-7i-5p/miR-328-3p/miR-29b-3p/miR-146a-5p/miR-29a-3p/miR-126-3p</t>
  </si>
  <si>
    <t>let-7a-5p/miR-150-5p/miR-940/miR-32-5p/miR-33a-5p/miR-130a-3p/let-7i-5p/miR-328-3p/miR-29b-3p/miR-146a-5p/miR-210-3p/miR-126-3p</t>
  </si>
  <si>
    <t>let-7a-5p/miR-150-5p/miR-940/miR-32-5p/miR-33a-5p/miR-130a-3p/let-7i-5p/miR-29b-3p/miR-146a-5p/miR-210-3p/miR-126-3p</t>
  </si>
  <si>
    <t>let-7a-5p/miR-150-5p/miR-940/miR-33a-5p/miR-130a-3p/miR-328-3p/miR-29a-3p/miR-126-3p</t>
  </si>
  <si>
    <t>let-7a-5p/miR-150-5p/miR-940/miR-32-5p/miR-33a-5p/miR-130a-3p/let-7i-5p/miR-328-3p/miR-29b-3p/miR-29a-3p/miR-126-3p</t>
  </si>
  <si>
    <t>let-7a-5p/miR-150-5p/miR-940/miR-32-5p/miR-33a-5p/let-7i-5p/miR-29b-3p/miR-146a-5p/miR-29a-3p/miR-126-3p</t>
  </si>
  <si>
    <t>let-7a-5p/miR-150-5p/miR-940/miR-32-5p/miR-130a-3p/miR-185-5p/let-7i-5p/miR-29b-3p/miR-146a-5p/miR-126-3p</t>
  </si>
  <si>
    <t>let-7a-5p/miR-150-5p/miR-940/miR-130a-3p/miR-328-3p/miR-29a-3p/miR-210-3p/miR-126-3p</t>
  </si>
  <si>
    <t>with stage III</t>
  </si>
  <si>
    <t>0,748 - 0,987</t>
  </si>
  <si>
    <t>0,746 - 0,985</t>
  </si>
  <si>
    <t>0,748 - 0,983</t>
  </si>
  <si>
    <t>0,749 - 0,981</t>
  </si>
  <si>
    <t>0,740 - 0,986</t>
  </si>
  <si>
    <t>0,745 - 0,981</t>
  </si>
  <si>
    <t>0,742 - 0,980</t>
  </si>
  <si>
    <t>0,732 - 0,986</t>
  </si>
  <si>
    <t>0,737 - 0,981</t>
  </si>
  <si>
    <t>0,736 - 0,982</t>
  </si>
  <si>
    <t>0,739 - 0,979</t>
  </si>
  <si>
    <t>0,734 - 0,980</t>
  </si>
  <si>
    <t>Uyisenga et al. 2021_A_singature1</t>
  </si>
  <si>
    <t>Uyisenga et al. 2021_B_singature2</t>
  </si>
  <si>
    <t>Uyisenga et al. 2021_C_singature3</t>
  </si>
  <si>
    <t>Uyisenga et al. 2021_D_singature4</t>
  </si>
  <si>
    <t>Uyisenga et al. 2021_E_singature5</t>
  </si>
  <si>
    <t>Uyisenga et al. 2021_F_singature6</t>
  </si>
  <si>
    <t>Uyisenga et al. 2021_G_singature7</t>
  </si>
  <si>
    <t>Uyisenga et al. 2021_H_singature8</t>
  </si>
  <si>
    <t>Uyisenga et al. 2021_I_singature9</t>
  </si>
  <si>
    <t>Uyisenga et al. 2021_J_singature10</t>
  </si>
  <si>
    <t>Uyisenga et al. 2021_K_singature11</t>
  </si>
  <si>
    <t>Uyisenga et al. 2021_L_singature12</t>
  </si>
  <si>
    <t>Yes</t>
  </si>
  <si>
    <t>Diansyah et al. 2021_miR_21</t>
  </si>
  <si>
    <t>Zou et al. 2021_2</t>
  </si>
  <si>
    <t>Stage unknown</t>
  </si>
  <si>
    <t>Stage (Unknown)%</t>
  </si>
  <si>
    <t>Stage (IV)%</t>
  </si>
  <si>
    <t>Stage (III)%</t>
  </si>
  <si>
    <t>Total normal + benign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</si>
</sst>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00"/>
    <numFmt numFmtId="166" formatCode="0.000"/>
    <numFmt numFmtId="167" formatCode="#,##0.0000"/>
    <numFmt numFmtId="168" formatCode="0.0000000"/>
    <numFmt numFmtId="169" formatCode="0.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sz val="11"/>
      <name val="Calibri"/>
      <family val="2"/>
      <charset val="238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ill="1"/>
    <xf numFmtId="164" fontId="0" fillId="0" borderId="0" xfId="0" applyNumberFormat="1" applyFill="1"/>
    <xf numFmtId="9" fontId="0" fillId="0" borderId="0" xfId="0" applyNumberFormat="1" applyFill="1"/>
    <xf numFmtId="10" fontId="0" fillId="0" borderId="0" xfId="0" applyNumberFormat="1" applyFill="1"/>
    <xf numFmtId="165" fontId="0" fillId="0" borderId="0" xfId="0" applyNumberFormat="1" applyFill="1"/>
    <xf numFmtId="0" fontId="7" fillId="0" borderId="0" xfId="0" applyFont="1" applyFill="1"/>
    <xf numFmtId="0" fontId="6" fillId="0" borderId="0" xfId="0" applyFont="1" applyFill="1"/>
    <xf numFmtId="0" fontId="0" fillId="0" borderId="0" xfId="0" applyFill="1" applyAlignment="1">
      <alignment wrapText="1"/>
    </xf>
    <xf numFmtId="0" fontId="9" fillId="0" borderId="0" xfId="0" applyFont="1" applyFill="1" applyAlignment="1">
      <alignment wrapText="1"/>
    </xf>
    <xf numFmtId="0" fontId="10" fillId="0" borderId="0" xfId="0" applyFont="1" applyFill="1" applyAlignment="1">
      <alignment wrapText="1"/>
    </xf>
    <xf numFmtId="0" fontId="3" fillId="0" borderId="0" xfId="0" applyFont="1" applyFill="1"/>
    <xf numFmtId="166" fontId="0" fillId="0" borderId="0" xfId="0" applyNumberFormat="1" applyFill="1"/>
    <xf numFmtId="0" fontId="5" fillId="0" borderId="0" xfId="0" applyFont="1" applyFill="1"/>
    <xf numFmtId="167" fontId="0" fillId="0" borderId="0" xfId="0" applyNumberFormat="1" applyFill="1"/>
    <xf numFmtId="0" fontId="4" fillId="0" borderId="0" xfId="0" applyFont="1" applyFill="1" applyAlignment="1">
      <alignment wrapText="1"/>
    </xf>
    <xf numFmtId="0" fontId="4" fillId="0" borderId="0" xfId="0" applyFont="1" applyFill="1"/>
    <xf numFmtId="0" fontId="2" fillId="0" borderId="0" xfId="0" applyFont="1" applyFill="1"/>
    <xf numFmtId="0" fontId="0" fillId="0" borderId="0" xfId="0" applyFill="1" applyBorder="1"/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left" vertical="center" wrapText="1"/>
    </xf>
    <xf numFmtId="168" fontId="0" fillId="0" borderId="0" xfId="0" applyNumberFormat="1"/>
    <xf numFmtId="11" fontId="0" fillId="0" borderId="0" xfId="0" applyNumberFormat="1"/>
    <xf numFmtId="169" fontId="0" fillId="0" borderId="0" xfId="0" applyNumberFormat="1"/>
    <xf numFmtId="165" fontId="0" fillId="0" borderId="0" xfId="0" applyNumberForma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7/s10549-018-4757-3" TargetMode="External"/><Relationship Id="rId3" Type="http://schemas.openxmlformats.org/officeDocument/2006/relationships/hyperlink" Target="https://doi.org/10.1002/jcb.28496" TargetMode="External"/><Relationship Id="rId7" Type="http://schemas.openxmlformats.org/officeDocument/2006/relationships/hyperlink" Target="https://doi.org/10.1007/s10549-018-4757-3" TargetMode="External"/><Relationship Id="rId2" Type="http://schemas.openxmlformats.org/officeDocument/2006/relationships/hyperlink" Target="https://doi.org/10.1002/jcb.28496" TargetMode="External"/><Relationship Id="rId1" Type="http://schemas.openxmlformats.org/officeDocument/2006/relationships/hyperlink" Target="https://doi.org/10.1002/jcb.28496" TargetMode="External"/><Relationship Id="rId6" Type="http://schemas.openxmlformats.org/officeDocument/2006/relationships/hyperlink" Target="https://doi.org/10.1002/jcb.28496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doi.org/10.1002/jcb.28496" TargetMode="External"/><Relationship Id="rId10" Type="http://schemas.openxmlformats.org/officeDocument/2006/relationships/hyperlink" Target="https://doi.org/10.1186/s13058-017-0858-x" TargetMode="External"/><Relationship Id="rId4" Type="http://schemas.openxmlformats.org/officeDocument/2006/relationships/hyperlink" Target="https://doi.org/10.1002/jcb.28496" TargetMode="External"/><Relationship Id="rId9" Type="http://schemas.openxmlformats.org/officeDocument/2006/relationships/hyperlink" Target="https://doi.org/10.1186/s13058-017-0858-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174"/>
  <sheetViews>
    <sheetView tabSelected="1" topLeftCell="O1" zoomScaleNormal="100" workbookViewId="0">
      <pane ySplit="1" topLeftCell="A145" activePane="bottomLeft" state="frozen"/>
      <selection activeCell="T1" sqref="T1"/>
      <selection pane="bottomLeft" activeCell="X44" sqref="X44"/>
    </sheetView>
  </sheetViews>
  <sheetFormatPr defaultColWidth="9.140625" defaultRowHeight="15" x14ac:dyDescent="0.25"/>
  <cols>
    <col min="1" max="1" width="28.85546875" style="1" bestFit="1" customWidth="1"/>
    <col min="2" max="2" width="45.7109375" style="1" customWidth="1"/>
    <col min="3" max="3" width="16" style="1" customWidth="1"/>
    <col min="4" max="4" width="38.140625" style="1" customWidth="1"/>
    <col min="5" max="5" width="19.85546875" style="1" bestFit="1" customWidth="1"/>
    <col min="6" max="6" width="14.5703125" style="1" bestFit="1" customWidth="1"/>
    <col min="7" max="7" width="14.7109375" style="1" bestFit="1" customWidth="1"/>
    <col min="8" max="8" width="15.140625" style="1" customWidth="1"/>
    <col min="9" max="9" width="13.5703125" style="1" customWidth="1"/>
    <col min="10" max="10" width="14.7109375" style="1" customWidth="1"/>
    <col min="11" max="11" width="19.7109375" style="1" customWidth="1"/>
    <col min="12" max="12" width="13.28515625" style="1" customWidth="1"/>
    <col min="13" max="13" width="13.85546875" style="1" customWidth="1"/>
    <col min="14" max="16" width="12" style="1" customWidth="1"/>
    <col min="17" max="17" width="12.85546875" style="1" customWidth="1"/>
    <col min="18" max="20" width="13.28515625" style="1" customWidth="1"/>
    <col min="21" max="21" width="24.140625" style="1" customWidth="1"/>
    <col min="22" max="22" width="9.140625" style="1" customWidth="1"/>
    <col min="23" max="23" width="11.7109375" style="1" customWidth="1"/>
    <col min="24" max="24" width="16.5703125" style="1" bestFit="1" customWidth="1"/>
    <col min="25" max="25" width="37.28515625" style="1" bestFit="1" customWidth="1"/>
    <col min="26" max="26" width="16" style="1" customWidth="1"/>
    <col min="27" max="27" width="13.85546875" style="1" bestFit="1" customWidth="1"/>
    <col min="28" max="29" width="52.7109375" style="1" customWidth="1"/>
    <col min="30" max="30" width="18.5703125" style="1" customWidth="1"/>
    <col min="31" max="31" width="15.42578125" style="1" customWidth="1"/>
    <col min="32" max="32" width="10.7109375" style="1" customWidth="1"/>
    <col min="33" max="33" width="10.140625" style="1" customWidth="1"/>
    <col min="34" max="51" width="9.140625" style="1" customWidth="1"/>
    <col min="52" max="52" width="11.85546875" style="1" customWidth="1"/>
    <col min="53" max="55" width="13.28515625" style="1" customWidth="1"/>
    <col min="56" max="57" width="24.140625" style="1" customWidth="1"/>
    <col min="58" max="59" width="29.85546875" style="1" customWidth="1"/>
    <col min="60" max="60" width="21.28515625" style="1" customWidth="1"/>
    <col min="61" max="61" width="17.28515625" style="1" customWidth="1"/>
    <col min="62" max="62" width="17.7109375" style="1" customWidth="1"/>
    <col min="63" max="63" width="15.5703125" style="1" customWidth="1"/>
    <col min="64" max="64" width="78.28515625" style="1" bestFit="1" customWidth="1"/>
    <col min="65" max="67" width="14.7109375" style="1" customWidth="1"/>
    <col min="68" max="68" width="16.28515625" style="1" customWidth="1"/>
    <col min="69" max="69" width="14.7109375" style="1" customWidth="1"/>
    <col min="70" max="77" width="9.140625" style="1" customWidth="1"/>
    <col min="78" max="78" width="10.85546875" style="1" customWidth="1"/>
    <col min="79" max="79" width="10.140625" style="1" customWidth="1"/>
    <col min="80" max="80" width="15.5703125" style="1" customWidth="1"/>
    <col min="81" max="81" width="14.85546875" style="1" customWidth="1"/>
    <col min="82" max="88" width="9.140625" style="1" customWidth="1"/>
    <col min="89" max="89" width="11.85546875" style="1" customWidth="1"/>
    <col min="90" max="90" width="10.5703125" style="1" customWidth="1"/>
    <col min="91" max="91" width="11" bestFit="1" customWidth="1"/>
    <col min="92" max="92" width="8.85546875" customWidth="1"/>
    <col min="93" max="93" width="12.5703125" customWidth="1"/>
    <col min="94" max="94" width="8.85546875" customWidth="1"/>
    <col min="95" max="95" width="13.42578125" customWidth="1"/>
    <col min="96" max="96" width="15.42578125" bestFit="1" customWidth="1"/>
    <col min="97" max="98" width="8.85546875" customWidth="1"/>
    <col min="99" max="16384" width="9.140625" style="1"/>
  </cols>
  <sheetData>
    <row r="1" spans="1:98" x14ac:dyDescent="0.25">
      <c r="A1" s="1" t="s">
        <v>0</v>
      </c>
      <c r="B1" s="1" t="s">
        <v>27</v>
      </c>
      <c r="C1" s="1" t="s">
        <v>1</v>
      </c>
      <c r="D1" s="1" t="s">
        <v>533</v>
      </c>
      <c r="E1" s="1" t="s">
        <v>570</v>
      </c>
      <c r="F1" s="1" t="s">
        <v>739</v>
      </c>
      <c r="G1" s="1" t="s">
        <v>407</v>
      </c>
      <c r="H1" s="1" t="s">
        <v>2</v>
      </c>
      <c r="I1" s="1" t="s">
        <v>3</v>
      </c>
      <c r="J1" s="1" t="s">
        <v>4</v>
      </c>
      <c r="K1" s="1" t="s">
        <v>771</v>
      </c>
      <c r="L1" s="1" t="s">
        <v>5</v>
      </c>
      <c r="M1" s="6" t="s">
        <v>6</v>
      </c>
      <c r="N1" s="7" t="s">
        <v>24</v>
      </c>
      <c r="O1" s="11" t="s">
        <v>179</v>
      </c>
      <c r="P1" s="25" t="s">
        <v>767</v>
      </c>
      <c r="Q1" s="17" t="s">
        <v>534</v>
      </c>
      <c r="R1" s="25" t="s">
        <v>770</v>
      </c>
      <c r="S1" s="25" t="s">
        <v>769</v>
      </c>
      <c r="T1" s="25" t="s">
        <v>768</v>
      </c>
      <c r="U1" s="13" t="s">
        <v>28</v>
      </c>
      <c r="V1" s="1" t="s">
        <v>7</v>
      </c>
      <c r="W1" s="1" t="s">
        <v>8</v>
      </c>
      <c r="X1" s="1" t="s">
        <v>535</v>
      </c>
      <c r="Y1" s="1" t="s">
        <v>586</v>
      </c>
      <c r="Z1" s="1" t="s">
        <v>366</v>
      </c>
      <c r="AA1" s="1" t="s">
        <v>536</v>
      </c>
      <c r="AB1" s="1" t="s">
        <v>377</v>
      </c>
      <c r="AC1" s="1" t="s">
        <v>378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13</v>
      </c>
      <c r="AI1" s="1" t="s">
        <v>402</v>
      </c>
      <c r="AJ1" s="1" t="s">
        <v>14</v>
      </c>
      <c r="AK1" s="1" t="s">
        <v>403</v>
      </c>
      <c r="AL1" s="1" t="s">
        <v>404</v>
      </c>
      <c r="AM1" s="1" t="s">
        <v>405</v>
      </c>
      <c r="AN1" s="1" t="s">
        <v>16</v>
      </c>
      <c r="AO1" s="1" t="s">
        <v>15</v>
      </c>
      <c r="AP1" s="1" t="s">
        <v>17</v>
      </c>
      <c r="AQ1" s="1" t="s">
        <v>18</v>
      </c>
      <c r="AR1" s="1" t="s">
        <v>19</v>
      </c>
      <c r="AS1" s="1" t="s">
        <v>20</v>
      </c>
      <c r="AT1" s="1" t="s">
        <v>21</v>
      </c>
      <c r="AU1" s="1" t="s">
        <v>22</v>
      </c>
      <c r="AV1" s="1" t="s">
        <v>372</v>
      </c>
      <c r="AW1" s="1" t="s">
        <v>373</v>
      </c>
      <c r="AX1" s="1" t="s">
        <v>374</v>
      </c>
      <c r="AY1" s="1" t="s">
        <v>375</v>
      </c>
      <c r="AZ1" s="1" t="s">
        <v>311</v>
      </c>
      <c r="BA1" s="1" t="s">
        <v>312</v>
      </c>
      <c r="BB1" s="1" t="s">
        <v>537</v>
      </c>
      <c r="BC1" s="1" t="s">
        <v>538</v>
      </c>
      <c r="BD1" s="1" t="s">
        <v>369</v>
      </c>
      <c r="BE1" s="1" t="s">
        <v>370</v>
      </c>
      <c r="BF1" s="1" t="s">
        <v>376</v>
      </c>
      <c r="BG1" s="1" t="s">
        <v>412</v>
      </c>
      <c r="BH1" s="1" t="s">
        <v>23</v>
      </c>
      <c r="BI1" s="1" t="s">
        <v>313</v>
      </c>
      <c r="BJ1" s="1" t="s">
        <v>314</v>
      </c>
      <c r="BK1" s="1" t="s">
        <v>495</v>
      </c>
      <c r="BL1" s="1" t="s">
        <v>415</v>
      </c>
      <c r="BM1" s="1" t="s">
        <v>416</v>
      </c>
      <c r="BN1" s="1" t="s">
        <v>417</v>
      </c>
      <c r="BO1" s="1" t="s">
        <v>420</v>
      </c>
      <c r="BP1" s="1" t="s">
        <v>419</v>
      </c>
      <c r="BQ1" s="1" t="s">
        <v>418</v>
      </c>
      <c r="BR1" s="1" t="s">
        <v>413</v>
      </c>
      <c r="BS1" s="1" t="s">
        <v>496</v>
      </c>
      <c r="BT1" s="1" t="s">
        <v>414</v>
      </c>
      <c r="BU1" s="1" t="s">
        <v>497</v>
      </c>
      <c r="BV1" s="1" t="s">
        <v>498</v>
      </c>
      <c r="BW1" s="1" t="s">
        <v>499</v>
      </c>
      <c r="BX1" s="1" t="s">
        <v>500</v>
      </c>
      <c r="BY1" s="1" t="s">
        <v>501</v>
      </c>
      <c r="BZ1" s="1" t="s">
        <v>502</v>
      </c>
      <c r="CA1" s="1" t="s">
        <v>503</v>
      </c>
      <c r="CB1" s="1" t="s">
        <v>504</v>
      </c>
      <c r="CC1" s="1" t="s">
        <v>505</v>
      </c>
      <c r="CD1" s="1" t="s">
        <v>506</v>
      </c>
      <c r="CE1" s="1" t="s">
        <v>514</v>
      </c>
      <c r="CF1" s="1" t="s">
        <v>507</v>
      </c>
      <c r="CG1" s="1" t="s">
        <v>508</v>
      </c>
      <c r="CH1" s="1" t="s">
        <v>509</v>
      </c>
      <c r="CI1" s="1" t="s">
        <v>510</v>
      </c>
      <c r="CJ1" s="1" t="s">
        <v>511</v>
      </c>
      <c r="CK1" s="1" t="s">
        <v>512</v>
      </c>
      <c r="CL1" s="1" t="s">
        <v>513</v>
      </c>
      <c r="CM1" t="s">
        <v>524</v>
      </c>
      <c r="CN1" t="s">
        <v>525</v>
      </c>
      <c r="CO1" t="s">
        <v>526</v>
      </c>
      <c r="CP1" t="s">
        <v>527</v>
      </c>
      <c r="CQ1" t="s">
        <v>528</v>
      </c>
      <c r="CR1" t="s">
        <v>529</v>
      </c>
      <c r="CS1" t="s">
        <v>530</v>
      </c>
      <c r="CT1" t="s">
        <v>531</v>
      </c>
    </row>
    <row r="2" spans="1:98" x14ac:dyDescent="0.25">
      <c r="A2" s="1" t="s">
        <v>25</v>
      </c>
      <c r="B2" s="1" t="s">
        <v>26</v>
      </c>
      <c r="C2" s="1">
        <v>1</v>
      </c>
      <c r="D2" s="1" t="s">
        <v>211</v>
      </c>
      <c r="E2" s="1" t="s">
        <v>571</v>
      </c>
      <c r="F2" s="1">
        <v>1</v>
      </c>
      <c r="G2" s="1">
        <v>0</v>
      </c>
      <c r="H2" s="1">
        <v>39</v>
      </c>
      <c r="I2" s="1">
        <v>96</v>
      </c>
      <c r="J2" s="1">
        <v>47</v>
      </c>
      <c r="K2" s="1">
        <f>SUM(H2,J2)</f>
        <v>86</v>
      </c>
      <c r="L2" s="1">
        <f t="shared" ref="L2:L33" si="0">SUM(H2:J2)</f>
        <v>182</v>
      </c>
      <c r="M2" s="1">
        <v>25</v>
      </c>
      <c r="N2" s="1">
        <v>71</v>
      </c>
      <c r="O2" s="1">
        <v>0</v>
      </c>
      <c r="P2" s="1">
        <v>0</v>
      </c>
      <c r="Q2" s="1">
        <f t="shared" ref="Q2:Q23" si="1">(M2/I2)*100</f>
        <v>26.041666666666668</v>
      </c>
      <c r="R2" s="1">
        <f t="shared" ref="R2:R23" si="2">(N2/I2)*100</f>
        <v>73.958333333333343</v>
      </c>
      <c r="S2" s="1">
        <f t="shared" ref="S2:S33" si="3">O2/I2*100</f>
        <v>0</v>
      </c>
      <c r="T2" s="1">
        <f>(P2/I2)*100</f>
        <v>0</v>
      </c>
      <c r="U2" s="1">
        <v>50</v>
      </c>
      <c r="V2" s="1">
        <v>2019</v>
      </c>
      <c r="W2" s="1" t="s">
        <v>29</v>
      </c>
      <c r="X2" s="1" t="s">
        <v>30</v>
      </c>
      <c r="Y2" s="1" t="s">
        <v>50</v>
      </c>
      <c r="Z2" s="1" t="s">
        <v>367</v>
      </c>
      <c r="AA2" s="1" t="s">
        <v>31</v>
      </c>
      <c r="AB2" s="1" t="s">
        <v>396</v>
      </c>
      <c r="AC2" s="1" t="s">
        <v>379</v>
      </c>
      <c r="AD2" s="1">
        <f t="shared" ref="AD2:AD7" si="4">LOG(AE2,2)</f>
        <v>7.8366815933271159</v>
      </c>
      <c r="AE2" s="1">
        <v>228.6</v>
      </c>
      <c r="AF2" s="1">
        <v>0.63500000000000001</v>
      </c>
      <c r="AG2" s="1">
        <v>0.93</v>
      </c>
      <c r="AH2" s="1">
        <f t="shared" ref="AH2:AH33" si="5">AF2/(1-AG2)</f>
        <v>9.0714285714285783</v>
      </c>
      <c r="AI2" s="1">
        <f t="shared" ref="AI2:AI33" si="6">IF(COUNTIF(AH2,"#DIV/0!"),BB2/BC2,AH2)</f>
        <v>9.0714285714285783</v>
      </c>
      <c r="AJ2" s="2">
        <f t="shared" ref="AJ2:AJ33" si="7">(1-AF2)/AG2</f>
        <v>0.39247311827956988</v>
      </c>
      <c r="AK2" s="1">
        <f t="shared" ref="AK2:AK33" si="8">IF(COUNTIF(AJ2,0),(1-BB2)/(1-BC2),AJ2)</f>
        <v>0.39247311827956988</v>
      </c>
      <c r="AL2" s="1">
        <f t="shared" ref="AL2:AL33" si="9">(AR2/AU2)/(AS2/AT2)</f>
        <v>23.238095238095241</v>
      </c>
      <c r="AM2" s="1">
        <f t="shared" ref="AM2:AM33" si="10">IF(COUNTIF(AL2,"#DIV/0!"),(AV2/AY2)/(AW2/AX2),AL2)</f>
        <v>23.238095238095241</v>
      </c>
      <c r="AN2" s="4">
        <v>0.91800000000000004</v>
      </c>
      <c r="AO2" s="4">
        <v>0.69599999999999995</v>
      </c>
      <c r="AP2" s="4">
        <v>0.77400000000000002</v>
      </c>
      <c r="AQ2" s="1">
        <v>0.85699999999999998</v>
      </c>
      <c r="AR2" s="1">
        <f>ROUND(AF2*I2,0)</f>
        <v>61</v>
      </c>
      <c r="AS2" s="1">
        <f t="shared" ref="AS2:AS7" si="11">(H2+J2)-AT2</f>
        <v>6</v>
      </c>
      <c r="AT2" s="1">
        <f t="shared" ref="AT2:AT7" si="12">ROUND(AG2*(H2+J2),0)</f>
        <v>80</v>
      </c>
      <c r="AU2" s="1">
        <f>I2-AR2</f>
        <v>35</v>
      </c>
      <c r="AV2" s="1">
        <f t="shared" ref="AV2:AV33" si="13">IF(OR(AS2=0,AU2=0),AR2+0.1,AR2)</f>
        <v>61</v>
      </c>
      <c r="AW2" s="1">
        <f t="shared" ref="AW2:AW33" si="14">IF(OR(AS2=0,AU2=0),AS2+0.1,AS2)</f>
        <v>6</v>
      </c>
      <c r="AX2" s="1">
        <f t="shared" ref="AX2:AX33" si="15">IF(OR(AS2=0,AU2=0),AT2+0.1,AT2)</f>
        <v>80</v>
      </c>
      <c r="AY2" s="1">
        <f t="shared" ref="AY2:AY33" si="16">IF(OR(AS2=0,AU2=0),AU2+0.1,AU2)</f>
        <v>35</v>
      </c>
      <c r="AZ2" s="1">
        <f t="shared" ref="AZ2:AZ33" si="17">(AR2)/(AR2+AU2)</f>
        <v>0.63541666666666663</v>
      </c>
      <c r="BA2" s="1">
        <f t="shared" ref="BA2:BA33" si="18">1-(AT2/(AS2+AT2))</f>
        <v>6.9767441860465129E-2</v>
      </c>
      <c r="BB2" s="1">
        <f t="shared" ref="BB2:BB33" si="19">(AV2)/(AV2+AY2)</f>
        <v>0.63541666666666663</v>
      </c>
      <c r="BC2" s="1">
        <f t="shared" ref="BC2:BC33" si="20">1-(AX2/(AX2+AW2))</f>
        <v>6.9767441860465129E-2</v>
      </c>
      <c r="BD2" s="1">
        <f t="shared" ref="BD2:BD33" si="21">AR2+AS2</f>
        <v>67</v>
      </c>
      <c r="BE2" s="1">
        <f t="shared" ref="BE2:BE33" si="22">AT2+AU2</f>
        <v>115</v>
      </c>
      <c r="BF2" s="1">
        <f t="shared" ref="BF2:BF33" si="23">BD2/BE2</f>
        <v>0.58260869565217388</v>
      </c>
      <c r="BG2" s="1">
        <f t="shared" ref="BG2:BG7" si="24">(BD2/BE2)-(I2/(H2+J2))</f>
        <v>-0.53367037411526796</v>
      </c>
      <c r="BH2" s="1" t="s">
        <v>42</v>
      </c>
      <c r="BI2" s="5">
        <v>0.79800000000000004</v>
      </c>
      <c r="BJ2" s="5">
        <v>0.90400000000000003</v>
      </c>
      <c r="BK2" s="1" t="str">
        <f t="shared" ref="BK2:BK33" si="25">IF(BL2&lt;&gt;"N/A","Yes","No")</f>
        <v>Yes</v>
      </c>
      <c r="BL2" s="1" t="s">
        <v>481</v>
      </c>
      <c r="BM2" s="1">
        <v>0.28000000000000003</v>
      </c>
      <c r="BN2" s="1">
        <v>0.71699999999999997</v>
      </c>
      <c r="BO2" s="1">
        <f>1-BM2</f>
        <v>0.72</v>
      </c>
      <c r="BP2" s="12">
        <v>0.5</v>
      </c>
      <c r="BQ2" s="12">
        <v>0.498</v>
      </c>
      <c r="BR2" s="1">
        <f t="shared" ref="BR2:BR33" si="26">ROUND(BN2*I2,0)</f>
        <v>69</v>
      </c>
      <c r="BS2" s="1">
        <f t="shared" ref="BS2:BS7" si="27">(H2+J2)-BT2</f>
        <v>24</v>
      </c>
      <c r="BT2" s="1">
        <f t="shared" ref="BT2:BT7" si="28">ROUND(BO2*(H2+J2),0)</f>
        <v>62</v>
      </c>
      <c r="BU2" s="1">
        <f t="shared" ref="BU2:BU33" si="29">I2-BR2</f>
        <v>27</v>
      </c>
      <c r="BV2" s="1">
        <f t="shared" ref="BV2:BV33" si="30">IF(OR(BS2=0,BU2=0),BR2+0.1,BR2)</f>
        <v>69</v>
      </c>
      <c r="BW2" s="1">
        <f t="shared" ref="BW2:BW33" si="31">IF(OR(BS2=0,BU2=0),BS2+0.1,BS2)</f>
        <v>24</v>
      </c>
      <c r="BX2" s="1">
        <f t="shared" ref="BX2:BX33" si="32">IF(OR(BS2=0,BU2=0),BT2+0.1,BT2)</f>
        <v>62</v>
      </c>
      <c r="BY2" s="1">
        <f t="shared" ref="BY2:BY33" si="33">IF(OR(BS2=0,BU2=0),BU2+0.1,BU2)</f>
        <v>27</v>
      </c>
      <c r="BZ2" s="1">
        <f t="shared" ref="BZ2:BZ33" si="34">(BR2)/(BR2+BU2)</f>
        <v>0.71875</v>
      </c>
      <c r="CA2" s="1">
        <f t="shared" ref="CA2:CA33" si="35">1-(BT2/(BT2+BS2))</f>
        <v>0.27906976744186052</v>
      </c>
      <c r="CB2" s="1">
        <f t="shared" ref="CB2:CB33" si="36">(BV2)/(BV2+BY2)</f>
        <v>0.71875</v>
      </c>
      <c r="CC2" s="1">
        <f t="shared" ref="CC2:CC33" si="37">1-(BX2/(BX2+BW2))</f>
        <v>0.27906976744186052</v>
      </c>
      <c r="CD2" s="1">
        <f t="shared" ref="CD2:CD33" si="38">BN2/BM2</f>
        <v>2.5607142857142855</v>
      </c>
      <c r="CE2" s="1">
        <f t="shared" ref="CE2:CE33" si="39">CB2/CC2</f>
        <v>2.575520833333333</v>
      </c>
      <c r="CF2" s="2">
        <f t="shared" ref="CF2:CF33" si="40">(1-BN2)/BO2</f>
        <v>0.3930555555555556</v>
      </c>
      <c r="CG2" s="2">
        <f t="shared" ref="CG2:CG33" si="41">(1-CB2)/(1-CC2)</f>
        <v>0.3901209677419355</v>
      </c>
      <c r="CH2" s="1">
        <f t="shared" ref="CH2:CH33" si="42">(BR2/BU2)/(BS2/BT2)</f>
        <v>6.6018518518518512</v>
      </c>
      <c r="CI2" s="1">
        <f>IF(COUNTIF(CH2,"#DIV/0!"),(BV2/BY2)/(BW2/BX2),CH2)</f>
        <v>6.6018518518518512</v>
      </c>
      <c r="CJ2" s="4">
        <f t="shared" ref="CJ2:CJ7" si="43">(BN2*I2)/((BN2*I2)+((H2+J2)-(BO2*(H2+J2))))</f>
        <v>0.74083003271913195</v>
      </c>
      <c r="CK2" s="4">
        <f t="shared" ref="CK2:CK7" si="44">(BO2*(H2+J2))/((I2-(BN2*I2))+(BO2*(H2+J2)))</f>
        <v>0.6950431034482758</v>
      </c>
      <c r="CL2" s="4">
        <f t="shared" ref="CL2:CL7" si="45">((BN2*I2)+(BO2*(H2+J2)))/(((H2+J2)-(BO2*(H2+J2)))+(I2-(BN2*I2))+(BO2*(H2+J2))+(BN2*I2))</f>
        <v>0.71841758241758236</v>
      </c>
      <c r="CM2">
        <v>6.6844919799999999E-2</v>
      </c>
      <c r="CN2">
        <v>0.58641980000000005</v>
      </c>
      <c r="CO2">
        <v>0.27005347590000001</v>
      </c>
      <c r="CP2">
        <v>0.69907410000000003</v>
      </c>
      <c r="CQ2">
        <v>0.45276292340000002</v>
      </c>
      <c r="CR2">
        <v>0.90277779999999996</v>
      </c>
      <c r="CS2">
        <v>0.49732620319999998</v>
      </c>
      <c r="CT2">
        <v>0.5</v>
      </c>
    </row>
    <row r="3" spans="1:98" x14ac:dyDescent="0.25">
      <c r="A3" s="1" t="s">
        <v>25</v>
      </c>
      <c r="B3" s="1" t="s">
        <v>26</v>
      </c>
      <c r="C3" s="1">
        <v>1</v>
      </c>
      <c r="D3" s="1" t="s">
        <v>212</v>
      </c>
      <c r="E3" s="1" t="s">
        <v>571</v>
      </c>
      <c r="F3" s="1">
        <v>1</v>
      </c>
      <c r="G3" s="1">
        <v>0</v>
      </c>
      <c r="H3" s="1">
        <v>39</v>
      </c>
      <c r="I3" s="1">
        <v>96</v>
      </c>
      <c r="J3" s="1">
        <v>47</v>
      </c>
      <c r="K3" s="1">
        <f t="shared" ref="K3:K66" si="46">SUM(H3,J3)</f>
        <v>86</v>
      </c>
      <c r="L3" s="1">
        <f t="shared" si="0"/>
        <v>182</v>
      </c>
      <c r="M3" s="1">
        <v>25</v>
      </c>
      <c r="N3" s="1">
        <v>71</v>
      </c>
      <c r="O3" s="1">
        <v>0</v>
      </c>
      <c r="P3" s="1">
        <v>0</v>
      </c>
      <c r="Q3" s="1">
        <f t="shared" si="1"/>
        <v>26.041666666666668</v>
      </c>
      <c r="R3" s="1">
        <f t="shared" si="2"/>
        <v>73.958333333333343</v>
      </c>
      <c r="S3" s="1">
        <f t="shared" si="3"/>
        <v>0</v>
      </c>
      <c r="T3" s="1">
        <f t="shared" ref="T3:T66" si="47">(P3/I3)*100</f>
        <v>0</v>
      </c>
      <c r="U3" s="1">
        <v>50</v>
      </c>
      <c r="V3" s="1">
        <v>2019</v>
      </c>
      <c r="W3" s="1" t="s">
        <v>29</v>
      </c>
      <c r="X3" s="1" t="s">
        <v>30</v>
      </c>
      <c r="Y3" s="1" t="s">
        <v>51</v>
      </c>
      <c r="Z3" s="1" t="s">
        <v>368</v>
      </c>
      <c r="AA3" s="1" t="s">
        <v>31</v>
      </c>
      <c r="AB3" s="1" t="s">
        <v>396</v>
      </c>
      <c r="AC3" s="1" t="s">
        <v>379</v>
      </c>
      <c r="AD3" s="1">
        <f t="shared" si="4"/>
        <v>5.3219280948873626</v>
      </c>
      <c r="AE3" s="1">
        <v>40</v>
      </c>
      <c r="AF3" s="1">
        <v>0.89600000000000002</v>
      </c>
      <c r="AG3" s="1">
        <v>1</v>
      </c>
      <c r="AH3" s="1" t="e">
        <f t="shared" si="5"/>
        <v>#DIV/0!</v>
      </c>
      <c r="AI3" s="1">
        <f t="shared" si="6"/>
        <v>771.49896049897438</v>
      </c>
      <c r="AJ3" s="2">
        <f t="shared" si="7"/>
        <v>0.10399999999999998</v>
      </c>
      <c r="AK3" s="1">
        <f t="shared" si="8"/>
        <v>0.10399999999999998</v>
      </c>
      <c r="AL3" s="1" t="e">
        <f t="shared" si="9"/>
        <v>#DIV/0!</v>
      </c>
      <c r="AM3" s="1">
        <f t="shared" si="10"/>
        <v>7339.8118811881168</v>
      </c>
      <c r="AN3" s="4">
        <v>1</v>
      </c>
      <c r="AO3" s="4">
        <v>0.89600000000000002</v>
      </c>
      <c r="AP3" s="4">
        <v>0.94</v>
      </c>
      <c r="AQ3" s="1">
        <v>0.998</v>
      </c>
      <c r="AR3" s="1">
        <f>ROUND(AF3*I3,0)</f>
        <v>86</v>
      </c>
      <c r="AS3" s="1">
        <f t="shared" si="11"/>
        <v>0</v>
      </c>
      <c r="AT3" s="1">
        <f t="shared" si="12"/>
        <v>86</v>
      </c>
      <c r="AU3" s="1">
        <f>I3-AR3</f>
        <v>10</v>
      </c>
      <c r="AV3" s="1">
        <f t="shared" si="13"/>
        <v>86.1</v>
      </c>
      <c r="AW3" s="1">
        <f t="shared" si="14"/>
        <v>0.1</v>
      </c>
      <c r="AX3" s="1">
        <f t="shared" si="15"/>
        <v>86.1</v>
      </c>
      <c r="AY3" s="1">
        <f t="shared" si="16"/>
        <v>10.1</v>
      </c>
      <c r="AZ3" s="1">
        <f t="shared" si="17"/>
        <v>0.89583333333333337</v>
      </c>
      <c r="BA3" s="1">
        <f t="shared" si="18"/>
        <v>0</v>
      </c>
      <c r="BB3" s="1">
        <f t="shared" si="19"/>
        <v>0.89501039501039503</v>
      </c>
      <c r="BC3" s="1">
        <f t="shared" si="20"/>
        <v>1.1600928074245731E-3</v>
      </c>
      <c r="BD3" s="1">
        <f t="shared" si="21"/>
        <v>86</v>
      </c>
      <c r="BE3" s="1">
        <f t="shared" si="22"/>
        <v>96</v>
      </c>
      <c r="BF3" s="1">
        <f t="shared" si="23"/>
        <v>0.89583333333333337</v>
      </c>
      <c r="BG3" s="1">
        <f t="shared" si="24"/>
        <v>-0.22044573643410847</v>
      </c>
      <c r="BH3" s="1" t="s">
        <v>43</v>
      </c>
      <c r="BI3" s="5">
        <v>0.97699999999999998</v>
      </c>
      <c r="BJ3" s="5">
        <v>1</v>
      </c>
      <c r="BK3" s="1" t="str">
        <f t="shared" si="25"/>
        <v>Yes</v>
      </c>
      <c r="BL3" s="1" t="s">
        <v>481</v>
      </c>
      <c r="BM3" s="1">
        <v>2.3E-2</v>
      </c>
      <c r="BN3" s="1">
        <v>0.97899999999999998</v>
      </c>
      <c r="BO3" s="1">
        <f>1-BM3</f>
        <v>0.97699999999999998</v>
      </c>
      <c r="BP3" s="12">
        <v>0.5</v>
      </c>
      <c r="BQ3" s="12">
        <v>0.498</v>
      </c>
      <c r="BR3" s="1">
        <f t="shared" si="26"/>
        <v>94</v>
      </c>
      <c r="BS3" s="1">
        <f t="shared" si="27"/>
        <v>2</v>
      </c>
      <c r="BT3" s="1">
        <f t="shared" si="28"/>
        <v>84</v>
      </c>
      <c r="BU3" s="1">
        <f t="shared" si="29"/>
        <v>2</v>
      </c>
      <c r="BV3" s="1">
        <f t="shared" si="30"/>
        <v>94</v>
      </c>
      <c r="BW3" s="1">
        <f t="shared" si="31"/>
        <v>2</v>
      </c>
      <c r="BX3" s="1">
        <f t="shared" si="32"/>
        <v>84</v>
      </c>
      <c r="BY3" s="1">
        <f t="shared" si="33"/>
        <v>2</v>
      </c>
      <c r="BZ3" s="1">
        <f t="shared" si="34"/>
        <v>0.97916666666666663</v>
      </c>
      <c r="CA3" s="1">
        <f t="shared" si="35"/>
        <v>2.3255813953488413E-2</v>
      </c>
      <c r="CB3" s="1">
        <f t="shared" si="36"/>
        <v>0.97916666666666663</v>
      </c>
      <c r="CC3" s="1">
        <f t="shared" si="37"/>
        <v>2.3255813953488413E-2</v>
      </c>
      <c r="CD3" s="1">
        <f t="shared" si="38"/>
        <v>42.565217391304351</v>
      </c>
      <c r="CE3" s="1">
        <f t="shared" si="39"/>
        <v>42.104166666666593</v>
      </c>
      <c r="CF3" s="2">
        <f t="shared" si="40"/>
        <v>2.1494370522006159E-2</v>
      </c>
      <c r="CG3" s="2">
        <f t="shared" si="41"/>
        <v>2.1329365079365118E-2</v>
      </c>
      <c r="CH3" s="1">
        <f t="shared" si="42"/>
        <v>1974</v>
      </c>
      <c r="CI3" s="1">
        <f t="shared" ref="CI3:CI66" si="48">IF(COUNTIF(CH3,"#DIV/0!"),(BV3/BY3)/(BW3/BX3),CH3)</f>
        <v>1974</v>
      </c>
      <c r="CJ3" s="4">
        <f t="shared" si="43"/>
        <v>0.97938767428773876</v>
      </c>
      <c r="CK3" s="4">
        <f t="shared" si="44"/>
        <v>0.97656849299146886</v>
      </c>
      <c r="CL3" s="4">
        <f t="shared" si="45"/>
        <v>0.97805494505494495</v>
      </c>
      <c r="CM3">
        <v>0</v>
      </c>
      <c r="CN3">
        <v>0.85956790000000005</v>
      </c>
      <c r="CO3">
        <v>3.6541889500000001E-2</v>
      </c>
      <c r="CP3">
        <v>0.97993830000000004</v>
      </c>
      <c r="CQ3">
        <v>0.18181818180000001</v>
      </c>
      <c r="CR3">
        <v>1</v>
      </c>
      <c r="CS3">
        <v>0.49732620319999998</v>
      </c>
      <c r="CT3">
        <v>0.5</v>
      </c>
    </row>
    <row r="4" spans="1:98" x14ac:dyDescent="0.25">
      <c r="A4" s="1" t="s">
        <v>25</v>
      </c>
      <c r="B4" s="1" t="s">
        <v>26</v>
      </c>
      <c r="C4" s="1">
        <v>1</v>
      </c>
      <c r="D4" s="1" t="s">
        <v>213</v>
      </c>
      <c r="E4" s="1" t="s">
        <v>571</v>
      </c>
      <c r="F4" s="1">
        <v>1</v>
      </c>
      <c r="G4" s="1">
        <v>0</v>
      </c>
      <c r="H4" s="1">
        <v>39</v>
      </c>
      <c r="I4" s="1">
        <v>96</v>
      </c>
      <c r="J4" s="1">
        <v>47</v>
      </c>
      <c r="K4" s="1">
        <f t="shared" si="46"/>
        <v>86</v>
      </c>
      <c r="L4" s="1">
        <f t="shared" si="0"/>
        <v>182</v>
      </c>
      <c r="M4" s="1">
        <v>25</v>
      </c>
      <c r="N4" s="1">
        <v>71</v>
      </c>
      <c r="O4" s="1">
        <v>0</v>
      </c>
      <c r="P4" s="1">
        <v>0</v>
      </c>
      <c r="Q4" s="1">
        <f t="shared" si="1"/>
        <v>26.041666666666668</v>
      </c>
      <c r="R4" s="1">
        <f t="shared" si="2"/>
        <v>73.958333333333343</v>
      </c>
      <c r="S4" s="1">
        <f t="shared" si="3"/>
        <v>0</v>
      </c>
      <c r="T4" s="1">
        <f t="shared" si="47"/>
        <v>0</v>
      </c>
      <c r="U4" s="1">
        <v>50</v>
      </c>
      <c r="V4" s="1">
        <v>2019</v>
      </c>
      <c r="W4" s="1" t="s">
        <v>29</v>
      </c>
      <c r="X4" s="1" t="s">
        <v>30</v>
      </c>
      <c r="Y4" s="1" t="s">
        <v>52</v>
      </c>
      <c r="Z4" s="1" t="s">
        <v>367</v>
      </c>
      <c r="AA4" s="1" t="s">
        <v>31</v>
      </c>
      <c r="AB4" s="1" t="s">
        <v>396</v>
      </c>
      <c r="AC4" s="1" t="s">
        <v>379</v>
      </c>
      <c r="AD4" s="1">
        <f t="shared" si="4"/>
        <v>6.9541963103868758</v>
      </c>
      <c r="AE4" s="1">
        <v>124</v>
      </c>
      <c r="AF4" s="1">
        <v>0.95799999999999996</v>
      </c>
      <c r="AG4" s="1">
        <v>0.96499999999999997</v>
      </c>
      <c r="AH4" s="1">
        <f t="shared" si="5"/>
        <v>27.371428571428545</v>
      </c>
      <c r="AI4" s="1">
        <f t="shared" si="6"/>
        <v>27.371428571428545</v>
      </c>
      <c r="AJ4" s="2">
        <f t="shared" si="7"/>
        <v>4.3523316062176208E-2</v>
      </c>
      <c r="AK4" s="1">
        <f t="shared" si="8"/>
        <v>4.3523316062176208E-2</v>
      </c>
      <c r="AL4" s="1">
        <f t="shared" si="9"/>
        <v>636.33333333333337</v>
      </c>
      <c r="AM4" s="1">
        <f t="shared" si="10"/>
        <v>636.33333333333337</v>
      </c>
      <c r="AN4" s="4">
        <v>0.96799999999999997</v>
      </c>
      <c r="AO4" s="4">
        <v>0.95399999999999996</v>
      </c>
      <c r="AP4" s="4">
        <v>0.96099999999999997</v>
      </c>
      <c r="AQ4" s="1">
        <v>0.995</v>
      </c>
      <c r="AR4" s="1">
        <f>ROUND(AF4*I4,0)</f>
        <v>92</v>
      </c>
      <c r="AS4" s="1">
        <f t="shared" si="11"/>
        <v>3</v>
      </c>
      <c r="AT4" s="1">
        <f t="shared" si="12"/>
        <v>83</v>
      </c>
      <c r="AU4" s="1">
        <f>I4-AR4</f>
        <v>4</v>
      </c>
      <c r="AV4" s="1">
        <f t="shared" si="13"/>
        <v>92</v>
      </c>
      <c r="AW4" s="1">
        <f t="shared" si="14"/>
        <v>3</v>
      </c>
      <c r="AX4" s="1">
        <f t="shared" si="15"/>
        <v>83</v>
      </c>
      <c r="AY4" s="1">
        <f t="shared" si="16"/>
        <v>4</v>
      </c>
      <c r="AZ4" s="1">
        <f t="shared" si="17"/>
        <v>0.95833333333333337</v>
      </c>
      <c r="BA4" s="1">
        <f t="shared" si="18"/>
        <v>3.4883720930232509E-2</v>
      </c>
      <c r="BB4" s="1">
        <f t="shared" si="19"/>
        <v>0.95833333333333337</v>
      </c>
      <c r="BC4" s="1">
        <f t="shared" si="20"/>
        <v>3.4883720930232509E-2</v>
      </c>
      <c r="BD4" s="1">
        <f t="shared" si="21"/>
        <v>95</v>
      </c>
      <c r="BE4" s="1">
        <f t="shared" si="22"/>
        <v>87</v>
      </c>
      <c r="BF4" s="1">
        <f t="shared" si="23"/>
        <v>1.0919540229885059</v>
      </c>
      <c r="BG4" s="1">
        <f t="shared" si="24"/>
        <v>-2.4325046778935988E-2</v>
      </c>
      <c r="BH4" s="1" t="s">
        <v>44</v>
      </c>
      <c r="BI4" s="5">
        <v>0.97</v>
      </c>
      <c r="BJ4" s="5">
        <v>0.999</v>
      </c>
      <c r="BK4" s="1" t="str">
        <f t="shared" si="25"/>
        <v>Yes</v>
      </c>
      <c r="BL4" s="1" t="s">
        <v>481</v>
      </c>
      <c r="BM4" s="1">
        <v>3.6999999999999998E-2</v>
      </c>
      <c r="BN4" s="1">
        <v>0.96199999999999997</v>
      </c>
      <c r="BO4" s="1">
        <f>1-BM4</f>
        <v>0.96299999999999997</v>
      </c>
      <c r="BP4" s="12">
        <v>0.5</v>
      </c>
      <c r="BQ4" s="12">
        <v>0.498</v>
      </c>
      <c r="BR4" s="1">
        <f t="shared" si="26"/>
        <v>92</v>
      </c>
      <c r="BS4" s="1">
        <f t="shared" si="27"/>
        <v>3</v>
      </c>
      <c r="BT4" s="1">
        <f t="shared" si="28"/>
        <v>83</v>
      </c>
      <c r="BU4" s="1">
        <f t="shared" si="29"/>
        <v>4</v>
      </c>
      <c r="BV4" s="1">
        <f t="shared" si="30"/>
        <v>92</v>
      </c>
      <c r="BW4" s="1">
        <f t="shared" si="31"/>
        <v>3</v>
      </c>
      <c r="BX4" s="1">
        <f t="shared" si="32"/>
        <v>83</v>
      </c>
      <c r="BY4" s="1">
        <f t="shared" si="33"/>
        <v>4</v>
      </c>
      <c r="BZ4" s="1">
        <f t="shared" si="34"/>
        <v>0.95833333333333337</v>
      </c>
      <c r="CA4" s="1">
        <f t="shared" si="35"/>
        <v>3.4883720930232509E-2</v>
      </c>
      <c r="CB4" s="1">
        <f t="shared" si="36"/>
        <v>0.95833333333333337</v>
      </c>
      <c r="CC4" s="1">
        <f t="shared" si="37"/>
        <v>3.4883720930232509E-2</v>
      </c>
      <c r="CD4" s="1">
        <f t="shared" si="38"/>
        <v>26</v>
      </c>
      <c r="CE4" s="1">
        <f t="shared" si="39"/>
        <v>27.472222222222261</v>
      </c>
      <c r="CF4" s="2">
        <f t="shared" si="40"/>
        <v>3.9460020768432018E-2</v>
      </c>
      <c r="CG4" s="2">
        <f t="shared" si="41"/>
        <v>4.317269076305217E-2</v>
      </c>
      <c r="CH4" s="1">
        <f t="shared" si="42"/>
        <v>636.33333333333337</v>
      </c>
      <c r="CI4" s="1">
        <f t="shared" si="48"/>
        <v>636.33333333333337</v>
      </c>
      <c r="CJ4" s="4">
        <f t="shared" si="43"/>
        <v>0.96669248644461658</v>
      </c>
      <c r="CK4" s="4">
        <f t="shared" si="44"/>
        <v>0.95781000624522938</v>
      </c>
      <c r="CL4" s="4">
        <f t="shared" si="45"/>
        <v>0.96247252747252754</v>
      </c>
      <c r="CM4">
        <v>7.1301248000000001E-3</v>
      </c>
      <c r="CN4">
        <v>0.84104939999999995</v>
      </c>
      <c r="CO4">
        <v>2.7629233499999999E-2</v>
      </c>
      <c r="CP4">
        <v>0.95987650000000002</v>
      </c>
      <c r="CQ4">
        <v>0.15597147950000001</v>
      </c>
      <c r="CR4">
        <v>1</v>
      </c>
      <c r="CS4">
        <v>0.49732620319999998</v>
      </c>
      <c r="CT4">
        <v>0.5</v>
      </c>
    </row>
    <row r="5" spans="1:98" x14ac:dyDescent="0.25">
      <c r="A5" s="1" t="s">
        <v>32</v>
      </c>
      <c r="B5" s="1" t="s">
        <v>26</v>
      </c>
      <c r="C5" s="1">
        <v>1</v>
      </c>
      <c r="D5" s="1" t="s">
        <v>214</v>
      </c>
      <c r="E5" s="1" t="s">
        <v>572</v>
      </c>
      <c r="F5" s="1">
        <v>0</v>
      </c>
      <c r="G5" s="1">
        <v>0</v>
      </c>
      <c r="H5" s="1">
        <v>39</v>
      </c>
      <c r="I5" s="1">
        <v>96</v>
      </c>
      <c r="J5" s="1">
        <v>47</v>
      </c>
      <c r="K5" s="1">
        <f t="shared" si="46"/>
        <v>86</v>
      </c>
      <c r="L5" s="1">
        <f t="shared" si="0"/>
        <v>182</v>
      </c>
      <c r="M5" s="1">
        <v>25</v>
      </c>
      <c r="N5" s="1">
        <v>71</v>
      </c>
      <c r="O5" s="1">
        <v>0</v>
      </c>
      <c r="P5" s="1">
        <v>0</v>
      </c>
      <c r="Q5" s="1">
        <f t="shared" si="1"/>
        <v>26.041666666666668</v>
      </c>
      <c r="R5" s="1">
        <f t="shared" si="2"/>
        <v>73.958333333333343</v>
      </c>
      <c r="S5" s="1">
        <f t="shared" si="3"/>
        <v>0</v>
      </c>
      <c r="T5" s="1">
        <f t="shared" si="47"/>
        <v>0</v>
      </c>
      <c r="U5" s="1">
        <v>50</v>
      </c>
      <c r="V5" s="1">
        <v>2019</v>
      </c>
      <c r="W5" s="1" t="s">
        <v>29</v>
      </c>
      <c r="X5" s="1" t="s">
        <v>30</v>
      </c>
      <c r="Y5" s="1" t="s">
        <v>50</v>
      </c>
      <c r="Z5" s="1" t="s">
        <v>367</v>
      </c>
      <c r="AA5" s="1" t="s">
        <v>31</v>
      </c>
      <c r="AB5" s="1" t="s">
        <v>396</v>
      </c>
      <c r="AC5" s="1" t="s">
        <v>379</v>
      </c>
      <c r="AD5" s="1">
        <f t="shared" si="4"/>
        <v>7.8366815933271159</v>
      </c>
      <c r="AE5" s="1">
        <v>228.6</v>
      </c>
      <c r="AF5" s="1">
        <v>0.4</v>
      </c>
      <c r="AG5" s="1">
        <v>0.93</v>
      </c>
      <c r="AH5" s="1">
        <f t="shared" si="5"/>
        <v>5.7142857142857189</v>
      </c>
      <c r="AI5" s="1">
        <f t="shared" si="6"/>
        <v>5.7142857142857189</v>
      </c>
      <c r="AJ5" s="2">
        <f t="shared" si="7"/>
        <v>0.64516129032258063</v>
      </c>
      <c r="AK5" s="1">
        <f t="shared" si="8"/>
        <v>0.64516129032258063</v>
      </c>
      <c r="AL5" s="1">
        <f t="shared" si="9"/>
        <v>8.8888888888888893</v>
      </c>
      <c r="AM5" s="1">
        <f t="shared" si="10"/>
        <v>8.8888888888888893</v>
      </c>
      <c r="AN5" s="4">
        <v>0.625</v>
      </c>
      <c r="AO5" s="4">
        <v>0.84199999999999997</v>
      </c>
      <c r="AP5" s="4">
        <v>0.81100000000000005</v>
      </c>
      <c r="AQ5" s="1" t="s">
        <v>33</v>
      </c>
      <c r="AR5" s="1">
        <f>ROUND(AF5*M5,0)</f>
        <v>10</v>
      </c>
      <c r="AS5" s="1">
        <f t="shared" si="11"/>
        <v>6</v>
      </c>
      <c r="AT5" s="1">
        <f t="shared" si="12"/>
        <v>80</v>
      </c>
      <c r="AU5" s="1">
        <f>M5-AR5</f>
        <v>15</v>
      </c>
      <c r="AV5" s="1">
        <f t="shared" si="13"/>
        <v>10</v>
      </c>
      <c r="AW5" s="1">
        <f t="shared" si="14"/>
        <v>6</v>
      </c>
      <c r="AX5" s="1">
        <f t="shared" si="15"/>
        <v>80</v>
      </c>
      <c r="AY5" s="1">
        <f t="shared" si="16"/>
        <v>15</v>
      </c>
      <c r="AZ5" s="1">
        <f t="shared" si="17"/>
        <v>0.4</v>
      </c>
      <c r="BA5" s="1">
        <f t="shared" si="18"/>
        <v>6.9767441860465129E-2</v>
      </c>
      <c r="BB5" s="1">
        <f t="shared" si="19"/>
        <v>0.4</v>
      </c>
      <c r="BC5" s="1">
        <f t="shared" si="20"/>
        <v>6.9767441860465129E-2</v>
      </c>
      <c r="BD5" s="1">
        <f t="shared" si="21"/>
        <v>16</v>
      </c>
      <c r="BE5" s="1">
        <f t="shared" si="22"/>
        <v>95</v>
      </c>
      <c r="BF5" s="1">
        <f t="shared" si="23"/>
        <v>0.16842105263157894</v>
      </c>
      <c r="BG5" s="1">
        <f t="shared" si="24"/>
        <v>-0.94785801713586293</v>
      </c>
      <c r="BH5" s="1" t="s">
        <v>33</v>
      </c>
      <c r="BI5" s="5" t="s">
        <v>33</v>
      </c>
      <c r="BJ5" s="5" t="s">
        <v>33</v>
      </c>
      <c r="BK5" s="1" t="str">
        <f t="shared" si="25"/>
        <v>No</v>
      </c>
      <c r="BL5" s="1" t="s">
        <v>33</v>
      </c>
      <c r="BM5" s="1" t="s">
        <v>33</v>
      </c>
      <c r="BN5" s="1" t="s">
        <v>33</v>
      </c>
      <c r="BO5" s="1" t="s">
        <v>33</v>
      </c>
      <c r="BP5" s="1" t="s">
        <v>33</v>
      </c>
      <c r="BQ5" s="1" t="s">
        <v>33</v>
      </c>
      <c r="BR5" s="1" t="e">
        <f t="shared" si="26"/>
        <v>#VALUE!</v>
      </c>
      <c r="BS5" s="1" t="e">
        <f t="shared" si="27"/>
        <v>#VALUE!</v>
      </c>
      <c r="BT5" s="1" t="e">
        <f t="shared" si="28"/>
        <v>#VALUE!</v>
      </c>
      <c r="BU5" s="1" t="e">
        <f t="shared" si="29"/>
        <v>#VALUE!</v>
      </c>
      <c r="BV5" s="1" t="e">
        <f t="shared" si="30"/>
        <v>#VALUE!</v>
      </c>
      <c r="BW5" s="1" t="e">
        <f t="shared" si="31"/>
        <v>#VALUE!</v>
      </c>
      <c r="BX5" s="1" t="e">
        <f t="shared" si="32"/>
        <v>#VALUE!</v>
      </c>
      <c r="BY5" s="1" t="e">
        <f t="shared" si="33"/>
        <v>#VALUE!</v>
      </c>
      <c r="BZ5" s="1" t="e">
        <f t="shared" si="34"/>
        <v>#VALUE!</v>
      </c>
      <c r="CA5" s="1" t="e">
        <f t="shared" si="35"/>
        <v>#VALUE!</v>
      </c>
      <c r="CB5" s="1" t="e">
        <f t="shared" si="36"/>
        <v>#VALUE!</v>
      </c>
      <c r="CC5" s="1" t="e">
        <f t="shared" si="37"/>
        <v>#VALUE!</v>
      </c>
      <c r="CD5" s="1" t="e">
        <f t="shared" si="38"/>
        <v>#VALUE!</v>
      </c>
      <c r="CE5" s="1" t="e">
        <f t="shared" si="39"/>
        <v>#VALUE!</v>
      </c>
      <c r="CF5" s="2" t="e">
        <f t="shared" si="40"/>
        <v>#VALUE!</v>
      </c>
      <c r="CG5" s="2" t="e">
        <f t="shared" si="41"/>
        <v>#VALUE!</v>
      </c>
      <c r="CH5" s="1" t="e">
        <f t="shared" si="42"/>
        <v>#VALUE!</v>
      </c>
      <c r="CI5" s="1" t="e">
        <f t="shared" si="48"/>
        <v>#VALUE!</v>
      </c>
      <c r="CJ5" s="4" t="e">
        <f t="shared" si="43"/>
        <v>#VALUE!</v>
      </c>
      <c r="CK5" s="4" t="e">
        <f t="shared" si="44"/>
        <v>#VALUE!</v>
      </c>
      <c r="CL5" s="4" t="e">
        <f t="shared" si="45"/>
        <v>#VALUE!</v>
      </c>
      <c r="CM5" s="1" t="s">
        <v>33</v>
      </c>
      <c r="CN5" s="1" t="s">
        <v>33</v>
      </c>
      <c r="CO5" s="1" t="s">
        <v>33</v>
      </c>
      <c r="CP5" s="1" t="s">
        <v>33</v>
      </c>
      <c r="CQ5" s="1" t="s">
        <v>33</v>
      </c>
      <c r="CR5" s="1" t="s">
        <v>33</v>
      </c>
      <c r="CS5" s="1" t="s">
        <v>33</v>
      </c>
      <c r="CT5" s="1" t="s">
        <v>33</v>
      </c>
    </row>
    <row r="6" spans="1:98" x14ac:dyDescent="0.25">
      <c r="A6" s="1" t="s">
        <v>25</v>
      </c>
      <c r="B6" s="1" t="s">
        <v>26</v>
      </c>
      <c r="C6" s="1">
        <v>1</v>
      </c>
      <c r="D6" s="1" t="s">
        <v>215</v>
      </c>
      <c r="E6" s="1" t="s">
        <v>572</v>
      </c>
      <c r="F6" s="1">
        <v>0</v>
      </c>
      <c r="G6" s="1">
        <v>0</v>
      </c>
      <c r="H6" s="1">
        <v>39</v>
      </c>
      <c r="I6" s="1">
        <v>96</v>
      </c>
      <c r="J6" s="1">
        <v>47</v>
      </c>
      <c r="K6" s="1">
        <f t="shared" si="46"/>
        <v>86</v>
      </c>
      <c r="L6" s="1">
        <f t="shared" si="0"/>
        <v>182</v>
      </c>
      <c r="M6" s="1">
        <v>25</v>
      </c>
      <c r="N6" s="1">
        <v>71</v>
      </c>
      <c r="O6" s="1">
        <v>0</v>
      </c>
      <c r="P6" s="1">
        <v>0</v>
      </c>
      <c r="Q6" s="1">
        <f t="shared" si="1"/>
        <v>26.041666666666668</v>
      </c>
      <c r="R6" s="1">
        <f t="shared" si="2"/>
        <v>73.958333333333343</v>
      </c>
      <c r="S6" s="1">
        <f t="shared" si="3"/>
        <v>0</v>
      </c>
      <c r="T6" s="1">
        <f t="shared" si="47"/>
        <v>0</v>
      </c>
      <c r="U6" s="1">
        <v>50</v>
      </c>
      <c r="V6" s="1">
        <v>2019</v>
      </c>
      <c r="W6" s="1" t="s">
        <v>29</v>
      </c>
      <c r="X6" s="1" t="s">
        <v>30</v>
      </c>
      <c r="Y6" s="1" t="s">
        <v>51</v>
      </c>
      <c r="Z6" s="1" t="s">
        <v>367</v>
      </c>
      <c r="AA6" s="1" t="s">
        <v>31</v>
      </c>
      <c r="AB6" s="1" t="s">
        <v>396</v>
      </c>
      <c r="AC6" s="1" t="s">
        <v>379</v>
      </c>
      <c r="AD6" s="1">
        <f t="shared" si="4"/>
        <v>5.3219280948873626</v>
      </c>
      <c r="AE6" s="1">
        <v>40</v>
      </c>
      <c r="AF6" s="1">
        <v>0.76</v>
      </c>
      <c r="AG6" s="1">
        <v>1</v>
      </c>
      <c r="AH6" s="1" t="e">
        <f t="shared" si="5"/>
        <v>#DIV/0!</v>
      </c>
      <c r="AI6" s="1">
        <f t="shared" si="6"/>
        <v>653.34126984128159</v>
      </c>
      <c r="AJ6" s="2">
        <f t="shared" si="7"/>
        <v>0.24</v>
      </c>
      <c r="AK6" s="1">
        <f t="shared" si="8"/>
        <v>0.24</v>
      </c>
      <c r="AL6" s="1" t="e">
        <f t="shared" si="9"/>
        <v>#DIV/0!</v>
      </c>
      <c r="AM6" s="1">
        <f t="shared" si="10"/>
        <v>2695.9180327868853</v>
      </c>
      <c r="AN6" s="4">
        <v>1</v>
      </c>
      <c r="AO6" s="4">
        <v>0.93500000000000005</v>
      </c>
      <c r="AP6" s="4">
        <v>0.94599999999999995</v>
      </c>
      <c r="AQ6" s="1" t="s">
        <v>33</v>
      </c>
      <c r="AR6" s="1">
        <f>ROUND(AF6*M6,0)</f>
        <v>19</v>
      </c>
      <c r="AS6" s="1">
        <f t="shared" si="11"/>
        <v>0</v>
      </c>
      <c r="AT6" s="1">
        <f t="shared" si="12"/>
        <v>86</v>
      </c>
      <c r="AU6" s="1">
        <f>M6-AR6</f>
        <v>6</v>
      </c>
      <c r="AV6" s="1">
        <f t="shared" si="13"/>
        <v>19.100000000000001</v>
      </c>
      <c r="AW6" s="1">
        <f t="shared" si="14"/>
        <v>0.1</v>
      </c>
      <c r="AX6" s="1">
        <f t="shared" si="15"/>
        <v>86.1</v>
      </c>
      <c r="AY6" s="1">
        <f t="shared" si="16"/>
        <v>6.1</v>
      </c>
      <c r="AZ6" s="1">
        <f t="shared" si="17"/>
        <v>0.76</v>
      </c>
      <c r="BA6" s="1">
        <f t="shared" si="18"/>
        <v>0</v>
      </c>
      <c r="BB6" s="1">
        <f t="shared" si="19"/>
        <v>0.75793650793650791</v>
      </c>
      <c r="BC6" s="1">
        <f t="shared" si="20"/>
        <v>1.1600928074245731E-3</v>
      </c>
      <c r="BD6" s="1">
        <f t="shared" si="21"/>
        <v>19</v>
      </c>
      <c r="BE6" s="1">
        <f t="shared" si="22"/>
        <v>92</v>
      </c>
      <c r="BF6" s="1">
        <f t="shared" si="23"/>
        <v>0.20652173913043478</v>
      </c>
      <c r="BG6" s="1">
        <f t="shared" si="24"/>
        <v>-0.90975733063700703</v>
      </c>
      <c r="BH6" s="1" t="s">
        <v>33</v>
      </c>
      <c r="BI6" s="5" t="s">
        <v>33</v>
      </c>
      <c r="BJ6" s="5" t="s">
        <v>33</v>
      </c>
      <c r="BK6" s="1" t="str">
        <f t="shared" si="25"/>
        <v>No</v>
      </c>
      <c r="BL6" s="1" t="s">
        <v>33</v>
      </c>
      <c r="BM6" s="1" t="s">
        <v>33</v>
      </c>
      <c r="BN6" s="1" t="s">
        <v>33</v>
      </c>
      <c r="BO6" s="1" t="s">
        <v>33</v>
      </c>
      <c r="BP6" s="1" t="s">
        <v>33</v>
      </c>
      <c r="BQ6" s="1" t="s">
        <v>33</v>
      </c>
      <c r="BR6" s="1" t="e">
        <f t="shared" si="26"/>
        <v>#VALUE!</v>
      </c>
      <c r="BS6" s="1" t="e">
        <f t="shared" si="27"/>
        <v>#VALUE!</v>
      </c>
      <c r="BT6" s="1" t="e">
        <f t="shared" si="28"/>
        <v>#VALUE!</v>
      </c>
      <c r="BU6" s="1" t="e">
        <f t="shared" si="29"/>
        <v>#VALUE!</v>
      </c>
      <c r="BV6" s="1" t="e">
        <f t="shared" si="30"/>
        <v>#VALUE!</v>
      </c>
      <c r="BW6" s="1" t="e">
        <f t="shared" si="31"/>
        <v>#VALUE!</v>
      </c>
      <c r="BX6" s="1" t="e">
        <f t="shared" si="32"/>
        <v>#VALUE!</v>
      </c>
      <c r="BY6" s="1" t="e">
        <f t="shared" si="33"/>
        <v>#VALUE!</v>
      </c>
      <c r="BZ6" s="1" t="e">
        <f t="shared" si="34"/>
        <v>#VALUE!</v>
      </c>
      <c r="CA6" s="1" t="e">
        <f t="shared" si="35"/>
        <v>#VALUE!</v>
      </c>
      <c r="CB6" s="1" t="e">
        <f t="shared" si="36"/>
        <v>#VALUE!</v>
      </c>
      <c r="CC6" s="1" t="e">
        <f t="shared" si="37"/>
        <v>#VALUE!</v>
      </c>
      <c r="CD6" s="1" t="e">
        <f t="shared" si="38"/>
        <v>#VALUE!</v>
      </c>
      <c r="CE6" s="1" t="e">
        <f t="shared" si="39"/>
        <v>#VALUE!</v>
      </c>
      <c r="CF6" s="2" t="e">
        <f t="shared" si="40"/>
        <v>#VALUE!</v>
      </c>
      <c r="CG6" s="2" t="e">
        <f t="shared" si="41"/>
        <v>#VALUE!</v>
      </c>
      <c r="CH6" s="1" t="e">
        <f t="shared" si="42"/>
        <v>#VALUE!</v>
      </c>
      <c r="CI6" s="1" t="e">
        <f t="shared" si="48"/>
        <v>#VALUE!</v>
      </c>
      <c r="CJ6" s="4" t="e">
        <f t="shared" si="43"/>
        <v>#VALUE!</v>
      </c>
      <c r="CK6" s="4" t="e">
        <f t="shared" si="44"/>
        <v>#VALUE!</v>
      </c>
      <c r="CL6" s="4" t="e">
        <f t="shared" si="45"/>
        <v>#VALUE!</v>
      </c>
      <c r="CM6" s="1" t="s">
        <v>33</v>
      </c>
      <c r="CN6" s="1" t="s">
        <v>33</v>
      </c>
      <c r="CO6" s="1" t="s">
        <v>33</v>
      </c>
      <c r="CP6" s="1" t="s">
        <v>33</v>
      </c>
      <c r="CQ6" s="1" t="s">
        <v>33</v>
      </c>
      <c r="CR6" s="1" t="s">
        <v>33</v>
      </c>
      <c r="CS6" s="1" t="s">
        <v>33</v>
      </c>
      <c r="CT6" s="1" t="s">
        <v>33</v>
      </c>
    </row>
    <row r="7" spans="1:98" x14ac:dyDescent="0.25">
      <c r="A7" s="1" t="s">
        <v>25</v>
      </c>
      <c r="B7" s="1" t="s">
        <v>26</v>
      </c>
      <c r="C7" s="1">
        <v>1</v>
      </c>
      <c r="D7" s="1" t="s">
        <v>216</v>
      </c>
      <c r="E7" s="1" t="s">
        <v>572</v>
      </c>
      <c r="F7" s="1">
        <v>0</v>
      </c>
      <c r="G7" s="1">
        <v>0</v>
      </c>
      <c r="H7" s="1">
        <v>39</v>
      </c>
      <c r="I7" s="1">
        <v>96</v>
      </c>
      <c r="J7" s="1">
        <v>47</v>
      </c>
      <c r="K7" s="1">
        <f t="shared" si="46"/>
        <v>86</v>
      </c>
      <c r="L7" s="1">
        <f t="shared" si="0"/>
        <v>182</v>
      </c>
      <c r="M7" s="1">
        <v>25</v>
      </c>
      <c r="N7" s="1">
        <v>71</v>
      </c>
      <c r="O7" s="1">
        <v>0</v>
      </c>
      <c r="P7" s="1">
        <v>0</v>
      </c>
      <c r="Q7" s="1">
        <f t="shared" si="1"/>
        <v>26.041666666666668</v>
      </c>
      <c r="R7" s="1">
        <f t="shared" si="2"/>
        <v>73.958333333333343</v>
      </c>
      <c r="S7" s="1">
        <f t="shared" si="3"/>
        <v>0</v>
      </c>
      <c r="T7" s="1">
        <f t="shared" si="47"/>
        <v>0</v>
      </c>
      <c r="U7" s="1">
        <v>50</v>
      </c>
      <c r="V7" s="1">
        <v>2019</v>
      </c>
      <c r="W7" s="1" t="s">
        <v>29</v>
      </c>
      <c r="X7" s="1" t="s">
        <v>30</v>
      </c>
      <c r="Y7" s="1" t="s">
        <v>52</v>
      </c>
      <c r="Z7" s="1" t="s">
        <v>367</v>
      </c>
      <c r="AA7" s="1" t="s">
        <v>31</v>
      </c>
      <c r="AB7" s="1" t="s">
        <v>396</v>
      </c>
      <c r="AC7" s="1" t="s">
        <v>379</v>
      </c>
      <c r="AD7" s="1">
        <f t="shared" si="4"/>
        <v>6.9541963103868758</v>
      </c>
      <c r="AE7" s="1">
        <v>124</v>
      </c>
      <c r="AF7" s="1">
        <v>0.95799999999999996</v>
      </c>
      <c r="AG7" s="1">
        <v>0.96499999999999997</v>
      </c>
      <c r="AH7" s="1">
        <f t="shared" si="5"/>
        <v>27.371428571428545</v>
      </c>
      <c r="AI7" s="1">
        <f t="shared" si="6"/>
        <v>27.371428571428545</v>
      </c>
      <c r="AJ7" s="2">
        <f t="shared" si="7"/>
        <v>4.3523316062176208E-2</v>
      </c>
      <c r="AK7" s="1">
        <f t="shared" si="8"/>
        <v>4.3523316062176208E-2</v>
      </c>
      <c r="AL7" s="1">
        <f t="shared" si="9"/>
        <v>664</v>
      </c>
      <c r="AM7" s="1">
        <f t="shared" si="10"/>
        <v>664</v>
      </c>
      <c r="AN7" s="4">
        <v>0.96799999999999997</v>
      </c>
      <c r="AO7" s="4">
        <v>0.95399999999999996</v>
      </c>
      <c r="AP7" s="4">
        <v>0.96199999999999997</v>
      </c>
      <c r="AQ7" s="1" t="s">
        <v>33</v>
      </c>
      <c r="AR7" s="1">
        <f>ROUND(AF7*M7,0)</f>
        <v>24</v>
      </c>
      <c r="AS7" s="1">
        <f t="shared" si="11"/>
        <v>3</v>
      </c>
      <c r="AT7" s="1">
        <f t="shared" si="12"/>
        <v>83</v>
      </c>
      <c r="AU7" s="1">
        <f>M7-AR7</f>
        <v>1</v>
      </c>
      <c r="AV7" s="1">
        <f t="shared" si="13"/>
        <v>24</v>
      </c>
      <c r="AW7" s="1">
        <f t="shared" si="14"/>
        <v>3</v>
      </c>
      <c r="AX7" s="1">
        <f t="shared" si="15"/>
        <v>83</v>
      </c>
      <c r="AY7" s="1">
        <f t="shared" si="16"/>
        <v>1</v>
      </c>
      <c r="AZ7" s="1">
        <f t="shared" si="17"/>
        <v>0.96</v>
      </c>
      <c r="BA7" s="1">
        <f t="shared" si="18"/>
        <v>3.4883720930232509E-2</v>
      </c>
      <c r="BB7" s="1">
        <f t="shared" si="19"/>
        <v>0.96</v>
      </c>
      <c r="BC7" s="1">
        <f t="shared" si="20"/>
        <v>3.4883720930232509E-2</v>
      </c>
      <c r="BD7" s="1">
        <f t="shared" si="21"/>
        <v>27</v>
      </c>
      <c r="BE7" s="1">
        <f t="shared" si="22"/>
        <v>84</v>
      </c>
      <c r="BF7" s="1">
        <f t="shared" si="23"/>
        <v>0.32142857142857145</v>
      </c>
      <c r="BG7" s="1">
        <f t="shared" si="24"/>
        <v>-0.79485049833887045</v>
      </c>
      <c r="BH7" s="1" t="s">
        <v>33</v>
      </c>
      <c r="BI7" s="5" t="s">
        <v>33</v>
      </c>
      <c r="BJ7" s="5" t="s">
        <v>33</v>
      </c>
      <c r="BK7" s="1" t="str">
        <f t="shared" si="25"/>
        <v>No</v>
      </c>
      <c r="BL7" s="1" t="s">
        <v>33</v>
      </c>
      <c r="BM7" s="1" t="s">
        <v>33</v>
      </c>
      <c r="BN7" s="1" t="s">
        <v>33</v>
      </c>
      <c r="BO7" s="1" t="s">
        <v>33</v>
      </c>
      <c r="BP7" s="1" t="s">
        <v>33</v>
      </c>
      <c r="BQ7" s="1" t="s">
        <v>33</v>
      </c>
      <c r="BR7" s="1" t="e">
        <f t="shared" si="26"/>
        <v>#VALUE!</v>
      </c>
      <c r="BS7" s="1" t="e">
        <f t="shared" si="27"/>
        <v>#VALUE!</v>
      </c>
      <c r="BT7" s="1" t="e">
        <f t="shared" si="28"/>
        <v>#VALUE!</v>
      </c>
      <c r="BU7" s="1" t="e">
        <f t="shared" si="29"/>
        <v>#VALUE!</v>
      </c>
      <c r="BV7" s="1" t="e">
        <f t="shared" si="30"/>
        <v>#VALUE!</v>
      </c>
      <c r="BW7" s="1" t="e">
        <f t="shared" si="31"/>
        <v>#VALUE!</v>
      </c>
      <c r="BX7" s="1" t="e">
        <f t="shared" si="32"/>
        <v>#VALUE!</v>
      </c>
      <c r="BY7" s="1" t="e">
        <f t="shared" si="33"/>
        <v>#VALUE!</v>
      </c>
      <c r="BZ7" s="1" t="e">
        <f t="shared" si="34"/>
        <v>#VALUE!</v>
      </c>
      <c r="CA7" s="1" t="e">
        <f t="shared" si="35"/>
        <v>#VALUE!</v>
      </c>
      <c r="CB7" s="1" t="e">
        <f t="shared" si="36"/>
        <v>#VALUE!</v>
      </c>
      <c r="CC7" s="1" t="e">
        <f t="shared" si="37"/>
        <v>#VALUE!</v>
      </c>
      <c r="CD7" s="1" t="e">
        <f t="shared" si="38"/>
        <v>#VALUE!</v>
      </c>
      <c r="CE7" s="1" t="e">
        <f t="shared" si="39"/>
        <v>#VALUE!</v>
      </c>
      <c r="CF7" s="2" t="e">
        <f t="shared" si="40"/>
        <v>#VALUE!</v>
      </c>
      <c r="CG7" s="2" t="e">
        <f t="shared" si="41"/>
        <v>#VALUE!</v>
      </c>
      <c r="CH7" s="1" t="e">
        <f t="shared" si="42"/>
        <v>#VALUE!</v>
      </c>
      <c r="CI7" s="1" t="e">
        <f t="shared" si="48"/>
        <v>#VALUE!</v>
      </c>
      <c r="CJ7" s="4" t="e">
        <f t="shared" si="43"/>
        <v>#VALUE!</v>
      </c>
      <c r="CK7" s="4" t="e">
        <f t="shared" si="44"/>
        <v>#VALUE!</v>
      </c>
      <c r="CL7" s="4" t="e">
        <f t="shared" si="45"/>
        <v>#VALUE!</v>
      </c>
      <c r="CM7" s="1" t="s">
        <v>33</v>
      </c>
      <c r="CN7" s="1" t="s">
        <v>33</v>
      </c>
      <c r="CO7" s="1" t="s">
        <v>33</v>
      </c>
      <c r="CP7" s="1" t="s">
        <v>33</v>
      </c>
      <c r="CQ7" s="1" t="s">
        <v>33</v>
      </c>
      <c r="CR7" s="1" t="s">
        <v>33</v>
      </c>
      <c r="CS7" s="1" t="s">
        <v>33</v>
      </c>
      <c r="CT7" s="1" t="s">
        <v>33</v>
      </c>
    </row>
    <row r="8" spans="1:98" x14ac:dyDescent="0.25">
      <c r="A8" s="1" t="s">
        <v>34</v>
      </c>
      <c r="B8" s="1" t="s">
        <v>341</v>
      </c>
      <c r="C8" s="1">
        <v>2</v>
      </c>
      <c r="D8" s="1" t="s">
        <v>217</v>
      </c>
      <c r="E8" s="1" t="s">
        <v>571</v>
      </c>
      <c r="F8" s="1">
        <v>1</v>
      </c>
      <c r="G8" s="1">
        <v>0</v>
      </c>
      <c r="H8" s="1">
        <v>13</v>
      </c>
      <c r="I8" s="1">
        <v>15</v>
      </c>
      <c r="J8" s="1">
        <v>0</v>
      </c>
      <c r="K8" s="1">
        <f t="shared" si="46"/>
        <v>13</v>
      </c>
      <c r="L8" s="1">
        <f t="shared" si="0"/>
        <v>28</v>
      </c>
      <c r="M8" s="1">
        <v>13</v>
      </c>
      <c r="N8" s="1">
        <v>2</v>
      </c>
      <c r="O8" s="1">
        <v>0</v>
      </c>
      <c r="P8" s="1">
        <v>0</v>
      </c>
      <c r="Q8" s="1">
        <f t="shared" si="1"/>
        <v>86.666666666666671</v>
      </c>
      <c r="R8" s="1">
        <f t="shared" si="2"/>
        <v>13.333333333333334</v>
      </c>
      <c r="S8" s="1">
        <f t="shared" si="3"/>
        <v>0</v>
      </c>
      <c r="T8" s="1">
        <f t="shared" si="47"/>
        <v>0</v>
      </c>
      <c r="U8" s="1">
        <v>51</v>
      </c>
      <c r="V8" s="1">
        <v>2017</v>
      </c>
      <c r="W8" s="1" t="s">
        <v>35</v>
      </c>
      <c r="X8" s="1" t="s">
        <v>30</v>
      </c>
      <c r="Y8" s="1" t="s">
        <v>53</v>
      </c>
      <c r="Z8" s="1" t="s">
        <v>368</v>
      </c>
      <c r="AA8" s="1" t="s">
        <v>36</v>
      </c>
      <c r="AB8" s="1" t="s">
        <v>396</v>
      </c>
      <c r="AC8" s="1" t="s">
        <v>400</v>
      </c>
      <c r="AD8" s="1">
        <v>2.0419999999999998</v>
      </c>
      <c r="AE8" s="1">
        <v>2.0419999999999998</v>
      </c>
      <c r="AF8" s="1">
        <v>0.8</v>
      </c>
      <c r="AG8" s="1">
        <v>1</v>
      </c>
      <c r="AH8" s="1" t="e">
        <f t="shared" si="5"/>
        <v>#DIV/0!</v>
      </c>
      <c r="AI8" s="1">
        <f t="shared" si="6"/>
        <v>105.07894736842114</v>
      </c>
      <c r="AJ8" s="2">
        <f t="shared" si="7"/>
        <v>0.19999999999999996</v>
      </c>
      <c r="AK8" s="1">
        <f t="shared" si="8"/>
        <v>0.19999999999999996</v>
      </c>
      <c r="AL8" s="1" t="e">
        <f t="shared" si="9"/>
        <v>#DIV/0!</v>
      </c>
      <c r="AM8" s="1">
        <f t="shared" si="10"/>
        <v>511.32258064516122</v>
      </c>
      <c r="AN8" s="4">
        <f>(AF8*I8)/((AF8*I8)+(H8-(AG8*H8)))</f>
        <v>1</v>
      </c>
      <c r="AO8" s="4">
        <f>(AG8*H8)/((I8-(AF8*I8))+(AG8*H8))</f>
        <v>0.8125</v>
      </c>
      <c r="AP8" s="4">
        <f t="shared" ref="AP8:AP27" si="49">((AF8*I8)+(AG8*H8))/((H8-(AG8*H8))+(I8-(AF8*I8))+(AF8*I8)+(AG8*H8))</f>
        <v>0.8928571428571429</v>
      </c>
      <c r="AQ8" s="1">
        <v>0.93330000000000002</v>
      </c>
      <c r="AR8" s="1">
        <f t="shared" ref="AR8:AR30" si="50">ROUND(AF8*I8,0)</f>
        <v>12</v>
      </c>
      <c r="AS8" s="1">
        <f t="shared" ref="AS8:AS27" si="51">H8-AT8</f>
        <v>0</v>
      </c>
      <c r="AT8" s="1">
        <f t="shared" ref="AT8:AT27" si="52">ROUND(AG8*H8,0)</f>
        <v>13</v>
      </c>
      <c r="AU8" s="1">
        <f t="shared" ref="AU8:AU30" si="53">I8-AR8</f>
        <v>3</v>
      </c>
      <c r="AV8" s="1">
        <f t="shared" si="13"/>
        <v>12.1</v>
      </c>
      <c r="AW8" s="1">
        <f t="shared" si="14"/>
        <v>0.1</v>
      </c>
      <c r="AX8" s="1">
        <f t="shared" si="15"/>
        <v>13.1</v>
      </c>
      <c r="AY8" s="1">
        <f t="shared" si="16"/>
        <v>3.1</v>
      </c>
      <c r="AZ8" s="1">
        <f t="shared" si="17"/>
        <v>0.8</v>
      </c>
      <c r="BA8" s="1">
        <f t="shared" si="18"/>
        <v>0</v>
      </c>
      <c r="BB8" s="1">
        <f t="shared" si="19"/>
        <v>0.79605263157894735</v>
      </c>
      <c r="BC8" s="1">
        <f t="shared" si="20"/>
        <v>7.575757575757569E-3</v>
      </c>
      <c r="BD8" s="1">
        <f t="shared" si="21"/>
        <v>12</v>
      </c>
      <c r="BE8" s="1">
        <f t="shared" si="22"/>
        <v>16</v>
      </c>
      <c r="BF8" s="1">
        <f t="shared" si="23"/>
        <v>0.75</v>
      </c>
      <c r="BG8" s="1">
        <f t="shared" ref="BG8:BG27" si="54">(BD8/BE8)-(I8/H8)</f>
        <v>-0.40384615384615374</v>
      </c>
      <c r="BH8" s="1" t="s">
        <v>33</v>
      </c>
      <c r="BI8" s="5" t="s">
        <v>33</v>
      </c>
      <c r="BJ8" s="5" t="s">
        <v>33</v>
      </c>
      <c r="BK8" s="1" t="str">
        <f t="shared" si="25"/>
        <v>Yes</v>
      </c>
      <c r="BL8" s="1" t="s">
        <v>484</v>
      </c>
      <c r="BM8" s="1">
        <v>0.15584415584415601</v>
      </c>
      <c r="BN8" s="1">
        <v>0.84765624999999978</v>
      </c>
      <c r="BO8" s="1">
        <f t="shared" ref="BO8:BO30" si="55">1-BM8</f>
        <v>0.84415584415584399</v>
      </c>
      <c r="BP8" s="1">
        <v>0.50195312499999978</v>
      </c>
      <c r="BQ8" s="1">
        <v>0.50389610389610395</v>
      </c>
      <c r="BR8" s="1">
        <f t="shared" si="26"/>
        <v>13</v>
      </c>
      <c r="BS8" s="1">
        <f t="shared" ref="BS8:BS27" si="56">H8-BT8</f>
        <v>2</v>
      </c>
      <c r="BT8" s="1">
        <f t="shared" ref="BT8:BT27" si="57">ROUND(BO8*H8,0)</f>
        <v>11</v>
      </c>
      <c r="BU8" s="1">
        <f t="shared" si="29"/>
        <v>2</v>
      </c>
      <c r="BV8" s="1">
        <f t="shared" si="30"/>
        <v>13</v>
      </c>
      <c r="BW8" s="1">
        <f t="shared" si="31"/>
        <v>2</v>
      </c>
      <c r="BX8" s="1">
        <f t="shared" si="32"/>
        <v>11</v>
      </c>
      <c r="BY8" s="1">
        <f t="shared" si="33"/>
        <v>2</v>
      </c>
      <c r="BZ8" s="1">
        <f t="shared" si="34"/>
        <v>0.8666666666666667</v>
      </c>
      <c r="CA8" s="1">
        <f t="shared" si="35"/>
        <v>0.15384615384615385</v>
      </c>
      <c r="CB8" s="1">
        <f t="shared" si="36"/>
        <v>0.8666666666666667</v>
      </c>
      <c r="CC8" s="1">
        <f t="shared" si="37"/>
        <v>0.15384615384615385</v>
      </c>
      <c r="CD8" s="1">
        <f t="shared" si="38"/>
        <v>5.4391276041666599</v>
      </c>
      <c r="CE8" s="1">
        <f t="shared" si="39"/>
        <v>5.6333333333333329</v>
      </c>
      <c r="CF8" s="2">
        <f t="shared" si="40"/>
        <v>0.18046875000000029</v>
      </c>
      <c r="CG8" s="2">
        <f t="shared" si="41"/>
        <v>0.15757575757575754</v>
      </c>
      <c r="CH8" s="1">
        <f t="shared" si="42"/>
        <v>35.75</v>
      </c>
      <c r="CI8" s="1">
        <f t="shared" si="48"/>
        <v>35.75</v>
      </c>
      <c r="CJ8" s="4">
        <f t="shared" ref="CJ8:CJ27" si="58">(BN8*I8)/((BN8*I8)+(H8-(BO8*H8)))</f>
        <v>0.86256026926293383</v>
      </c>
      <c r="CK8" s="4">
        <f t="shared" ref="CK8:CK27" si="59">(BO8*H8)/((I8-(BN8*I8))+(BO8*H8))</f>
        <v>0.82765481223576198</v>
      </c>
      <c r="CL8" s="4">
        <f t="shared" ref="CL8:CL27" si="60">((BN8*I8)+(BO8*H8))/((H8-(BO8*H8))+(I8-(BN8*I8))+(BO8*H8)+(BN8*I8))</f>
        <v>0.84603106157235608</v>
      </c>
      <c r="CM8">
        <v>2.4691358024691499E-2</v>
      </c>
      <c r="CN8">
        <v>0.79878048780487809</v>
      </c>
      <c r="CO8">
        <v>0.15500685871056261</v>
      </c>
      <c r="CP8">
        <v>0.86382113821138251</v>
      </c>
      <c r="CQ8">
        <v>0.69272976680384102</v>
      </c>
      <c r="CR8">
        <v>0.93292682926829285</v>
      </c>
      <c r="CS8">
        <v>0.50342935528120725</v>
      </c>
      <c r="CT8">
        <v>0.50000000000000044</v>
      </c>
    </row>
    <row r="9" spans="1:98" x14ac:dyDescent="0.25">
      <c r="A9" s="1" t="s">
        <v>34</v>
      </c>
      <c r="B9" s="1" t="s">
        <v>341</v>
      </c>
      <c r="C9" s="1">
        <v>2</v>
      </c>
      <c r="D9" s="1" t="s">
        <v>218</v>
      </c>
      <c r="E9" s="1" t="s">
        <v>571</v>
      </c>
      <c r="F9" s="1">
        <v>1</v>
      </c>
      <c r="G9" s="1">
        <v>0</v>
      </c>
      <c r="H9" s="1">
        <v>13</v>
      </c>
      <c r="I9" s="1">
        <v>15</v>
      </c>
      <c r="J9" s="1">
        <v>0</v>
      </c>
      <c r="K9" s="1">
        <f t="shared" si="46"/>
        <v>13</v>
      </c>
      <c r="L9" s="1">
        <f t="shared" si="0"/>
        <v>28</v>
      </c>
      <c r="M9" s="1">
        <v>13</v>
      </c>
      <c r="N9" s="1">
        <v>2</v>
      </c>
      <c r="O9" s="1">
        <v>0</v>
      </c>
      <c r="P9" s="1">
        <v>0</v>
      </c>
      <c r="Q9" s="1">
        <f t="shared" si="1"/>
        <v>86.666666666666671</v>
      </c>
      <c r="R9" s="1">
        <f t="shared" si="2"/>
        <v>13.333333333333334</v>
      </c>
      <c r="S9" s="1">
        <f t="shared" si="3"/>
        <v>0</v>
      </c>
      <c r="T9" s="1">
        <f t="shared" si="47"/>
        <v>0</v>
      </c>
      <c r="U9" s="1">
        <v>51</v>
      </c>
      <c r="V9" s="1">
        <v>2017</v>
      </c>
      <c r="W9" s="1" t="s">
        <v>35</v>
      </c>
      <c r="X9" s="1" t="s">
        <v>30</v>
      </c>
      <c r="Y9" s="1" t="s">
        <v>54</v>
      </c>
      <c r="Z9" s="1" t="s">
        <v>367</v>
      </c>
      <c r="AA9" s="1" t="s">
        <v>36</v>
      </c>
      <c r="AB9" s="1" t="s">
        <v>396</v>
      </c>
      <c r="AC9" s="1" t="s">
        <v>400</v>
      </c>
      <c r="AD9" s="1">
        <v>2.73</v>
      </c>
      <c r="AE9" s="1">
        <v>2.73</v>
      </c>
      <c r="AF9" s="1">
        <v>0.53300000000000003</v>
      </c>
      <c r="AG9" s="1">
        <v>1</v>
      </c>
      <c r="AH9" s="1" t="e">
        <f t="shared" si="5"/>
        <v>#DIV/0!</v>
      </c>
      <c r="AI9" s="1">
        <f t="shared" si="6"/>
        <v>70.342105263157961</v>
      </c>
      <c r="AJ9" s="2">
        <f t="shared" si="7"/>
        <v>0.46699999999999997</v>
      </c>
      <c r="AK9" s="1">
        <f t="shared" si="8"/>
        <v>0.46699999999999997</v>
      </c>
      <c r="AL9" s="1" t="e">
        <f t="shared" si="9"/>
        <v>#DIV/0!</v>
      </c>
      <c r="AM9" s="1">
        <f t="shared" si="10"/>
        <v>149.4507042253521</v>
      </c>
      <c r="AN9" s="4">
        <f>(AF9*I9)/((AF9*I9)+(H9-(AG9*H9)))</f>
        <v>1</v>
      </c>
      <c r="AO9" s="4">
        <f>(AG9*H9)/((I9-(AF9*I9))+(AG9*H9))</f>
        <v>0.64983754061484633</v>
      </c>
      <c r="AP9" s="4">
        <f t="shared" si="49"/>
        <v>0.74982142857142864</v>
      </c>
      <c r="AQ9" s="1">
        <v>0.76919999999999999</v>
      </c>
      <c r="AR9" s="1">
        <f t="shared" si="50"/>
        <v>8</v>
      </c>
      <c r="AS9" s="1">
        <f t="shared" si="51"/>
        <v>0</v>
      </c>
      <c r="AT9" s="1">
        <f t="shared" si="52"/>
        <v>13</v>
      </c>
      <c r="AU9" s="1">
        <f t="shared" si="53"/>
        <v>7</v>
      </c>
      <c r="AV9" s="1">
        <f t="shared" si="13"/>
        <v>8.1</v>
      </c>
      <c r="AW9" s="1">
        <f t="shared" si="14"/>
        <v>0.1</v>
      </c>
      <c r="AX9" s="1">
        <f t="shared" si="15"/>
        <v>13.1</v>
      </c>
      <c r="AY9" s="1">
        <f t="shared" si="16"/>
        <v>7.1</v>
      </c>
      <c r="AZ9" s="1">
        <f t="shared" si="17"/>
        <v>0.53333333333333333</v>
      </c>
      <c r="BA9" s="1">
        <f t="shared" si="18"/>
        <v>0</v>
      </c>
      <c r="BB9" s="1">
        <f t="shared" si="19"/>
        <v>0.53289473684210531</v>
      </c>
      <c r="BC9" s="1">
        <f t="shared" si="20"/>
        <v>7.575757575757569E-3</v>
      </c>
      <c r="BD9" s="1">
        <f t="shared" si="21"/>
        <v>8</v>
      </c>
      <c r="BE9" s="1">
        <f t="shared" si="22"/>
        <v>20</v>
      </c>
      <c r="BF9" s="1">
        <f t="shared" si="23"/>
        <v>0.4</v>
      </c>
      <c r="BG9" s="1">
        <f t="shared" si="54"/>
        <v>-0.75384615384615372</v>
      </c>
      <c r="BH9" s="1" t="s">
        <v>33</v>
      </c>
      <c r="BI9" s="5" t="s">
        <v>33</v>
      </c>
      <c r="BJ9" s="5" t="s">
        <v>33</v>
      </c>
      <c r="BK9" s="1" t="str">
        <f t="shared" si="25"/>
        <v>Yes</v>
      </c>
      <c r="BL9" s="1" t="s">
        <v>486</v>
      </c>
      <c r="BM9" s="1">
        <v>0.34031413612565431</v>
      </c>
      <c r="BN9" s="1">
        <v>0.66529774127310037</v>
      </c>
      <c r="BO9" s="1">
        <f t="shared" si="55"/>
        <v>0.65968586387434569</v>
      </c>
      <c r="BP9" s="1">
        <v>0.50308008213552358</v>
      </c>
      <c r="BQ9" s="1">
        <v>0.50087260034903991</v>
      </c>
      <c r="BR9" s="1">
        <f t="shared" si="26"/>
        <v>10</v>
      </c>
      <c r="BS9" s="1">
        <f t="shared" si="56"/>
        <v>4</v>
      </c>
      <c r="BT9" s="1">
        <f t="shared" si="57"/>
        <v>9</v>
      </c>
      <c r="BU9" s="1">
        <f t="shared" si="29"/>
        <v>5</v>
      </c>
      <c r="BV9" s="1">
        <f t="shared" si="30"/>
        <v>10</v>
      </c>
      <c r="BW9" s="1">
        <f t="shared" si="31"/>
        <v>4</v>
      </c>
      <c r="BX9" s="1">
        <f t="shared" si="32"/>
        <v>9</v>
      </c>
      <c r="BY9" s="1">
        <f t="shared" si="33"/>
        <v>5</v>
      </c>
      <c r="BZ9" s="1">
        <f t="shared" si="34"/>
        <v>0.66666666666666663</v>
      </c>
      <c r="CA9" s="1">
        <f t="shared" si="35"/>
        <v>0.30769230769230771</v>
      </c>
      <c r="CB9" s="1">
        <f t="shared" si="36"/>
        <v>0.66666666666666663</v>
      </c>
      <c r="CC9" s="1">
        <f t="shared" si="37"/>
        <v>0.30769230769230771</v>
      </c>
      <c r="CD9" s="1">
        <f t="shared" si="38"/>
        <v>1.954951824356342</v>
      </c>
      <c r="CE9" s="1">
        <f t="shared" si="39"/>
        <v>2.1666666666666665</v>
      </c>
      <c r="CF9" s="2">
        <f t="shared" si="40"/>
        <v>0.50736612235585565</v>
      </c>
      <c r="CG9" s="2">
        <f t="shared" si="41"/>
        <v>0.48148148148148157</v>
      </c>
      <c r="CH9" s="1">
        <f t="shared" si="42"/>
        <v>4.5</v>
      </c>
      <c r="CI9" s="1">
        <f t="shared" si="48"/>
        <v>4.5</v>
      </c>
      <c r="CJ9" s="4">
        <f t="shared" si="58"/>
        <v>0.692847679647702</v>
      </c>
      <c r="CK9" s="4">
        <f t="shared" si="59"/>
        <v>0.63074671404545413</v>
      </c>
      <c r="CL9" s="4">
        <f t="shared" si="60"/>
        <v>0.66269222676653572</v>
      </c>
      <c r="CM9">
        <v>2.4896265560165779E-2</v>
      </c>
      <c r="CN9">
        <v>0.53091684434968023</v>
      </c>
      <c r="CO9">
        <v>0.37344398340248941</v>
      </c>
      <c r="CP9">
        <v>0.66311300639658843</v>
      </c>
      <c r="CQ9">
        <v>0.84094052558782817</v>
      </c>
      <c r="CR9">
        <v>0.93176972281449899</v>
      </c>
      <c r="CS9">
        <v>0.50207468879668038</v>
      </c>
      <c r="CT9">
        <v>0.50106609808102354</v>
      </c>
    </row>
    <row r="10" spans="1:98" x14ac:dyDescent="0.25">
      <c r="A10" s="1" t="s">
        <v>34</v>
      </c>
      <c r="B10" s="1" t="s">
        <v>341</v>
      </c>
      <c r="C10" s="1">
        <v>2</v>
      </c>
      <c r="D10" s="1" t="s">
        <v>219</v>
      </c>
      <c r="E10" s="1" t="s">
        <v>571</v>
      </c>
      <c r="F10" s="1">
        <v>1</v>
      </c>
      <c r="G10" s="1">
        <v>0</v>
      </c>
      <c r="H10" s="1">
        <v>13</v>
      </c>
      <c r="I10" s="1">
        <v>15</v>
      </c>
      <c r="J10" s="1">
        <v>0</v>
      </c>
      <c r="K10" s="1">
        <f t="shared" si="46"/>
        <v>13</v>
      </c>
      <c r="L10" s="1">
        <f t="shared" si="0"/>
        <v>28</v>
      </c>
      <c r="M10" s="1">
        <v>13</v>
      </c>
      <c r="N10" s="1">
        <v>2</v>
      </c>
      <c r="O10" s="1">
        <v>0</v>
      </c>
      <c r="P10" s="1">
        <v>0</v>
      </c>
      <c r="Q10" s="1">
        <f t="shared" si="1"/>
        <v>86.666666666666671</v>
      </c>
      <c r="R10" s="1">
        <f t="shared" si="2"/>
        <v>13.333333333333334</v>
      </c>
      <c r="S10" s="1">
        <f t="shared" si="3"/>
        <v>0</v>
      </c>
      <c r="T10" s="1">
        <f t="shared" si="47"/>
        <v>0</v>
      </c>
      <c r="U10" s="1">
        <v>51</v>
      </c>
      <c r="V10" s="1">
        <v>2017</v>
      </c>
      <c r="W10" s="1" t="s">
        <v>35</v>
      </c>
      <c r="X10" s="1" t="s">
        <v>30</v>
      </c>
      <c r="Y10" s="1" t="s">
        <v>55</v>
      </c>
      <c r="Z10" s="1" t="s">
        <v>367</v>
      </c>
      <c r="AA10" s="1" t="s">
        <v>36</v>
      </c>
      <c r="AB10" s="1" t="s">
        <v>396</v>
      </c>
      <c r="AC10" s="1" t="s">
        <v>400</v>
      </c>
      <c r="AD10" s="1">
        <v>1.0069999999999999</v>
      </c>
      <c r="AE10" s="1">
        <v>1.0069999999999999</v>
      </c>
      <c r="AF10" s="1">
        <v>0.53300000000000003</v>
      </c>
      <c r="AG10" s="1">
        <v>0.92300000000000004</v>
      </c>
      <c r="AH10" s="1">
        <f t="shared" si="5"/>
        <v>6.9220779220779267</v>
      </c>
      <c r="AI10" s="1">
        <f t="shared" si="6"/>
        <v>6.9220779220779267</v>
      </c>
      <c r="AJ10" s="2">
        <f t="shared" si="7"/>
        <v>0.50595882990249186</v>
      </c>
      <c r="AK10" s="1">
        <f t="shared" si="8"/>
        <v>0.50595882990249186</v>
      </c>
      <c r="AL10" s="1">
        <f t="shared" si="9"/>
        <v>13.714285714285714</v>
      </c>
      <c r="AM10" s="1">
        <f t="shared" si="10"/>
        <v>13.714285714285714</v>
      </c>
      <c r="AN10" s="4">
        <f>(AF10*I10)/((AF10*I10)+(H10-(AG10*H10)))</f>
        <v>0.88872832369942212</v>
      </c>
      <c r="AO10" s="4">
        <v>0.63160000000000005</v>
      </c>
      <c r="AP10" s="4">
        <f t="shared" si="49"/>
        <v>0.71407142857142858</v>
      </c>
      <c r="AQ10" s="1">
        <v>0.75900000000000001</v>
      </c>
      <c r="AR10" s="1">
        <f t="shared" si="50"/>
        <v>8</v>
      </c>
      <c r="AS10" s="1">
        <f t="shared" si="51"/>
        <v>1</v>
      </c>
      <c r="AT10" s="1">
        <f t="shared" si="52"/>
        <v>12</v>
      </c>
      <c r="AU10" s="1">
        <f t="shared" si="53"/>
        <v>7</v>
      </c>
      <c r="AV10" s="1">
        <f t="shared" si="13"/>
        <v>8</v>
      </c>
      <c r="AW10" s="1">
        <f t="shared" si="14"/>
        <v>1</v>
      </c>
      <c r="AX10" s="1">
        <f t="shared" si="15"/>
        <v>12</v>
      </c>
      <c r="AY10" s="1">
        <f t="shared" si="16"/>
        <v>7</v>
      </c>
      <c r="AZ10" s="1">
        <f t="shared" si="17"/>
        <v>0.53333333333333333</v>
      </c>
      <c r="BA10" s="1">
        <f t="shared" si="18"/>
        <v>7.6923076923076872E-2</v>
      </c>
      <c r="BB10" s="1">
        <f t="shared" si="19"/>
        <v>0.53333333333333333</v>
      </c>
      <c r="BC10" s="1">
        <f t="shared" si="20"/>
        <v>7.6923076923076872E-2</v>
      </c>
      <c r="BD10" s="1">
        <f t="shared" si="21"/>
        <v>9</v>
      </c>
      <c r="BE10" s="1">
        <f t="shared" si="22"/>
        <v>19</v>
      </c>
      <c r="BF10" s="1">
        <f t="shared" si="23"/>
        <v>0.47368421052631576</v>
      </c>
      <c r="BG10" s="1">
        <f t="shared" si="54"/>
        <v>-0.68016194331983804</v>
      </c>
      <c r="BH10" s="1" t="s">
        <v>33</v>
      </c>
      <c r="BI10" s="5" t="s">
        <v>33</v>
      </c>
      <c r="BJ10" s="5" t="s">
        <v>33</v>
      </c>
      <c r="BK10" s="1" t="str">
        <f t="shared" si="25"/>
        <v>Yes</v>
      </c>
      <c r="BL10" s="1" t="s">
        <v>487</v>
      </c>
      <c r="BM10" s="1">
        <v>0.30809859154929548</v>
      </c>
      <c r="BN10" s="1">
        <v>0.69672131147540994</v>
      </c>
      <c r="BO10" s="1">
        <f t="shared" si="55"/>
        <v>0.69190140845070447</v>
      </c>
      <c r="BP10" s="1">
        <v>0.50000000000000011</v>
      </c>
      <c r="BQ10" s="1">
        <v>0.50176056338028174</v>
      </c>
      <c r="BR10" s="1">
        <f t="shared" si="26"/>
        <v>10</v>
      </c>
      <c r="BS10" s="1">
        <f t="shared" si="56"/>
        <v>4</v>
      </c>
      <c r="BT10" s="1">
        <f t="shared" si="57"/>
        <v>9</v>
      </c>
      <c r="BU10" s="1">
        <f t="shared" si="29"/>
        <v>5</v>
      </c>
      <c r="BV10" s="1">
        <f t="shared" si="30"/>
        <v>10</v>
      </c>
      <c r="BW10" s="1">
        <f t="shared" si="31"/>
        <v>4</v>
      </c>
      <c r="BX10" s="1">
        <f t="shared" si="32"/>
        <v>9</v>
      </c>
      <c r="BY10" s="1">
        <f t="shared" si="33"/>
        <v>5</v>
      </c>
      <c r="BZ10" s="1">
        <f t="shared" si="34"/>
        <v>0.66666666666666663</v>
      </c>
      <c r="CA10" s="1">
        <f t="shared" si="35"/>
        <v>0.30769230769230771</v>
      </c>
      <c r="CB10" s="1">
        <f t="shared" si="36"/>
        <v>0.66666666666666663</v>
      </c>
      <c r="CC10" s="1">
        <f t="shared" si="37"/>
        <v>0.30769230769230771</v>
      </c>
      <c r="CD10" s="1">
        <f t="shared" si="38"/>
        <v>2.2613583138173325</v>
      </c>
      <c r="CE10" s="1">
        <f t="shared" si="39"/>
        <v>2.1666666666666665</v>
      </c>
      <c r="CF10" s="2">
        <f t="shared" si="40"/>
        <v>0.43832645059024705</v>
      </c>
      <c r="CG10" s="2">
        <f t="shared" si="41"/>
        <v>0.48148148148148157</v>
      </c>
      <c r="CH10" s="1">
        <f t="shared" si="42"/>
        <v>4.5</v>
      </c>
      <c r="CI10" s="1">
        <f t="shared" si="48"/>
        <v>4.5</v>
      </c>
      <c r="CJ10" s="4">
        <f t="shared" si="58"/>
        <v>0.72293486398802109</v>
      </c>
      <c r="CK10" s="4">
        <f t="shared" si="59"/>
        <v>0.66411589088561163</v>
      </c>
      <c r="CL10" s="4">
        <f t="shared" si="60"/>
        <v>0.69448349935679665</v>
      </c>
      <c r="CM10">
        <v>7.9608938547486102E-2</v>
      </c>
      <c r="CN10">
        <v>0.26282051282051322</v>
      </c>
      <c r="CO10">
        <v>0.30865921787709488</v>
      </c>
      <c r="CP10">
        <v>0.66666666666666696</v>
      </c>
      <c r="CQ10">
        <v>0.84636871508379863</v>
      </c>
      <c r="CR10">
        <v>0.93376068376068388</v>
      </c>
      <c r="CS10">
        <v>0.50279329608938539</v>
      </c>
      <c r="CT10">
        <v>0.50000000000000022</v>
      </c>
    </row>
    <row r="11" spans="1:98" x14ac:dyDescent="0.25">
      <c r="A11" s="1" t="s">
        <v>34</v>
      </c>
      <c r="B11" s="1" t="s">
        <v>341</v>
      </c>
      <c r="C11" s="1">
        <v>2</v>
      </c>
      <c r="D11" s="1" t="s">
        <v>220</v>
      </c>
      <c r="E11" s="1" t="s">
        <v>571</v>
      </c>
      <c r="F11" s="1">
        <v>1</v>
      </c>
      <c r="G11" s="1">
        <v>0</v>
      </c>
      <c r="H11" s="1">
        <v>13</v>
      </c>
      <c r="I11" s="1">
        <v>15</v>
      </c>
      <c r="J11" s="1">
        <v>0</v>
      </c>
      <c r="K11" s="1">
        <f t="shared" si="46"/>
        <v>13</v>
      </c>
      <c r="L11" s="1">
        <f t="shared" si="0"/>
        <v>28</v>
      </c>
      <c r="M11" s="1">
        <v>13</v>
      </c>
      <c r="N11" s="1">
        <v>2</v>
      </c>
      <c r="O11" s="1">
        <v>0</v>
      </c>
      <c r="P11" s="1">
        <v>0</v>
      </c>
      <c r="Q11" s="1">
        <f t="shared" si="1"/>
        <v>86.666666666666671</v>
      </c>
      <c r="R11" s="1">
        <f t="shared" si="2"/>
        <v>13.333333333333334</v>
      </c>
      <c r="S11" s="1">
        <f t="shared" si="3"/>
        <v>0</v>
      </c>
      <c r="T11" s="1">
        <f t="shared" si="47"/>
        <v>0</v>
      </c>
      <c r="U11" s="1">
        <v>51</v>
      </c>
      <c r="V11" s="1">
        <v>2017</v>
      </c>
      <c r="W11" s="1" t="s">
        <v>35</v>
      </c>
      <c r="X11" s="1" t="s">
        <v>30</v>
      </c>
      <c r="Y11" s="1" t="s">
        <v>56</v>
      </c>
      <c r="Z11" s="1" t="s">
        <v>367</v>
      </c>
      <c r="AA11" s="1" t="s">
        <v>36</v>
      </c>
      <c r="AB11" s="1" t="s">
        <v>396</v>
      </c>
      <c r="AC11" s="1" t="s">
        <v>400</v>
      </c>
      <c r="AD11" s="1">
        <v>1.5169999999999999</v>
      </c>
      <c r="AE11" s="1">
        <v>1.5169999999999999</v>
      </c>
      <c r="AF11" s="1">
        <v>0.86699999999999999</v>
      </c>
      <c r="AG11" s="1">
        <v>0.69199999999999995</v>
      </c>
      <c r="AH11" s="1">
        <f t="shared" si="5"/>
        <v>2.8149350649350646</v>
      </c>
      <c r="AI11" s="1">
        <f t="shared" si="6"/>
        <v>2.8149350649350646</v>
      </c>
      <c r="AJ11" s="2">
        <f t="shared" si="7"/>
        <v>0.19219653179190754</v>
      </c>
      <c r="AK11" s="1">
        <f t="shared" si="8"/>
        <v>0.19219653179190754</v>
      </c>
      <c r="AL11" s="1">
        <f t="shared" si="9"/>
        <v>14.625</v>
      </c>
      <c r="AM11" s="1">
        <f t="shared" si="10"/>
        <v>14.625</v>
      </c>
      <c r="AN11" s="4">
        <f>(AF11*I11)/((AF11*I11)+(H11-(AG11*H11)))</f>
        <v>0.76459521429831256</v>
      </c>
      <c r="AO11" s="4">
        <v>0.81820000000000004</v>
      </c>
      <c r="AP11" s="4">
        <f t="shared" si="49"/>
        <v>0.78574999999999995</v>
      </c>
      <c r="AQ11" s="1">
        <v>0.8256</v>
      </c>
      <c r="AR11" s="1">
        <f t="shared" si="50"/>
        <v>13</v>
      </c>
      <c r="AS11" s="1">
        <f t="shared" si="51"/>
        <v>4</v>
      </c>
      <c r="AT11" s="1">
        <f t="shared" si="52"/>
        <v>9</v>
      </c>
      <c r="AU11" s="1">
        <f t="shared" si="53"/>
        <v>2</v>
      </c>
      <c r="AV11" s="1">
        <f t="shared" si="13"/>
        <v>13</v>
      </c>
      <c r="AW11" s="1">
        <f t="shared" si="14"/>
        <v>4</v>
      </c>
      <c r="AX11" s="1">
        <f t="shared" si="15"/>
        <v>9</v>
      </c>
      <c r="AY11" s="1">
        <f t="shared" si="16"/>
        <v>2</v>
      </c>
      <c r="AZ11" s="1">
        <f t="shared" si="17"/>
        <v>0.8666666666666667</v>
      </c>
      <c r="BA11" s="1">
        <f t="shared" si="18"/>
        <v>0.30769230769230771</v>
      </c>
      <c r="BB11" s="1">
        <f t="shared" si="19"/>
        <v>0.8666666666666667</v>
      </c>
      <c r="BC11" s="1">
        <f t="shared" si="20"/>
        <v>0.30769230769230771</v>
      </c>
      <c r="BD11" s="1">
        <f t="shared" si="21"/>
        <v>17</v>
      </c>
      <c r="BE11" s="1">
        <f t="shared" si="22"/>
        <v>11</v>
      </c>
      <c r="BF11" s="1">
        <f t="shared" si="23"/>
        <v>1.5454545454545454</v>
      </c>
      <c r="BG11" s="1">
        <f t="shared" si="54"/>
        <v>0.39160839160839167</v>
      </c>
      <c r="BH11" s="1" t="s">
        <v>33</v>
      </c>
      <c r="BI11" s="5" t="s">
        <v>33</v>
      </c>
      <c r="BJ11" s="5" t="s">
        <v>33</v>
      </c>
      <c r="BK11" s="1" t="str">
        <f t="shared" si="25"/>
        <v>Yes</v>
      </c>
      <c r="BL11" s="1" t="s">
        <v>488</v>
      </c>
      <c r="BM11" s="1">
        <v>0.30713640469738063</v>
      </c>
      <c r="BN11" s="1">
        <v>0.69672131147540994</v>
      </c>
      <c r="BO11" s="1">
        <f t="shared" si="55"/>
        <v>0.69286359530261943</v>
      </c>
      <c r="BP11" s="1">
        <v>0.50000000000000011</v>
      </c>
      <c r="BQ11" s="1">
        <v>0.50406504065040669</v>
      </c>
      <c r="BR11" s="1">
        <f t="shared" si="26"/>
        <v>10</v>
      </c>
      <c r="BS11" s="1">
        <f t="shared" si="56"/>
        <v>4</v>
      </c>
      <c r="BT11" s="1">
        <f t="shared" si="57"/>
        <v>9</v>
      </c>
      <c r="BU11" s="1">
        <f t="shared" si="29"/>
        <v>5</v>
      </c>
      <c r="BV11" s="1">
        <f t="shared" si="30"/>
        <v>10</v>
      </c>
      <c r="BW11" s="1">
        <f t="shared" si="31"/>
        <v>4</v>
      </c>
      <c r="BX11" s="1">
        <f t="shared" si="32"/>
        <v>9</v>
      </c>
      <c r="BY11" s="1">
        <f t="shared" si="33"/>
        <v>5</v>
      </c>
      <c r="BZ11" s="1">
        <f t="shared" si="34"/>
        <v>0.66666666666666663</v>
      </c>
      <c r="CA11" s="1">
        <f t="shared" si="35"/>
        <v>0.30769230769230771</v>
      </c>
      <c r="CB11" s="1">
        <f t="shared" si="36"/>
        <v>0.66666666666666663</v>
      </c>
      <c r="CC11" s="1">
        <f t="shared" si="37"/>
        <v>0.30769230769230771</v>
      </c>
      <c r="CD11" s="1">
        <f t="shared" si="38"/>
        <v>2.2684426229508174</v>
      </c>
      <c r="CE11" s="1">
        <f t="shared" si="39"/>
        <v>2.1666666666666665</v>
      </c>
      <c r="CF11" s="2">
        <f t="shared" si="40"/>
        <v>0.43771774210785047</v>
      </c>
      <c r="CG11" s="2">
        <f t="shared" si="41"/>
        <v>0.48148148148148157</v>
      </c>
      <c r="CH11" s="1">
        <f t="shared" si="42"/>
        <v>4.5</v>
      </c>
      <c r="CI11" s="1">
        <f t="shared" si="48"/>
        <v>4.5</v>
      </c>
      <c r="CJ11" s="4">
        <f t="shared" si="58"/>
        <v>0.72356093947448674</v>
      </c>
      <c r="CK11" s="4">
        <f t="shared" si="59"/>
        <v>0.66442580947506813</v>
      </c>
      <c r="CL11" s="4">
        <f t="shared" si="60"/>
        <v>0.69493022896661449</v>
      </c>
      <c r="CM11">
        <v>7.4498567335243682E-2</v>
      </c>
      <c r="CN11">
        <v>0.46466809421841532</v>
      </c>
      <c r="CO11">
        <v>0.30659025787965632</v>
      </c>
      <c r="CP11">
        <v>0.72805139186295509</v>
      </c>
      <c r="CQ11">
        <v>0.61174785100286533</v>
      </c>
      <c r="CR11">
        <v>0.93147751605995721</v>
      </c>
      <c r="CS11">
        <v>0.5028653295128942</v>
      </c>
      <c r="CT11">
        <v>0.50107066381156307</v>
      </c>
    </row>
    <row r="12" spans="1:98" x14ac:dyDescent="0.25">
      <c r="A12" s="1" t="s">
        <v>34</v>
      </c>
      <c r="B12" s="1" t="s">
        <v>341</v>
      </c>
      <c r="C12" s="1">
        <v>2</v>
      </c>
      <c r="D12" s="1" t="s">
        <v>221</v>
      </c>
      <c r="E12" s="1" t="s">
        <v>571</v>
      </c>
      <c r="F12" s="1">
        <v>1</v>
      </c>
      <c r="G12" s="1">
        <v>0</v>
      </c>
      <c r="H12" s="1">
        <v>13</v>
      </c>
      <c r="I12" s="1">
        <v>15</v>
      </c>
      <c r="J12" s="1">
        <v>0</v>
      </c>
      <c r="K12" s="1">
        <f t="shared" si="46"/>
        <v>13</v>
      </c>
      <c r="L12" s="1">
        <f t="shared" si="0"/>
        <v>28</v>
      </c>
      <c r="M12" s="1">
        <v>13</v>
      </c>
      <c r="N12" s="1">
        <v>2</v>
      </c>
      <c r="O12" s="1">
        <v>0</v>
      </c>
      <c r="P12" s="1">
        <v>0</v>
      </c>
      <c r="Q12" s="1">
        <f t="shared" si="1"/>
        <v>86.666666666666671</v>
      </c>
      <c r="R12" s="1">
        <f t="shared" si="2"/>
        <v>13.333333333333334</v>
      </c>
      <c r="S12" s="1">
        <f t="shared" si="3"/>
        <v>0</v>
      </c>
      <c r="T12" s="1">
        <f t="shared" si="47"/>
        <v>0</v>
      </c>
      <c r="U12" s="1">
        <v>51</v>
      </c>
      <c r="V12" s="1">
        <v>2017</v>
      </c>
      <c r="W12" s="1" t="s">
        <v>35</v>
      </c>
      <c r="X12" s="1" t="s">
        <v>30</v>
      </c>
      <c r="Y12" s="1" t="s">
        <v>57</v>
      </c>
      <c r="Z12" s="1" t="s">
        <v>367</v>
      </c>
      <c r="AA12" s="1" t="s">
        <v>36</v>
      </c>
      <c r="AB12" s="1" t="s">
        <v>396</v>
      </c>
      <c r="AC12" s="1" t="s">
        <v>400</v>
      </c>
      <c r="AD12" s="1">
        <v>1.044</v>
      </c>
      <c r="AE12" s="1">
        <v>1.044</v>
      </c>
      <c r="AF12" s="1">
        <v>0.66700000000000004</v>
      </c>
      <c r="AG12" s="1">
        <v>1</v>
      </c>
      <c r="AH12" s="1" t="e">
        <f t="shared" si="5"/>
        <v>#DIV/0!</v>
      </c>
      <c r="AI12" s="1">
        <f t="shared" si="6"/>
        <v>87.710526315789551</v>
      </c>
      <c r="AJ12" s="2">
        <f t="shared" si="7"/>
        <v>0.33299999999999996</v>
      </c>
      <c r="AK12" s="1">
        <f t="shared" si="8"/>
        <v>0.33299999999999996</v>
      </c>
      <c r="AL12" s="1" t="e">
        <f t="shared" si="9"/>
        <v>#DIV/0!</v>
      </c>
      <c r="AM12" s="1">
        <f t="shared" si="10"/>
        <v>259.43137254901961</v>
      </c>
      <c r="AN12" s="4">
        <f>(AF12*I12)/((AF12*I12)+(H12-(AG12*H12)))</f>
        <v>1</v>
      </c>
      <c r="AO12" s="4">
        <v>0.72219999999999995</v>
      </c>
      <c r="AP12" s="4">
        <f t="shared" si="49"/>
        <v>0.82160714285714298</v>
      </c>
      <c r="AQ12" s="1">
        <v>0.81279999999999997</v>
      </c>
      <c r="AR12" s="1">
        <f t="shared" si="50"/>
        <v>10</v>
      </c>
      <c r="AS12" s="1">
        <f t="shared" si="51"/>
        <v>0</v>
      </c>
      <c r="AT12" s="1">
        <f t="shared" si="52"/>
        <v>13</v>
      </c>
      <c r="AU12" s="1">
        <f t="shared" si="53"/>
        <v>5</v>
      </c>
      <c r="AV12" s="1">
        <f t="shared" si="13"/>
        <v>10.1</v>
      </c>
      <c r="AW12" s="1">
        <f t="shared" si="14"/>
        <v>0.1</v>
      </c>
      <c r="AX12" s="1">
        <f t="shared" si="15"/>
        <v>13.1</v>
      </c>
      <c r="AY12" s="1">
        <f t="shared" si="16"/>
        <v>5.0999999999999996</v>
      </c>
      <c r="AZ12" s="1">
        <f t="shared" si="17"/>
        <v>0.66666666666666663</v>
      </c>
      <c r="BA12" s="1">
        <f t="shared" si="18"/>
        <v>0</v>
      </c>
      <c r="BB12" s="1">
        <f t="shared" si="19"/>
        <v>0.66447368421052633</v>
      </c>
      <c r="BC12" s="1">
        <f t="shared" si="20"/>
        <v>7.575757575757569E-3</v>
      </c>
      <c r="BD12" s="1">
        <f t="shared" si="21"/>
        <v>10</v>
      </c>
      <c r="BE12" s="1">
        <f t="shared" si="22"/>
        <v>18</v>
      </c>
      <c r="BF12" s="1">
        <f t="shared" si="23"/>
        <v>0.55555555555555558</v>
      </c>
      <c r="BG12" s="1">
        <f t="shared" si="54"/>
        <v>-0.59829059829059816</v>
      </c>
      <c r="BH12" s="1" t="s">
        <v>33</v>
      </c>
      <c r="BI12" s="5" t="s">
        <v>33</v>
      </c>
      <c r="BJ12" s="5" t="s">
        <v>33</v>
      </c>
      <c r="BK12" s="1" t="str">
        <f t="shared" si="25"/>
        <v>Yes</v>
      </c>
      <c r="BL12" s="1" t="s">
        <v>489</v>
      </c>
      <c r="BM12" s="1">
        <v>0.30573248407643328</v>
      </c>
      <c r="BN12" s="1">
        <v>0.70225872689938407</v>
      </c>
      <c r="BO12" s="1">
        <f t="shared" si="55"/>
        <v>0.69426751592356672</v>
      </c>
      <c r="BP12" s="1">
        <v>0.50308008213552358</v>
      </c>
      <c r="BQ12" s="1">
        <v>0.50409463148316647</v>
      </c>
      <c r="BR12" s="1">
        <f t="shared" si="26"/>
        <v>11</v>
      </c>
      <c r="BS12" s="1">
        <f t="shared" si="56"/>
        <v>4</v>
      </c>
      <c r="BT12" s="1">
        <f t="shared" si="57"/>
        <v>9</v>
      </c>
      <c r="BU12" s="1">
        <f t="shared" si="29"/>
        <v>4</v>
      </c>
      <c r="BV12" s="1">
        <f t="shared" si="30"/>
        <v>11</v>
      </c>
      <c r="BW12" s="1">
        <f t="shared" si="31"/>
        <v>4</v>
      </c>
      <c r="BX12" s="1">
        <f t="shared" si="32"/>
        <v>9</v>
      </c>
      <c r="BY12" s="1">
        <f t="shared" si="33"/>
        <v>4</v>
      </c>
      <c r="BZ12" s="1">
        <f t="shared" si="34"/>
        <v>0.73333333333333328</v>
      </c>
      <c r="CA12" s="1">
        <f t="shared" si="35"/>
        <v>0.30769230769230771</v>
      </c>
      <c r="CB12" s="1">
        <f t="shared" si="36"/>
        <v>0.73333333333333328</v>
      </c>
      <c r="CC12" s="1">
        <f t="shared" si="37"/>
        <v>0.30769230769230771</v>
      </c>
      <c r="CD12" s="1">
        <f t="shared" si="38"/>
        <v>2.2969712525667343</v>
      </c>
      <c r="CE12" s="1">
        <f t="shared" si="39"/>
        <v>2.3833333333333329</v>
      </c>
      <c r="CF12" s="2">
        <f t="shared" si="40"/>
        <v>0.42885669611740102</v>
      </c>
      <c r="CG12" s="2">
        <f t="shared" si="41"/>
        <v>0.3851851851851853</v>
      </c>
      <c r="CH12" s="1">
        <f t="shared" si="42"/>
        <v>6.1875</v>
      </c>
      <c r="CI12" s="1">
        <f t="shared" si="48"/>
        <v>6.1875</v>
      </c>
      <c r="CJ12" s="4">
        <f t="shared" si="58"/>
        <v>0.72605377454930942</v>
      </c>
      <c r="CK12" s="4">
        <f t="shared" si="59"/>
        <v>0.6689703108126186</v>
      </c>
      <c r="CL12" s="4">
        <f t="shared" si="60"/>
        <v>0.69854852180346882</v>
      </c>
      <c r="CM12">
        <v>2.597402597402582E-2</v>
      </c>
      <c r="CN12">
        <v>0.66239316239316259</v>
      </c>
      <c r="CO12">
        <v>0.30591630591630581</v>
      </c>
      <c r="CP12">
        <v>0.73076923076923095</v>
      </c>
      <c r="CQ12">
        <v>0.69119769119769137</v>
      </c>
      <c r="CR12">
        <v>0.93803418803418814</v>
      </c>
      <c r="CS12">
        <v>0.50360750360750361</v>
      </c>
      <c r="CT12">
        <v>0.50213675213675246</v>
      </c>
    </row>
    <row r="13" spans="1:98" x14ac:dyDescent="0.25">
      <c r="A13" s="1" t="s">
        <v>37</v>
      </c>
      <c r="B13" s="1" t="s">
        <v>38</v>
      </c>
      <c r="C13" s="1">
        <v>3</v>
      </c>
      <c r="D13" s="1" t="s">
        <v>222</v>
      </c>
      <c r="E13" s="1" t="s">
        <v>571</v>
      </c>
      <c r="F13" s="1">
        <v>1</v>
      </c>
      <c r="G13" s="1">
        <v>0</v>
      </c>
      <c r="H13" s="1">
        <v>10</v>
      </c>
      <c r="I13" s="1">
        <v>61</v>
      </c>
      <c r="J13" s="1">
        <v>0</v>
      </c>
      <c r="K13" s="1">
        <f t="shared" si="46"/>
        <v>10</v>
      </c>
      <c r="L13" s="1">
        <f t="shared" si="0"/>
        <v>71</v>
      </c>
      <c r="M13" s="1">
        <v>27</v>
      </c>
      <c r="N13" s="1">
        <v>34</v>
      </c>
      <c r="O13" s="1">
        <v>0</v>
      </c>
      <c r="P13" s="1">
        <v>0</v>
      </c>
      <c r="Q13" s="1">
        <f t="shared" si="1"/>
        <v>44.26229508196721</v>
      </c>
      <c r="R13" s="1">
        <f t="shared" si="2"/>
        <v>55.737704918032783</v>
      </c>
      <c r="S13" s="1">
        <f t="shared" si="3"/>
        <v>0</v>
      </c>
      <c r="T13" s="1">
        <f t="shared" si="47"/>
        <v>0</v>
      </c>
      <c r="U13" s="1">
        <v>53.423999999999999</v>
      </c>
      <c r="V13" s="1">
        <v>2013</v>
      </c>
      <c r="W13" s="1" t="s">
        <v>39</v>
      </c>
      <c r="X13" s="1" t="s">
        <v>30</v>
      </c>
      <c r="Y13" s="1" t="s">
        <v>41</v>
      </c>
      <c r="Z13" s="1" t="s">
        <v>367</v>
      </c>
      <c r="AA13" s="1" t="s">
        <v>31</v>
      </c>
      <c r="AB13" s="1" t="s">
        <v>396</v>
      </c>
      <c r="AC13" s="1" t="s">
        <v>380</v>
      </c>
      <c r="AD13" s="1">
        <f t="shared" ref="AD13:AD20" si="61">LOG(AE13,2)</f>
        <v>5.88801258540283</v>
      </c>
      <c r="AE13" s="1">
        <v>59.22</v>
      </c>
      <c r="AF13" s="1">
        <v>0.83299999999999996</v>
      </c>
      <c r="AG13" s="1">
        <v>1</v>
      </c>
      <c r="AH13" s="1" t="e">
        <f t="shared" si="5"/>
        <v>#DIV/0!</v>
      </c>
      <c r="AI13" s="1">
        <f t="shared" si="6"/>
        <v>85.16666666666697</v>
      </c>
      <c r="AJ13" s="2">
        <f t="shared" si="7"/>
        <v>0.16700000000000004</v>
      </c>
      <c r="AK13" s="1">
        <f t="shared" si="8"/>
        <v>0.16700000000000004</v>
      </c>
      <c r="AL13" s="1" t="e">
        <f t="shared" si="9"/>
        <v>#DIV/0!</v>
      </c>
      <c r="AM13" s="1">
        <f t="shared" si="10"/>
        <v>511</v>
      </c>
      <c r="AN13" s="4">
        <v>1</v>
      </c>
      <c r="AO13" s="4">
        <v>0.5</v>
      </c>
      <c r="AP13" s="4">
        <f t="shared" si="49"/>
        <v>0.85652112676056336</v>
      </c>
      <c r="AQ13" s="1">
        <v>0.95</v>
      </c>
      <c r="AR13" s="1">
        <f t="shared" si="50"/>
        <v>51</v>
      </c>
      <c r="AS13" s="1">
        <f t="shared" si="51"/>
        <v>0</v>
      </c>
      <c r="AT13" s="1">
        <f t="shared" si="52"/>
        <v>10</v>
      </c>
      <c r="AU13" s="1">
        <f t="shared" si="53"/>
        <v>10</v>
      </c>
      <c r="AV13" s="1">
        <f t="shared" si="13"/>
        <v>51.1</v>
      </c>
      <c r="AW13" s="1">
        <f t="shared" si="14"/>
        <v>0.1</v>
      </c>
      <c r="AX13" s="1">
        <f t="shared" si="15"/>
        <v>10.1</v>
      </c>
      <c r="AY13" s="1">
        <f t="shared" si="16"/>
        <v>10.1</v>
      </c>
      <c r="AZ13" s="1">
        <f t="shared" si="17"/>
        <v>0.83606557377049184</v>
      </c>
      <c r="BA13" s="1">
        <f t="shared" si="18"/>
        <v>0</v>
      </c>
      <c r="BB13" s="1">
        <f t="shared" si="19"/>
        <v>0.83496732026143794</v>
      </c>
      <c r="BC13" s="1">
        <f t="shared" si="20"/>
        <v>9.8039215686274161E-3</v>
      </c>
      <c r="BD13" s="1">
        <f t="shared" si="21"/>
        <v>51</v>
      </c>
      <c r="BE13" s="1">
        <f t="shared" si="22"/>
        <v>20</v>
      </c>
      <c r="BF13" s="1">
        <f t="shared" si="23"/>
        <v>2.5499999999999998</v>
      </c>
      <c r="BG13" s="1">
        <f t="shared" si="54"/>
        <v>-3.55</v>
      </c>
      <c r="BH13" s="1" t="s">
        <v>66</v>
      </c>
      <c r="BI13" s="5">
        <v>0.91369999999999996</v>
      </c>
      <c r="BJ13" s="5">
        <v>0.98626999999999998</v>
      </c>
      <c r="BK13" s="1" t="str">
        <f t="shared" si="25"/>
        <v>Yes</v>
      </c>
      <c r="BL13" s="1" t="s">
        <v>457</v>
      </c>
      <c r="BM13" s="1">
        <v>0.14221556886227549</v>
      </c>
      <c r="BN13" s="1">
        <v>0.86068702290076349</v>
      </c>
      <c r="BO13" s="1">
        <f t="shared" si="55"/>
        <v>0.85778443113772451</v>
      </c>
      <c r="BP13" s="1">
        <v>0.50000000000000022</v>
      </c>
      <c r="BQ13" s="1">
        <v>0.50149700598802416</v>
      </c>
      <c r="BR13" s="1">
        <f t="shared" si="26"/>
        <v>53</v>
      </c>
      <c r="BS13" s="1">
        <f t="shared" si="56"/>
        <v>1</v>
      </c>
      <c r="BT13" s="1">
        <f t="shared" si="57"/>
        <v>9</v>
      </c>
      <c r="BU13" s="1">
        <f t="shared" si="29"/>
        <v>8</v>
      </c>
      <c r="BV13" s="1">
        <f t="shared" si="30"/>
        <v>53</v>
      </c>
      <c r="BW13" s="1">
        <f t="shared" si="31"/>
        <v>1</v>
      </c>
      <c r="BX13" s="1">
        <f t="shared" si="32"/>
        <v>9</v>
      </c>
      <c r="BY13" s="1">
        <f t="shared" si="33"/>
        <v>8</v>
      </c>
      <c r="BZ13" s="1">
        <f t="shared" si="34"/>
        <v>0.86885245901639341</v>
      </c>
      <c r="CA13" s="1">
        <f t="shared" si="35"/>
        <v>9.9999999999999978E-2</v>
      </c>
      <c r="CB13" s="1">
        <f t="shared" si="36"/>
        <v>0.86885245901639341</v>
      </c>
      <c r="CC13" s="1">
        <f t="shared" si="37"/>
        <v>9.9999999999999978E-2</v>
      </c>
      <c r="CD13" s="1">
        <f t="shared" si="38"/>
        <v>6.0519887505022094</v>
      </c>
      <c r="CE13" s="1">
        <f t="shared" si="39"/>
        <v>8.6885245901639365</v>
      </c>
      <c r="CF13" s="2">
        <f t="shared" si="40"/>
        <v>0.16241024206333332</v>
      </c>
      <c r="CG13" s="2">
        <f t="shared" si="41"/>
        <v>0.14571948998178511</v>
      </c>
      <c r="CH13" s="1">
        <f t="shared" si="42"/>
        <v>59.625</v>
      </c>
      <c r="CI13" s="1">
        <f t="shared" si="48"/>
        <v>59.625</v>
      </c>
      <c r="CJ13" s="4">
        <f t="shared" si="58"/>
        <v>0.973626696860867</v>
      </c>
      <c r="CK13" s="4">
        <f t="shared" si="59"/>
        <v>0.50233523681288894</v>
      </c>
      <c r="CL13" s="4">
        <f t="shared" si="60"/>
        <v>0.86027820715949044</v>
      </c>
      <c r="CM13">
        <v>1.110223024625157E-16</v>
      </c>
      <c r="CN13">
        <v>0.74236641221374056</v>
      </c>
      <c r="CO13">
        <v>0.1605562579013908</v>
      </c>
      <c r="CP13">
        <v>0.85687022900763377</v>
      </c>
      <c r="CQ13">
        <v>0.4007585335018965</v>
      </c>
      <c r="CR13">
        <v>0.98091603053435139</v>
      </c>
      <c r="CS13">
        <v>0.50189633375474096</v>
      </c>
      <c r="CT13">
        <v>0.50000000000000022</v>
      </c>
    </row>
    <row r="14" spans="1:98" x14ac:dyDescent="0.25">
      <c r="A14" s="1" t="s">
        <v>37</v>
      </c>
      <c r="B14" s="1" t="s">
        <v>38</v>
      </c>
      <c r="C14" s="1">
        <v>3</v>
      </c>
      <c r="D14" s="1" t="s">
        <v>223</v>
      </c>
      <c r="E14" s="1" t="s">
        <v>571</v>
      </c>
      <c r="F14" s="1">
        <v>1</v>
      </c>
      <c r="G14" s="1">
        <v>0</v>
      </c>
      <c r="H14" s="1">
        <v>10</v>
      </c>
      <c r="I14" s="1">
        <v>61</v>
      </c>
      <c r="J14" s="1">
        <v>0</v>
      </c>
      <c r="K14" s="1">
        <f t="shared" si="46"/>
        <v>10</v>
      </c>
      <c r="L14" s="1">
        <f t="shared" si="0"/>
        <v>71</v>
      </c>
      <c r="M14" s="1">
        <v>27</v>
      </c>
      <c r="N14" s="1">
        <v>34</v>
      </c>
      <c r="O14" s="1">
        <v>0</v>
      </c>
      <c r="P14" s="1">
        <v>0</v>
      </c>
      <c r="Q14" s="1">
        <f t="shared" si="1"/>
        <v>44.26229508196721</v>
      </c>
      <c r="R14" s="1">
        <f t="shared" si="2"/>
        <v>55.737704918032783</v>
      </c>
      <c r="S14" s="1">
        <f t="shared" si="3"/>
        <v>0</v>
      </c>
      <c r="T14" s="1">
        <f t="shared" si="47"/>
        <v>0</v>
      </c>
      <c r="U14" s="1">
        <v>53.423999999999999</v>
      </c>
      <c r="V14" s="1">
        <v>2013</v>
      </c>
      <c r="W14" s="1" t="s">
        <v>39</v>
      </c>
      <c r="X14" s="1" t="s">
        <v>30</v>
      </c>
      <c r="Y14" s="1" t="s">
        <v>50</v>
      </c>
      <c r="Z14" s="1" t="s">
        <v>367</v>
      </c>
      <c r="AA14" s="1" t="s">
        <v>31</v>
      </c>
      <c r="AB14" s="1" t="s">
        <v>396</v>
      </c>
      <c r="AC14" s="1" t="s">
        <v>380</v>
      </c>
      <c r="AD14" s="1">
        <f t="shared" si="61"/>
        <v>2.6959938131098999</v>
      </c>
      <c r="AE14" s="1">
        <v>6.48</v>
      </c>
      <c r="AF14" s="1">
        <v>0.94399999999999995</v>
      </c>
      <c r="AG14" s="1">
        <v>0.8</v>
      </c>
      <c r="AH14" s="1">
        <f t="shared" si="5"/>
        <v>4.7200000000000006</v>
      </c>
      <c r="AI14" s="1">
        <f t="shared" si="6"/>
        <v>4.7200000000000006</v>
      </c>
      <c r="AJ14" s="2">
        <f t="shared" si="7"/>
        <v>7.0000000000000062E-2</v>
      </c>
      <c r="AK14" s="1">
        <f t="shared" si="8"/>
        <v>7.0000000000000062E-2</v>
      </c>
      <c r="AL14" s="1">
        <f t="shared" si="9"/>
        <v>77.333333333333329</v>
      </c>
      <c r="AM14" s="1">
        <f t="shared" si="10"/>
        <v>77.333333333333329</v>
      </c>
      <c r="AN14" s="4">
        <v>0.9667</v>
      </c>
      <c r="AO14" s="4">
        <v>0.72729999999999995</v>
      </c>
      <c r="AP14" s="4">
        <f t="shared" si="49"/>
        <v>0.92371830985915493</v>
      </c>
      <c r="AQ14" s="1">
        <v>0.95</v>
      </c>
      <c r="AR14" s="1">
        <f t="shared" si="50"/>
        <v>58</v>
      </c>
      <c r="AS14" s="1">
        <f t="shared" si="51"/>
        <v>2</v>
      </c>
      <c r="AT14" s="1">
        <f t="shared" si="52"/>
        <v>8</v>
      </c>
      <c r="AU14" s="1">
        <f t="shared" si="53"/>
        <v>3</v>
      </c>
      <c r="AV14" s="1">
        <f t="shared" si="13"/>
        <v>58</v>
      </c>
      <c r="AW14" s="1">
        <f t="shared" si="14"/>
        <v>2</v>
      </c>
      <c r="AX14" s="1">
        <f t="shared" si="15"/>
        <v>8</v>
      </c>
      <c r="AY14" s="1">
        <f t="shared" si="16"/>
        <v>3</v>
      </c>
      <c r="AZ14" s="1">
        <f t="shared" si="17"/>
        <v>0.95081967213114749</v>
      </c>
      <c r="BA14" s="1">
        <f t="shared" si="18"/>
        <v>0.19999999999999996</v>
      </c>
      <c r="BB14" s="1">
        <f t="shared" si="19"/>
        <v>0.95081967213114749</v>
      </c>
      <c r="BC14" s="1">
        <f t="shared" si="20"/>
        <v>0.19999999999999996</v>
      </c>
      <c r="BD14" s="1">
        <f t="shared" si="21"/>
        <v>60</v>
      </c>
      <c r="BE14" s="1">
        <f t="shared" si="22"/>
        <v>11</v>
      </c>
      <c r="BF14" s="1">
        <f t="shared" si="23"/>
        <v>5.4545454545454541</v>
      </c>
      <c r="BG14" s="1">
        <f t="shared" si="54"/>
        <v>-0.6454545454545455</v>
      </c>
      <c r="BH14" s="1" t="s">
        <v>67</v>
      </c>
      <c r="BI14" s="5">
        <v>0.91259999999999997</v>
      </c>
      <c r="BJ14" s="5">
        <v>0.98736000000000002</v>
      </c>
      <c r="BK14" s="1" t="str">
        <f t="shared" si="25"/>
        <v>Yes</v>
      </c>
      <c r="BL14" s="1" t="s">
        <v>458</v>
      </c>
      <c r="BM14" s="1">
        <v>0.20122887864823361</v>
      </c>
      <c r="BN14" s="1">
        <v>0.8</v>
      </c>
      <c r="BO14" s="1">
        <f t="shared" si="55"/>
        <v>0.79877112135176642</v>
      </c>
      <c r="BP14" s="1">
        <v>0.50188679245283008</v>
      </c>
      <c r="BQ14" s="1">
        <v>0.49923195084485428</v>
      </c>
      <c r="BR14" s="1">
        <f t="shared" si="26"/>
        <v>49</v>
      </c>
      <c r="BS14" s="1">
        <f t="shared" si="56"/>
        <v>2</v>
      </c>
      <c r="BT14" s="1">
        <f t="shared" si="57"/>
        <v>8</v>
      </c>
      <c r="BU14" s="1">
        <f t="shared" si="29"/>
        <v>12</v>
      </c>
      <c r="BV14" s="1">
        <f t="shared" si="30"/>
        <v>49</v>
      </c>
      <c r="BW14" s="1">
        <f t="shared" si="31"/>
        <v>2</v>
      </c>
      <c r="BX14" s="1">
        <f t="shared" si="32"/>
        <v>8</v>
      </c>
      <c r="BY14" s="1">
        <f t="shared" si="33"/>
        <v>12</v>
      </c>
      <c r="BZ14" s="1">
        <f t="shared" si="34"/>
        <v>0.80327868852459017</v>
      </c>
      <c r="CA14" s="1">
        <f t="shared" si="35"/>
        <v>0.19999999999999996</v>
      </c>
      <c r="CB14" s="1">
        <f t="shared" si="36"/>
        <v>0.80327868852459017</v>
      </c>
      <c r="CC14" s="1">
        <f t="shared" si="37"/>
        <v>0.19999999999999996</v>
      </c>
      <c r="CD14" s="1">
        <f t="shared" si="38"/>
        <v>3.9755725190839675</v>
      </c>
      <c r="CE14" s="1">
        <f t="shared" si="39"/>
        <v>4.0163934426229515</v>
      </c>
      <c r="CF14" s="2">
        <f t="shared" si="40"/>
        <v>0.25038461538461537</v>
      </c>
      <c r="CG14" s="2">
        <f t="shared" si="41"/>
        <v>0.24590163934426229</v>
      </c>
      <c r="CH14" s="1">
        <f t="shared" si="42"/>
        <v>16.333333333333332</v>
      </c>
      <c r="CI14" s="1">
        <f t="shared" si="48"/>
        <v>16.333333333333332</v>
      </c>
      <c r="CJ14" s="4">
        <f t="shared" si="58"/>
        <v>0.96039759604338726</v>
      </c>
      <c r="CK14" s="4">
        <f t="shared" si="59"/>
        <v>0.3956719575109191</v>
      </c>
      <c r="CL14" s="4">
        <f t="shared" si="60"/>
        <v>0.79982691850024878</v>
      </c>
      <c r="CM14">
        <v>-1.312335958005173E-3</v>
      </c>
      <c r="CN14">
        <v>0.73156899810964116</v>
      </c>
      <c r="CO14">
        <v>0.1994750656167979</v>
      </c>
      <c r="CP14">
        <v>0.81096408317580337</v>
      </c>
      <c r="CQ14">
        <v>0.7165354330708662</v>
      </c>
      <c r="CR14">
        <v>0.94896030245746732</v>
      </c>
      <c r="CS14">
        <v>0.50000000000000022</v>
      </c>
      <c r="CT14">
        <v>0.49905482041587929</v>
      </c>
    </row>
    <row r="15" spans="1:98" x14ac:dyDescent="0.25">
      <c r="A15" s="1" t="s">
        <v>37</v>
      </c>
      <c r="B15" s="1" t="s">
        <v>38</v>
      </c>
      <c r="C15" s="1">
        <v>3</v>
      </c>
      <c r="D15" s="1" t="s">
        <v>224</v>
      </c>
      <c r="E15" s="1" t="s">
        <v>571</v>
      </c>
      <c r="F15" s="1">
        <v>1</v>
      </c>
      <c r="G15" s="1">
        <v>0</v>
      </c>
      <c r="H15" s="1">
        <v>10</v>
      </c>
      <c r="I15" s="1">
        <v>61</v>
      </c>
      <c r="J15" s="1">
        <v>0</v>
      </c>
      <c r="K15" s="1">
        <f t="shared" si="46"/>
        <v>10</v>
      </c>
      <c r="L15" s="1">
        <f t="shared" si="0"/>
        <v>71</v>
      </c>
      <c r="M15" s="1">
        <v>27</v>
      </c>
      <c r="N15" s="1">
        <v>34</v>
      </c>
      <c r="O15" s="1">
        <v>0</v>
      </c>
      <c r="P15" s="1">
        <v>0</v>
      </c>
      <c r="Q15" s="1">
        <f t="shared" si="1"/>
        <v>44.26229508196721</v>
      </c>
      <c r="R15" s="1">
        <f t="shared" si="2"/>
        <v>55.737704918032783</v>
      </c>
      <c r="S15" s="1">
        <f t="shared" si="3"/>
        <v>0</v>
      </c>
      <c r="T15" s="1">
        <f t="shared" si="47"/>
        <v>0</v>
      </c>
      <c r="U15" s="1">
        <v>53.423999999999999</v>
      </c>
      <c r="V15" s="1">
        <v>2013</v>
      </c>
      <c r="W15" s="1" t="s">
        <v>39</v>
      </c>
      <c r="X15" s="1" t="s">
        <v>30</v>
      </c>
      <c r="Y15" s="1" t="s">
        <v>58</v>
      </c>
      <c r="Z15" s="1" t="s">
        <v>367</v>
      </c>
      <c r="AA15" s="1" t="s">
        <v>31</v>
      </c>
      <c r="AB15" s="1" t="s">
        <v>396</v>
      </c>
      <c r="AC15" s="1" t="s">
        <v>380</v>
      </c>
      <c r="AD15" s="1">
        <f t="shared" si="61"/>
        <v>3.0806576633452254</v>
      </c>
      <c r="AE15" s="1">
        <v>8.4600000000000009</v>
      </c>
      <c r="AF15" s="1">
        <v>0.88900000000000001</v>
      </c>
      <c r="AG15" s="1">
        <v>0.8</v>
      </c>
      <c r="AH15" s="1">
        <f t="shared" si="5"/>
        <v>4.4450000000000012</v>
      </c>
      <c r="AI15" s="1">
        <f t="shared" si="6"/>
        <v>4.4450000000000012</v>
      </c>
      <c r="AJ15" s="2">
        <f t="shared" si="7"/>
        <v>0.13874999999999998</v>
      </c>
      <c r="AK15" s="1">
        <f t="shared" si="8"/>
        <v>0.13874999999999998</v>
      </c>
      <c r="AL15" s="1">
        <f t="shared" si="9"/>
        <v>30.857142857142858</v>
      </c>
      <c r="AM15" s="1">
        <f t="shared" si="10"/>
        <v>30.857142857142858</v>
      </c>
      <c r="AN15" s="4">
        <v>0.96430000000000005</v>
      </c>
      <c r="AO15" s="4">
        <v>0.5333</v>
      </c>
      <c r="AP15" s="4">
        <f t="shared" si="49"/>
        <v>0.87646478873239431</v>
      </c>
      <c r="AQ15" s="1">
        <v>0.95</v>
      </c>
      <c r="AR15" s="1">
        <f t="shared" si="50"/>
        <v>54</v>
      </c>
      <c r="AS15" s="1">
        <f t="shared" si="51"/>
        <v>2</v>
      </c>
      <c r="AT15" s="1">
        <f t="shared" si="52"/>
        <v>8</v>
      </c>
      <c r="AU15" s="1">
        <f t="shared" si="53"/>
        <v>7</v>
      </c>
      <c r="AV15" s="1">
        <f t="shared" si="13"/>
        <v>54</v>
      </c>
      <c r="AW15" s="1">
        <f t="shared" si="14"/>
        <v>2</v>
      </c>
      <c r="AX15" s="1">
        <f t="shared" si="15"/>
        <v>8</v>
      </c>
      <c r="AY15" s="1">
        <f t="shared" si="16"/>
        <v>7</v>
      </c>
      <c r="AZ15" s="1">
        <f t="shared" si="17"/>
        <v>0.88524590163934425</v>
      </c>
      <c r="BA15" s="1">
        <f t="shared" si="18"/>
        <v>0.19999999999999996</v>
      </c>
      <c r="BB15" s="1">
        <f t="shared" si="19"/>
        <v>0.88524590163934425</v>
      </c>
      <c r="BC15" s="1">
        <f t="shared" si="20"/>
        <v>0.19999999999999996</v>
      </c>
      <c r="BD15" s="1">
        <f t="shared" si="21"/>
        <v>56</v>
      </c>
      <c r="BE15" s="1">
        <f t="shared" si="22"/>
        <v>15</v>
      </c>
      <c r="BF15" s="1">
        <f t="shared" si="23"/>
        <v>3.7333333333333334</v>
      </c>
      <c r="BG15" s="1">
        <f t="shared" si="54"/>
        <v>-2.3666666666666663</v>
      </c>
      <c r="BH15" s="1" t="s">
        <v>66</v>
      </c>
      <c r="BI15" s="5">
        <v>0.91369999999999996</v>
      </c>
      <c r="BJ15" s="5">
        <v>0.98626999999999998</v>
      </c>
      <c r="BK15" s="1" t="str">
        <f t="shared" si="25"/>
        <v>Yes</v>
      </c>
      <c r="BL15" s="1" t="s">
        <v>459</v>
      </c>
      <c r="BM15" s="1">
        <v>9.9850968703427689E-2</v>
      </c>
      <c r="BN15" s="1">
        <v>0.89999999999999991</v>
      </c>
      <c r="BO15" s="1">
        <f t="shared" si="55"/>
        <v>0.90014903129657231</v>
      </c>
      <c r="BP15" s="1">
        <v>0.5</v>
      </c>
      <c r="BQ15" s="1">
        <v>0.49925484351713861</v>
      </c>
      <c r="BR15" s="1">
        <f t="shared" si="26"/>
        <v>55</v>
      </c>
      <c r="BS15" s="1">
        <f t="shared" si="56"/>
        <v>1</v>
      </c>
      <c r="BT15" s="1">
        <f t="shared" si="57"/>
        <v>9</v>
      </c>
      <c r="BU15" s="1">
        <f t="shared" si="29"/>
        <v>6</v>
      </c>
      <c r="BV15" s="1">
        <f t="shared" si="30"/>
        <v>55</v>
      </c>
      <c r="BW15" s="1">
        <f t="shared" si="31"/>
        <v>1</v>
      </c>
      <c r="BX15" s="1">
        <f t="shared" si="32"/>
        <v>9</v>
      </c>
      <c r="BY15" s="1">
        <f t="shared" si="33"/>
        <v>6</v>
      </c>
      <c r="BZ15" s="1">
        <f t="shared" si="34"/>
        <v>0.90163934426229508</v>
      </c>
      <c r="CA15" s="1">
        <f t="shared" si="35"/>
        <v>9.9999999999999978E-2</v>
      </c>
      <c r="CB15" s="1">
        <f t="shared" si="36"/>
        <v>0.90163934426229508</v>
      </c>
      <c r="CC15" s="1">
        <f t="shared" si="37"/>
        <v>9.9999999999999978E-2</v>
      </c>
      <c r="CD15" s="1">
        <f t="shared" si="38"/>
        <v>9.0134328358208968</v>
      </c>
      <c r="CE15" s="1">
        <f t="shared" si="39"/>
        <v>9.0163934426229524</v>
      </c>
      <c r="CF15" s="2">
        <f t="shared" si="40"/>
        <v>0.11109271523178818</v>
      </c>
      <c r="CG15" s="2">
        <f t="shared" si="41"/>
        <v>0.10928961748633879</v>
      </c>
      <c r="CH15" s="1">
        <f t="shared" si="42"/>
        <v>82.5</v>
      </c>
      <c r="CI15" s="1">
        <f t="shared" si="48"/>
        <v>82.5</v>
      </c>
      <c r="CJ15" s="4">
        <f t="shared" si="58"/>
        <v>0.98213709645168079</v>
      </c>
      <c r="CK15" s="4">
        <f t="shared" si="59"/>
        <v>0.59606635679110997</v>
      </c>
      <c r="CL15" s="4">
        <f t="shared" si="60"/>
        <v>0.90002099032346072</v>
      </c>
      <c r="CM15">
        <v>2.2204460492503131E-16</v>
      </c>
      <c r="CN15">
        <v>0.59433962264150941</v>
      </c>
      <c r="CO15">
        <v>0.1034482758620692</v>
      </c>
      <c r="CP15">
        <v>0.90188679245282999</v>
      </c>
      <c r="CQ15">
        <v>0.7711598746081505</v>
      </c>
      <c r="CR15">
        <v>0.97547169811320766</v>
      </c>
      <c r="CS15">
        <v>0.50156739811912243</v>
      </c>
      <c r="CT15">
        <v>0.49811320754716992</v>
      </c>
    </row>
    <row r="16" spans="1:98" x14ac:dyDescent="0.25">
      <c r="A16" s="1" t="s">
        <v>37</v>
      </c>
      <c r="B16" s="1" t="s">
        <v>38</v>
      </c>
      <c r="C16" s="1">
        <v>3</v>
      </c>
      <c r="D16" s="1" t="s">
        <v>225</v>
      </c>
      <c r="E16" s="1" t="s">
        <v>571</v>
      </c>
      <c r="F16" s="1">
        <v>1</v>
      </c>
      <c r="G16" s="1">
        <v>0</v>
      </c>
      <c r="H16" s="1">
        <v>10</v>
      </c>
      <c r="I16" s="1">
        <v>61</v>
      </c>
      <c r="J16" s="1">
        <v>0</v>
      </c>
      <c r="K16" s="1">
        <f t="shared" si="46"/>
        <v>10</v>
      </c>
      <c r="L16" s="1">
        <f t="shared" si="0"/>
        <v>71</v>
      </c>
      <c r="M16" s="1">
        <v>27</v>
      </c>
      <c r="N16" s="1">
        <v>34</v>
      </c>
      <c r="O16" s="1">
        <v>0</v>
      </c>
      <c r="P16" s="1">
        <v>0</v>
      </c>
      <c r="Q16" s="1">
        <f t="shared" si="1"/>
        <v>44.26229508196721</v>
      </c>
      <c r="R16" s="1">
        <f t="shared" si="2"/>
        <v>55.737704918032783</v>
      </c>
      <c r="S16" s="1">
        <f t="shared" si="3"/>
        <v>0</v>
      </c>
      <c r="T16" s="1">
        <f t="shared" si="47"/>
        <v>0</v>
      </c>
      <c r="U16" s="1">
        <v>53.423999999999999</v>
      </c>
      <c r="V16" s="1">
        <v>2013</v>
      </c>
      <c r="W16" s="1" t="s">
        <v>39</v>
      </c>
      <c r="X16" s="1" t="s">
        <v>30</v>
      </c>
      <c r="Y16" s="1" t="s">
        <v>59</v>
      </c>
      <c r="Z16" s="1" t="s">
        <v>367</v>
      </c>
      <c r="AA16" s="1" t="s">
        <v>31</v>
      </c>
      <c r="AB16" s="1" t="s">
        <v>396</v>
      </c>
      <c r="AC16" s="1" t="s">
        <v>380</v>
      </c>
      <c r="AD16" s="1">
        <f t="shared" si="61"/>
        <v>3.993674361750585</v>
      </c>
      <c r="AE16" s="1">
        <v>15.93</v>
      </c>
      <c r="AF16" s="1">
        <v>0.94399999999999995</v>
      </c>
      <c r="AG16" s="1">
        <v>1</v>
      </c>
      <c r="AH16" s="1" t="e">
        <f t="shared" si="5"/>
        <v>#DIV/0!</v>
      </c>
      <c r="AI16" s="1">
        <f t="shared" si="6"/>
        <v>96.83333333333367</v>
      </c>
      <c r="AJ16" s="2">
        <f t="shared" si="7"/>
        <v>5.600000000000005E-2</v>
      </c>
      <c r="AK16" s="1">
        <f t="shared" si="8"/>
        <v>5.600000000000005E-2</v>
      </c>
      <c r="AL16" s="1" t="e">
        <f t="shared" si="9"/>
        <v>#DIV/0!</v>
      </c>
      <c r="AM16" s="1">
        <f t="shared" si="10"/>
        <v>1892.9354838709678</v>
      </c>
      <c r="AN16" s="4">
        <f t="shared" ref="AN16:AN24" si="62">(AF16*I16)/((AF16*I16)+(H16-(AG16*H16)))</f>
        <v>1</v>
      </c>
      <c r="AO16" s="4">
        <f t="shared" ref="AO16:AO24" si="63">(AG16*H16)/((I16-(AF16*I16))+(AG16*H16))</f>
        <v>0.74537865235539635</v>
      </c>
      <c r="AP16" s="4">
        <f t="shared" si="49"/>
        <v>0.95188732394366204</v>
      </c>
      <c r="AQ16" s="1">
        <v>0.97770000000000001</v>
      </c>
      <c r="AR16" s="1">
        <f t="shared" si="50"/>
        <v>58</v>
      </c>
      <c r="AS16" s="1">
        <f t="shared" si="51"/>
        <v>0</v>
      </c>
      <c r="AT16" s="1">
        <f t="shared" si="52"/>
        <v>10</v>
      </c>
      <c r="AU16" s="1">
        <f t="shared" si="53"/>
        <v>3</v>
      </c>
      <c r="AV16" s="1">
        <f t="shared" si="13"/>
        <v>58.1</v>
      </c>
      <c r="AW16" s="1">
        <f t="shared" si="14"/>
        <v>0.1</v>
      </c>
      <c r="AX16" s="1">
        <f t="shared" si="15"/>
        <v>10.1</v>
      </c>
      <c r="AY16" s="1">
        <f t="shared" si="16"/>
        <v>3.1</v>
      </c>
      <c r="AZ16" s="1">
        <f t="shared" si="17"/>
        <v>0.95081967213114749</v>
      </c>
      <c r="BA16" s="1">
        <f t="shared" si="18"/>
        <v>0</v>
      </c>
      <c r="BB16" s="1">
        <f t="shared" si="19"/>
        <v>0.94934640522875813</v>
      </c>
      <c r="BC16" s="1">
        <f t="shared" si="20"/>
        <v>9.8039215686274161E-3</v>
      </c>
      <c r="BD16" s="1">
        <f t="shared" si="21"/>
        <v>58</v>
      </c>
      <c r="BE16" s="1">
        <f t="shared" si="22"/>
        <v>13</v>
      </c>
      <c r="BF16" s="1">
        <f t="shared" si="23"/>
        <v>4.4615384615384617</v>
      </c>
      <c r="BG16" s="1">
        <f t="shared" si="54"/>
        <v>-1.638461538461538</v>
      </c>
      <c r="BH16" s="1" t="s">
        <v>68</v>
      </c>
      <c r="BI16" s="5">
        <v>0.95369999999999999</v>
      </c>
      <c r="BJ16" s="5">
        <v>1.00177</v>
      </c>
      <c r="BK16" s="1" t="str">
        <f t="shared" si="25"/>
        <v>Yes</v>
      </c>
      <c r="BL16" s="1" t="s">
        <v>460</v>
      </c>
      <c r="BM16" s="1">
        <v>5.0898203592814439E-2</v>
      </c>
      <c r="BN16" s="1">
        <v>0.9492481203007519</v>
      </c>
      <c r="BO16" s="1">
        <f t="shared" si="55"/>
        <v>0.94910179640718551</v>
      </c>
      <c r="BP16" s="1">
        <v>0.49812030075187991</v>
      </c>
      <c r="BQ16" s="1">
        <v>0.50000000000000022</v>
      </c>
      <c r="BR16" s="1">
        <f t="shared" si="26"/>
        <v>58</v>
      </c>
      <c r="BS16" s="1">
        <f t="shared" si="56"/>
        <v>1</v>
      </c>
      <c r="BT16" s="1">
        <f t="shared" si="57"/>
        <v>9</v>
      </c>
      <c r="BU16" s="1">
        <f t="shared" si="29"/>
        <v>3</v>
      </c>
      <c r="BV16" s="1">
        <f t="shared" si="30"/>
        <v>58</v>
      </c>
      <c r="BW16" s="1">
        <f t="shared" si="31"/>
        <v>1</v>
      </c>
      <c r="BX16" s="1">
        <f t="shared" si="32"/>
        <v>9</v>
      </c>
      <c r="BY16" s="1">
        <f t="shared" si="33"/>
        <v>3</v>
      </c>
      <c r="BZ16" s="1">
        <f t="shared" si="34"/>
        <v>0.95081967213114749</v>
      </c>
      <c r="CA16" s="1">
        <f t="shared" si="35"/>
        <v>9.9999999999999978E-2</v>
      </c>
      <c r="CB16" s="1">
        <f t="shared" si="36"/>
        <v>0.95081967213114749</v>
      </c>
      <c r="CC16" s="1">
        <f t="shared" si="37"/>
        <v>9.9999999999999978E-2</v>
      </c>
      <c r="CD16" s="1">
        <f t="shared" si="38"/>
        <v>18.649933657673571</v>
      </c>
      <c r="CE16" s="1">
        <f t="shared" si="39"/>
        <v>9.5081967213114762</v>
      </c>
      <c r="CF16" s="2">
        <f t="shared" si="40"/>
        <v>5.3473589336116303E-2</v>
      </c>
      <c r="CG16" s="2">
        <f t="shared" si="41"/>
        <v>5.464480874316946E-2</v>
      </c>
      <c r="CH16" s="1">
        <f t="shared" si="42"/>
        <v>174</v>
      </c>
      <c r="CI16" s="1">
        <f t="shared" si="48"/>
        <v>174</v>
      </c>
      <c r="CJ16" s="4">
        <f t="shared" si="58"/>
        <v>0.99128651133842238</v>
      </c>
      <c r="CK16" s="4">
        <f t="shared" si="59"/>
        <v>0.75404039636259268</v>
      </c>
      <c r="CL16" s="4">
        <f t="shared" si="60"/>
        <v>0.94922751130165806</v>
      </c>
      <c r="CM16">
        <v>1.110223024625157E-16</v>
      </c>
      <c r="CN16">
        <v>0.56015037593984984</v>
      </c>
      <c r="CO16">
        <v>6.2695924764890387E-2</v>
      </c>
      <c r="CP16">
        <v>0.94548872180451138</v>
      </c>
      <c r="CQ16">
        <v>0.39968652037617569</v>
      </c>
      <c r="CR16">
        <v>0.98308270676691722</v>
      </c>
      <c r="CS16">
        <v>0.50000000000000022</v>
      </c>
      <c r="CT16">
        <v>0.50000000000000022</v>
      </c>
    </row>
    <row r="17" spans="1:98" x14ac:dyDescent="0.25">
      <c r="A17" s="1" t="s">
        <v>37</v>
      </c>
      <c r="B17" s="1" t="s">
        <v>38</v>
      </c>
      <c r="C17" s="1">
        <v>3</v>
      </c>
      <c r="D17" s="1" t="s">
        <v>226</v>
      </c>
      <c r="E17" s="1" t="s">
        <v>571</v>
      </c>
      <c r="F17" s="1">
        <v>1</v>
      </c>
      <c r="G17" s="1">
        <v>0</v>
      </c>
      <c r="H17" s="1">
        <v>10</v>
      </c>
      <c r="I17" s="1">
        <v>61</v>
      </c>
      <c r="J17" s="1">
        <v>0</v>
      </c>
      <c r="K17" s="1">
        <f t="shared" si="46"/>
        <v>10</v>
      </c>
      <c r="L17" s="1">
        <f t="shared" si="0"/>
        <v>71</v>
      </c>
      <c r="M17" s="1">
        <v>27</v>
      </c>
      <c r="N17" s="1">
        <v>34</v>
      </c>
      <c r="O17" s="1">
        <v>0</v>
      </c>
      <c r="P17" s="1">
        <v>0</v>
      </c>
      <c r="Q17" s="1">
        <f t="shared" si="1"/>
        <v>44.26229508196721</v>
      </c>
      <c r="R17" s="1">
        <f t="shared" si="2"/>
        <v>55.737704918032783</v>
      </c>
      <c r="S17" s="1">
        <f t="shared" si="3"/>
        <v>0</v>
      </c>
      <c r="T17" s="1">
        <f t="shared" si="47"/>
        <v>0</v>
      </c>
      <c r="U17" s="1">
        <v>53.423999999999999</v>
      </c>
      <c r="V17" s="1">
        <v>2013</v>
      </c>
      <c r="W17" s="1" t="s">
        <v>39</v>
      </c>
      <c r="X17" s="1" t="s">
        <v>30</v>
      </c>
      <c r="Y17" s="1" t="s">
        <v>52</v>
      </c>
      <c r="Z17" s="1" t="s">
        <v>367</v>
      </c>
      <c r="AA17" s="1" t="s">
        <v>31</v>
      </c>
      <c r="AB17" s="1" t="s">
        <v>396</v>
      </c>
      <c r="AC17" s="1" t="s">
        <v>380</v>
      </c>
      <c r="AD17" s="1">
        <f t="shared" si="61"/>
        <v>2.9855004303048851</v>
      </c>
      <c r="AE17" s="1">
        <v>7.92</v>
      </c>
      <c r="AF17" s="1">
        <v>0.94399999999999995</v>
      </c>
      <c r="AG17" s="1">
        <v>1</v>
      </c>
      <c r="AH17" s="1" t="e">
        <f t="shared" si="5"/>
        <v>#DIV/0!</v>
      </c>
      <c r="AI17" s="1">
        <f t="shared" si="6"/>
        <v>96.83333333333367</v>
      </c>
      <c r="AJ17" s="2">
        <f t="shared" si="7"/>
        <v>5.600000000000005E-2</v>
      </c>
      <c r="AK17" s="1">
        <f t="shared" si="8"/>
        <v>5.600000000000005E-2</v>
      </c>
      <c r="AL17" s="1" t="e">
        <f t="shared" si="9"/>
        <v>#DIV/0!</v>
      </c>
      <c r="AM17" s="1">
        <f t="shared" si="10"/>
        <v>1892.9354838709678</v>
      </c>
      <c r="AN17" s="4">
        <f t="shared" si="62"/>
        <v>1</v>
      </c>
      <c r="AO17" s="4">
        <f t="shared" si="63"/>
        <v>0.74537865235539635</v>
      </c>
      <c r="AP17" s="4">
        <f t="shared" si="49"/>
        <v>0.95188732394366204</v>
      </c>
      <c r="AQ17" s="1">
        <v>0.99439999999999995</v>
      </c>
      <c r="AR17" s="1">
        <f t="shared" si="50"/>
        <v>58</v>
      </c>
      <c r="AS17" s="1">
        <f t="shared" si="51"/>
        <v>0</v>
      </c>
      <c r="AT17" s="1">
        <f t="shared" si="52"/>
        <v>10</v>
      </c>
      <c r="AU17" s="1">
        <f t="shared" si="53"/>
        <v>3</v>
      </c>
      <c r="AV17" s="1">
        <f t="shared" si="13"/>
        <v>58.1</v>
      </c>
      <c r="AW17" s="1">
        <f t="shared" si="14"/>
        <v>0.1</v>
      </c>
      <c r="AX17" s="1">
        <f t="shared" si="15"/>
        <v>10.1</v>
      </c>
      <c r="AY17" s="1">
        <f t="shared" si="16"/>
        <v>3.1</v>
      </c>
      <c r="AZ17" s="1">
        <f t="shared" si="17"/>
        <v>0.95081967213114749</v>
      </c>
      <c r="BA17" s="1">
        <f t="shared" si="18"/>
        <v>0</v>
      </c>
      <c r="BB17" s="1">
        <f t="shared" si="19"/>
        <v>0.94934640522875813</v>
      </c>
      <c r="BC17" s="1">
        <f t="shared" si="20"/>
        <v>9.8039215686274161E-3</v>
      </c>
      <c r="BD17" s="1">
        <f t="shared" si="21"/>
        <v>58</v>
      </c>
      <c r="BE17" s="1">
        <f t="shared" si="22"/>
        <v>13</v>
      </c>
      <c r="BF17" s="1">
        <f t="shared" si="23"/>
        <v>4.4615384615384617</v>
      </c>
      <c r="BG17" s="1">
        <f t="shared" si="54"/>
        <v>-1.638461538461538</v>
      </c>
      <c r="BH17" s="1" t="s">
        <v>69</v>
      </c>
      <c r="BI17" s="5">
        <v>0.98660000000000003</v>
      </c>
      <c r="BJ17" s="5">
        <v>1.0022599999999999</v>
      </c>
      <c r="BK17" s="1" t="str">
        <f t="shared" si="25"/>
        <v>Yes</v>
      </c>
      <c r="BL17" s="1" t="s">
        <v>461</v>
      </c>
      <c r="BM17" s="1">
        <v>9.8101265822785055E-2</v>
      </c>
      <c r="BN17" s="1">
        <v>0.89980353634577626</v>
      </c>
      <c r="BO17" s="1">
        <f t="shared" si="55"/>
        <v>0.90189873417721489</v>
      </c>
      <c r="BP17" s="1">
        <v>0.49901768172888028</v>
      </c>
      <c r="BQ17" s="1">
        <v>0.49841772151898761</v>
      </c>
      <c r="BR17" s="1">
        <f t="shared" si="26"/>
        <v>55</v>
      </c>
      <c r="BS17" s="1">
        <f t="shared" si="56"/>
        <v>1</v>
      </c>
      <c r="BT17" s="1">
        <f t="shared" si="57"/>
        <v>9</v>
      </c>
      <c r="BU17" s="1">
        <f t="shared" si="29"/>
        <v>6</v>
      </c>
      <c r="BV17" s="1">
        <f t="shared" si="30"/>
        <v>55</v>
      </c>
      <c r="BW17" s="1">
        <f t="shared" si="31"/>
        <v>1</v>
      </c>
      <c r="BX17" s="1">
        <f t="shared" si="32"/>
        <v>9</v>
      </c>
      <c r="BY17" s="1">
        <f t="shared" si="33"/>
        <v>6</v>
      </c>
      <c r="BZ17" s="1">
        <f t="shared" si="34"/>
        <v>0.90163934426229508</v>
      </c>
      <c r="CA17" s="1">
        <f t="shared" si="35"/>
        <v>9.9999999999999978E-2</v>
      </c>
      <c r="CB17" s="1">
        <f t="shared" si="36"/>
        <v>0.90163934426229508</v>
      </c>
      <c r="CC17" s="1">
        <f t="shared" si="37"/>
        <v>9.9999999999999978E-2</v>
      </c>
      <c r="CD17" s="1">
        <f t="shared" si="38"/>
        <v>9.1721908866214381</v>
      </c>
      <c r="CE17" s="1">
        <f t="shared" si="39"/>
        <v>9.0163934426229524</v>
      </c>
      <c r="CF17" s="2">
        <f t="shared" si="40"/>
        <v>0.11109502636749022</v>
      </c>
      <c r="CG17" s="2">
        <f t="shared" si="41"/>
        <v>0.10928961748633879</v>
      </c>
      <c r="CH17" s="1">
        <f t="shared" si="42"/>
        <v>82.5</v>
      </c>
      <c r="CI17" s="1">
        <f t="shared" si="48"/>
        <v>82.5</v>
      </c>
      <c r="CJ17" s="4">
        <f t="shared" si="58"/>
        <v>0.9824408498455075</v>
      </c>
      <c r="CK17" s="4">
        <f t="shared" si="59"/>
        <v>0.59606134790851606</v>
      </c>
      <c r="CL17" s="4">
        <f t="shared" si="60"/>
        <v>0.90009863463189443</v>
      </c>
      <c r="CM17">
        <v>-2.2204460492503131E-16</v>
      </c>
      <c r="CN17">
        <v>0.59135559921414549</v>
      </c>
      <c r="CO17">
        <v>9.9836333878886963E-2</v>
      </c>
      <c r="CP17">
        <v>0.91552062868369377</v>
      </c>
      <c r="CQ17">
        <v>0.60065466448445148</v>
      </c>
      <c r="CR17">
        <v>0.97838899803536361</v>
      </c>
      <c r="CS17">
        <v>0.49918166939443548</v>
      </c>
      <c r="CT17">
        <v>0.49901768172888028</v>
      </c>
    </row>
    <row r="18" spans="1:98" x14ac:dyDescent="0.25">
      <c r="A18" s="1" t="s">
        <v>37</v>
      </c>
      <c r="B18" s="1" t="s">
        <v>38</v>
      </c>
      <c r="C18" s="1">
        <v>3</v>
      </c>
      <c r="D18" s="1" t="s">
        <v>227</v>
      </c>
      <c r="E18" s="1" t="s">
        <v>571</v>
      </c>
      <c r="F18" s="1">
        <v>1</v>
      </c>
      <c r="G18" s="1">
        <v>0</v>
      </c>
      <c r="H18" s="1">
        <v>10</v>
      </c>
      <c r="I18" s="1">
        <v>61</v>
      </c>
      <c r="J18" s="1">
        <v>0</v>
      </c>
      <c r="K18" s="1">
        <f t="shared" si="46"/>
        <v>10</v>
      </c>
      <c r="L18" s="1">
        <f t="shared" si="0"/>
        <v>71</v>
      </c>
      <c r="M18" s="1">
        <v>27</v>
      </c>
      <c r="N18" s="1">
        <v>34</v>
      </c>
      <c r="O18" s="1">
        <v>0</v>
      </c>
      <c r="P18" s="1">
        <v>0</v>
      </c>
      <c r="Q18" s="1">
        <f t="shared" si="1"/>
        <v>44.26229508196721</v>
      </c>
      <c r="R18" s="1">
        <f t="shared" si="2"/>
        <v>55.737704918032783</v>
      </c>
      <c r="S18" s="1">
        <f t="shared" si="3"/>
        <v>0</v>
      </c>
      <c r="T18" s="1">
        <f t="shared" si="47"/>
        <v>0</v>
      </c>
      <c r="U18" s="1">
        <v>53.423999999999999</v>
      </c>
      <c r="V18" s="1">
        <v>2013</v>
      </c>
      <c r="W18" s="1" t="s">
        <v>39</v>
      </c>
      <c r="X18" s="1" t="s">
        <v>30</v>
      </c>
      <c r="Y18" s="1" t="s">
        <v>60</v>
      </c>
      <c r="Z18" s="1" t="s">
        <v>367</v>
      </c>
      <c r="AA18" s="1" t="s">
        <v>31</v>
      </c>
      <c r="AB18" s="1" t="s">
        <v>396</v>
      </c>
      <c r="AC18" s="1" t="s">
        <v>380</v>
      </c>
      <c r="AD18" s="1">
        <f t="shared" si="61"/>
        <v>3.5348086612317471</v>
      </c>
      <c r="AE18" s="1">
        <v>11.59</v>
      </c>
      <c r="AF18" s="1">
        <v>0.72199999999999998</v>
      </c>
      <c r="AG18" s="1">
        <v>0.9</v>
      </c>
      <c r="AH18" s="1">
        <f t="shared" si="5"/>
        <v>7.2200000000000015</v>
      </c>
      <c r="AI18" s="1">
        <f t="shared" si="6"/>
        <v>7.2200000000000015</v>
      </c>
      <c r="AJ18" s="2">
        <f t="shared" si="7"/>
        <v>0.30888888888888894</v>
      </c>
      <c r="AK18" s="1">
        <f t="shared" si="8"/>
        <v>0.30888888888888894</v>
      </c>
      <c r="AL18" s="1">
        <f t="shared" si="9"/>
        <v>23.294117647058826</v>
      </c>
      <c r="AM18" s="1">
        <f t="shared" si="10"/>
        <v>23.294117647058826</v>
      </c>
      <c r="AN18" s="4">
        <f t="shared" si="62"/>
        <v>0.97779849917854444</v>
      </c>
      <c r="AO18" s="4">
        <f t="shared" si="63"/>
        <v>0.34671392249017646</v>
      </c>
      <c r="AP18" s="4">
        <f t="shared" si="49"/>
        <v>0.74707042253521128</v>
      </c>
      <c r="AQ18" s="1">
        <v>0.7944</v>
      </c>
      <c r="AR18" s="1">
        <f t="shared" si="50"/>
        <v>44</v>
      </c>
      <c r="AS18" s="1">
        <f t="shared" si="51"/>
        <v>1</v>
      </c>
      <c r="AT18" s="1">
        <f t="shared" si="52"/>
        <v>9</v>
      </c>
      <c r="AU18" s="1">
        <f t="shared" si="53"/>
        <v>17</v>
      </c>
      <c r="AV18" s="1">
        <f t="shared" si="13"/>
        <v>44</v>
      </c>
      <c r="AW18" s="1">
        <f t="shared" si="14"/>
        <v>1</v>
      </c>
      <c r="AX18" s="1">
        <f t="shared" si="15"/>
        <v>9</v>
      </c>
      <c r="AY18" s="1">
        <f t="shared" si="16"/>
        <v>17</v>
      </c>
      <c r="AZ18" s="1">
        <f t="shared" si="17"/>
        <v>0.72131147540983609</v>
      </c>
      <c r="BA18" s="1">
        <f t="shared" si="18"/>
        <v>9.9999999999999978E-2</v>
      </c>
      <c r="BB18" s="1">
        <f t="shared" si="19"/>
        <v>0.72131147540983609</v>
      </c>
      <c r="BC18" s="1">
        <f t="shared" si="20"/>
        <v>9.9999999999999978E-2</v>
      </c>
      <c r="BD18" s="1">
        <f t="shared" si="21"/>
        <v>45</v>
      </c>
      <c r="BE18" s="1">
        <f t="shared" si="22"/>
        <v>26</v>
      </c>
      <c r="BF18" s="1">
        <f t="shared" si="23"/>
        <v>1.7307692307692308</v>
      </c>
      <c r="BG18" s="1">
        <f t="shared" si="54"/>
        <v>-4.3692307692307688</v>
      </c>
      <c r="BH18" s="1" t="s">
        <v>70</v>
      </c>
      <c r="BI18" s="5">
        <v>0.70760000000000001</v>
      </c>
      <c r="BJ18" s="5">
        <v>0.88126000000000004</v>
      </c>
      <c r="BK18" s="1" t="str">
        <f t="shared" si="25"/>
        <v>Yes</v>
      </c>
      <c r="BL18" s="1" t="s">
        <v>462</v>
      </c>
      <c r="BM18" s="1">
        <v>0.2</v>
      </c>
      <c r="BN18" s="1">
        <v>0.79846449136276365</v>
      </c>
      <c r="BO18" s="1">
        <f t="shared" si="55"/>
        <v>0.8</v>
      </c>
      <c r="BP18" s="1">
        <v>0.49904030710172748</v>
      </c>
      <c r="BQ18" s="1">
        <v>0.49923664122137401</v>
      </c>
      <c r="BR18" s="1">
        <f t="shared" si="26"/>
        <v>49</v>
      </c>
      <c r="BS18" s="1">
        <f t="shared" si="56"/>
        <v>2</v>
      </c>
      <c r="BT18" s="1">
        <f t="shared" si="57"/>
        <v>8</v>
      </c>
      <c r="BU18" s="1">
        <f t="shared" si="29"/>
        <v>12</v>
      </c>
      <c r="BV18" s="1">
        <f t="shared" si="30"/>
        <v>49</v>
      </c>
      <c r="BW18" s="1">
        <f t="shared" si="31"/>
        <v>2</v>
      </c>
      <c r="BX18" s="1">
        <f t="shared" si="32"/>
        <v>8</v>
      </c>
      <c r="BY18" s="1">
        <f t="shared" si="33"/>
        <v>12</v>
      </c>
      <c r="BZ18" s="1">
        <f t="shared" si="34"/>
        <v>0.80327868852459017</v>
      </c>
      <c r="CA18" s="1">
        <f t="shared" si="35"/>
        <v>0.19999999999999996</v>
      </c>
      <c r="CB18" s="1">
        <f t="shared" si="36"/>
        <v>0.80327868852459017</v>
      </c>
      <c r="CC18" s="1">
        <f t="shared" si="37"/>
        <v>0.19999999999999996</v>
      </c>
      <c r="CD18" s="1">
        <f t="shared" si="38"/>
        <v>3.992322456813818</v>
      </c>
      <c r="CE18" s="1">
        <f t="shared" si="39"/>
        <v>4.0163934426229515</v>
      </c>
      <c r="CF18" s="2">
        <f t="shared" si="40"/>
        <v>0.25191938579654544</v>
      </c>
      <c r="CG18" s="2">
        <f t="shared" si="41"/>
        <v>0.24590163934426229</v>
      </c>
      <c r="CH18" s="1">
        <f t="shared" si="42"/>
        <v>16.333333333333332</v>
      </c>
      <c r="CI18" s="1">
        <f t="shared" si="48"/>
        <v>16.333333333333332</v>
      </c>
      <c r="CJ18" s="4">
        <f t="shared" si="58"/>
        <v>0.96055719585131349</v>
      </c>
      <c r="CK18" s="4">
        <f t="shared" si="59"/>
        <v>0.39421167123805884</v>
      </c>
      <c r="CL18" s="4">
        <f t="shared" si="60"/>
        <v>0.79868076018490952</v>
      </c>
      <c r="CM18">
        <v>5.9936908517350292E-2</v>
      </c>
      <c r="CN18">
        <v>0.68007662835249016</v>
      </c>
      <c r="CO18">
        <v>0.2003154574132493</v>
      </c>
      <c r="CP18">
        <v>0.77203065134099602</v>
      </c>
      <c r="CQ18">
        <v>0.67034700315457407</v>
      </c>
      <c r="CR18">
        <v>0.88122605363984663</v>
      </c>
      <c r="CS18">
        <v>0.50000000000000011</v>
      </c>
      <c r="CT18">
        <v>0.50191570881226033</v>
      </c>
    </row>
    <row r="19" spans="1:98" x14ac:dyDescent="0.25">
      <c r="A19" s="1" t="s">
        <v>37</v>
      </c>
      <c r="B19" s="1" t="s">
        <v>38</v>
      </c>
      <c r="C19" s="1">
        <v>3</v>
      </c>
      <c r="D19" s="1" t="s">
        <v>228</v>
      </c>
      <c r="E19" s="1" t="s">
        <v>571</v>
      </c>
      <c r="F19" s="1">
        <v>1</v>
      </c>
      <c r="G19" s="1">
        <v>0</v>
      </c>
      <c r="H19" s="1">
        <v>10</v>
      </c>
      <c r="I19" s="1">
        <v>61</v>
      </c>
      <c r="J19" s="1">
        <v>0</v>
      </c>
      <c r="K19" s="1">
        <f t="shared" si="46"/>
        <v>10</v>
      </c>
      <c r="L19" s="1">
        <f t="shared" si="0"/>
        <v>71</v>
      </c>
      <c r="M19" s="1">
        <v>27</v>
      </c>
      <c r="N19" s="1">
        <v>34</v>
      </c>
      <c r="O19" s="1">
        <v>0</v>
      </c>
      <c r="P19" s="1">
        <v>0</v>
      </c>
      <c r="Q19" s="1">
        <f t="shared" si="1"/>
        <v>44.26229508196721</v>
      </c>
      <c r="R19" s="1">
        <f t="shared" si="2"/>
        <v>55.737704918032783</v>
      </c>
      <c r="S19" s="1">
        <f t="shared" si="3"/>
        <v>0</v>
      </c>
      <c r="T19" s="1">
        <f t="shared" si="47"/>
        <v>0</v>
      </c>
      <c r="U19" s="1">
        <v>53.423999999999999</v>
      </c>
      <c r="V19" s="1">
        <v>2013</v>
      </c>
      <c r="W19" s="1" t="s">
        <v>39</v>
      </c>
      <c r="X19" s="1" t="s">
        <v>30</v>
      </c>
      <c r="Y19" s="1" t="s">
        <v>61</v>
      </c>
      <c r="Z19" s="1" t="s">
        <v>367</v>
      </c>
      <c r="AA19" s="1" t="s">
        <v>31</v>
      </c>
      <c r="AB19" s="1" t="s">
        <v>396</v>
      </c>
      <c r="AC19" s="1" t="s">
        <v>380</v>
      </c>
      <c r="AD19" s="1">
        <f t="shared" si="61"/>
        <v>2.2779847472997652</v>
      </c>
      <c r="AE19" s="1">
        <v>4.8499999999999996</v>
      </c>
      <c r="AF19" s="1">
        <v>0.94399999999999995</v>
      </c>
      <c r="AG19" s="1">
        <v>0.9</v>
      </c>
      <c r="AH19" s="1">
        <f t="shared" si="5"/>
        <v>9.4400000000000013</v>
      </c>
      <c r="AI19" s="1">
        <f t="shared" si="6"/>
        <v>9.4400000000000013</v>
      </c>
      <c r="AJ19" s="2">
        <f t="shared" si="7"/>
        <v>6.2222222222222276E-2</v>
      </c>
      <c r="AK19" s="1">
        <f t="shared" si="8"/>
        <v>6.2222222222222276E-2</v>
      </c>
      <c r="AL19" s="1">
        <f t="shared" si="9"/>
        <v>174</v>
      </c>
      <c r="AM19" s="1">
        <f t="shared" si="10"/>
        <v>174</v>
      </c>
      <c r="AN19" s="4">
        <f t="shared" si="62"/>
        <v>0.98293049296736312</v>
      </c>
      <c r="AO19" s="4">
        <f t="shared" si="63"/>
        <v>0.72487113402061831</v>
      </c>
      <c r="AP19" s="4">
        <f t="shared" si="49"/>
        <v>0.93780281690140854</v>
      </c>
      <c r="AQ19" s="1">
        <v>0.96660000000000001</v>
      </c>
      <c r="AR19" s="1">
        <f t="shared" si="50"/>
        <v>58</v>
      </c>
      <c r="AS19" s="1">
        <f t="shared" si="51"/>
        <v>1</v>
      </c>
      <c r="AT19" s="1">
        <f t="shared" si="52"/>
        <v>9</v>
      </c>
      <c r="AU19" s="1">
        <f t="shared" si="53"/>
        <v>3</v>
      </c>
      <c r="AV19" s="1">
        <f t="shared" si="13"/>
        <v>58</v>
      </c>
      <c r="AW19" s="1">
        <f t="shared" si="14"/>
        <v>1</v>
      </c>
      <c r="AX19" s="1">
        <f t="shared" si="15"/>
        <v>9</v>
      </c>
      <c r="AY19" s="1">
        <f t="shared" si="16"/>
        <v>3</v>
      </c>
      <c r="AZ19" s="1">
        <f t="shared" si="17"/>
        <v>0.95081967213114749</v>
      </c>
      <c r="BA19" s="1">
        <f t="shared" si="18"/>
        <v>9.9999999999999978E-2</v>
      </c>
      <c r="BB19" s="1">
        <f t="shared" si="19"/>
        <v>0.95081967213114749</v>
      </c>
      <c r="BC19" s="1">
        <f t="shared" si="20"/>
        <v>9.9999999999999978E-2</v>
      </c>
      <c r="BD19" s="1">
        <f t="shared" si="21"/>
        <v>59</v>
      </c>
      <c r="BE19" s="1">
        <f t="shared" si="22"/>
        <v>12</v>
      </c>
      <c r="BF19" s="1">
        <f t="shared" si="23"/>
        <v>4.916666666666667</v>
      </c>
      <c r="BG19" s="1">
        <f t="shared" si="54"/>
        <v>-1.1833333333333327</v>
      </c>
      <c r="BH19" s="1" t="s">
        <v>71</v>
      </c>
      <c r="BI19" s="5">
        <v>0.93789999999999996</v>
      </c>
      <c r="BJ19" s="5">
        <v>0.99529000000000001</v>
      </c>
      <c r="BK19" s="1" t="str">
        <f t="shared" si="25"/>
        <v>Yes</v>
      </c>
      <c r="BL19" s="1" t="s">
        <v>463</v>
      </c>
      <c r="BM19" s="1">
        <v>9.9678456591640097E-2</v>
      </c>
      <c r="BN19" s="1">
        <v>0.89776951672862482</v>
      </c>
      <c r="BO19" s="1">
        <f t="shared" si="55"/>
        <v>0.9003215434083599</v>
      </c>
      <c r="BP19" s="1">
        <v>0.49814126394052072</v>
      </c>
      <c r="BQ19" s="1">
        <v>0.50000000000000022</v>
      </c>
      <c r="BR19" s="1">
        <f t="shared" si="26"/>
        <v>55</v>
      </c>
      <c r="BS19" s="1">
        <f t="shared" si="56"/>
        <v>1</v>
      </c>
      <c r="BT19" s="1">
        <f t="shared" si="57"/>
        <v>9</v>
      </c>
      <c r="BU19" s="1">
        <f t="shared" si="29"/>
        <v>6</v>
      </c>
      <c r="BV19" s="1">
        <f t="shared" si="30"/>
        <v>55</v>
      </c>
      <c r="BW19" s="1">
        <f t="shared" si="31"/>
        <v>1</v>
      </c>
      <c r="BX19" s="1">
        <f t="shared" si="32"/>
        <v>9</v>
      </c>
      <c r="BY19" s="1">
        <f t="shared" si="33"/>
        <v>6</v>
      </c>
      <c r="BZ19" s="1">
        <f t="shared" si="34"/>
        <v>0.90163934426229508</v>
      </c>
      <c r="CA19" s="1">
        <f t="shared" si="35"/>
        <v>9.9999999999999978E-2</v>
      </c>
      <c r="CB19" s="1">
        <f t="shared" si="36"/>
        <v>0.90163934426229508</v>
      </c>
      <c r="CC19" s="1">
        <f t="shared" si="37"/>
        <v>9.9999999999999978E-2</v>
      </c>
      <c r="CD19" s="1">
        <f t="shared" si="38"/>
        <v>9.0066554742774745</v>
      </c>
      <c r="CE19" s="1">
        <f t="shared" si="39"/>
        <v>9.0163934426229524</v>
      </c>
      <c r="CF19" s="2">
        <f t="shared" si="40"/>
        <v>0.11354885820499175</v>
      </c>
      <c r="CG19" s="2">
        <f t="shared" si="41"/>
        <v>0.10928961748633879</v>
      </c>
      <c r="CH19" s="1">
        <f t="shared" si="42"/>
        <v>82.5</v>
      </c>
      <c r="CI19" s="1">
        <f t="shared" si="48"/>
        <v>82.5</v>
      </c>
      <c r="CJ19" s="4">
        <f t="shared" si="58"/>
        <v>0.98212389519016163</v>
      </c>
      <c r="CK19" s="4">
        <f t="shared" si="59"/>
        <v>0.5907902761191548</v>
      </c>
      <c r="CL19" s="4">
        <f t="shared" si="60"/>
        <v>0.89812895710605234</v>
      </c>
      <c r="CM19">
        <v>-1.6638935108151951E-3</v>
      </c>
      <c r="CN19">
        <v>0.7602230483271375</v>
      </c>
      <c r="CO19">
        <v>9.9833610648918547E-2</v>
      </c>
      <c r="CP19">
        <v>0.90892193308550162</v>
      </c>
      <c r="CQ19">
        <v>0.39267886855241269</v>
      </c>
      <c r="CR19">
        <v>0.97769516728624506</v>
      </c>
      <c r="CS19">
        <v>0.50083194675540788</v>
      </c>
      <c r="CT19">
        <v>0.5</v>
      </c>
    </row>
    <row r="20" spans="1:98" ht="45" x14ac:dyDescent="0.25">
      <c r="A20" s="1" t="s">
        <v>37</v>
      </c>
      <c r="B20" s="1" t="s">
        <v>38</v>
      </c>
      <c r="C20" s="1">
        <v>3</v>
      </c>
      <c r="D20" s="1" t="s">
        <v>229</v>
      </c>
      <c r="E20" s="1" t="s">
        <v>571</v>
      </c>
      <c r="F20" s="1">
        <v>1</v>
      </c>
      <c r="G20" s="1">
        <v>0</v>
      </c>
      <c r="H20" s="1">
        <v>10</v>
      </c>
      <c r="I20" s="1">
        <v>61</v>
      </c>
      <c r="J20" s="1">
        <v>0</v>
      </c>
      <c r="K20" s="1">
        <f t="shared" si="46"/>
        <v>10</v>
      </c>
      <c r="L20" s="1">
        <f t="shared" si="0"/>
        <v>71</v>
      </c>
      <c r="M20" s="1">
        <v>27</v>
      </c>
      <c r="N20" s="1">
        <v>34</v>
      </c>
      <c r="O20" s="1">
        <v>0</v>
      </c>
      <c r="P20" s="1">
        <v>0</v>
      </c>
      <c r="Q20" s="1">
        <f t="shared" si="1"/>
        <v>44.26229508196721</v>
      </c>
      <c r="R20" s="1">
        <f t="shared" si="2"/>
        <v>55.737704918032783</v>
      </c>
      <c r="S20" s="1">
        <f t="shared" si="3"/>
        <v>0</v>
      </c>
      <c r="T20" s="1">
        <f t="shared" si="47"/>
        <v>0</v>
      </c>
      <c r="U20" s="1">
        <v>53.423999999999999</v>
      </c>
      <c r="V20" s="1">
        <v>2013</v>
      </c>
      <c r="W20" s="1" t="s">
        <v>39</v>
      </c>
      <c r="X20" s="1" t="s">
        <v>40</v>
      </c>
      <c r="Y20" s="8" t="s">
        <v>62</v>
      </c>
      <c r="Z20" s="1" t="s">
        <v>368</v>
      </c>
      <c r="AA20" s="1" t="s">
        <v>31</v>
      </c>
      <c r="AB20" s="1" t="s">
        <v>396</v>
      </c>
      <c r="AC20" s="1" t="s">
        <v>380</v>
      </c>
      <c r="AD20" s="1">
        <f t="shared" si="61"/>
        <v>3.3319917782320601</v>
      </c>
      <c r="AE20" s="1">
        <v>10.07</v>
      </c>
      <c r="AF20" s="1">
        <v>0.97599999999999998</v>
      </c>
      <c r="AG20" s="1">
        <v>1</v>
      </c>
      <c r="AH20" s="1" t="e">
        <f t="shared" si="5"/>
        <v>#DIV/0!</v>
      </c>
      <c r="AI20" s="1">
        <f t="shared" si="6"/>
        <v>100.16666666666701</v>
      </c>
      <c r="AJ20" s="2">
        <f t="shared" si="7"/>
        <v>2.4000000000000021E-2</v>
      </c>
      <c r="AK20" s="1">
        <f t="shared" si="8"/>
        <v>2.4000000000000021E-2</v>
      </c>
      <c r="AL20" s="1" t="e">
        <f t="shared" si="9"/>
        <v>#DIV/0!</v>
      </c>
      <c r="AM20" s="1">
        <f t="shared" si="10"/>
        <v>5518.272727272727</v>
      </c>
      <c r="AN20" s="4">
        <f t="shared" si="62"/>
        <v>1</v>
      </c>
      <c r="AO20" s="4">
        <f t="shared" si="63"/>
        <v>0.87229588276343351</v>
      </c>
      <c r="AP20" s="4">
        <f t="shared" si="49"/>
        <v>0.97938028169014091</v>
      </c>
      <c r="AQ20" s="1">
        <v>0.98780000000000001</v>
      </c>
      <c r="AR20" s="1">
        <f t="shared" si="50"/>
        <v>60</v>
      </c>
      <c r="AS20" s="1">
        <f t="shared" si="51"/>
        <v>0</v>
      </c>
      <c r="AT20" s="1">
        <f t="shared" si="52"/>
        <v>10</v>
      </c>
      <c r="AU20" s="1">
        <f t="shared" si="53"/>
        <v>1</v>
      </c>
      <c r="AV20" s="1">
        <f t="shared" si="13"/>
        <v>60.1</v>
      </c>
      <c r="AW20" s="1">
        <f t="shared" si="14"/>
        <v>0.1</v>
      </c>
      <c r="AX20" s="1">
        <f t="shared" si="15"/>
        <v>10.1</v>
      </c>
      <c r="AY20" s="1">
        <f t="shared" si="16"/>
        <v>1.1000000000000001</v>
      </c>
      <c r="AZ20" s="1">
        <f t="shared" si="17"/>
        <v>0.98360655737704916</v>
      </c>
      <c r="BA20" s="1">
        <f t="shared" si="18"/>
        <v>0</v>
      </c>
      <c r="BB20" s="1">
        <f t="shared" si="19"/>
        <v>0.98202614379084963</v>
      </c>
      <c r="BC20" s="1">
        <f t="shared" si="20"/>
        <v>9.8039215686274161E-3</v>
      </c>
      <c r="BD20" s="1">
        <f t="shared" si="21"/>
        <v>60</v>
      </c>
      <c r="BE20" s="1">
        <f t="shared" si="22"/>
        <v>11</v>
      </c>
      <c r="BF20" s="1">
        <f t="shared" si="23"/>
        <v>5.4545454545454541</v>
      </c>
      <c r="BG20" s="1">
        <f t="shared" si="54"/>
        <v>-0.6454545454545455</v>
      </c>
      <c r="BH20" s="1" t="s">
        <v>72</v>
      </c>
      <c r="BI20" s="5">
        <v>0.90649999999999997</v>
      </c>
      <c r="BJ20" s="5">
        <v>0.99855000000000005</v>
      </c>
      <c r="BK20" s="1" t="str">
        <f t="shared" si="25"/>
        <v>Yes</v>
      </c>
      <c r="BL20" s="1" t="s">
        <v>464</v>
      </c>
      <c r="BM20" s="1">
        <v>2.1138211382114028E-2</v>
      </c>
      <c r="BN20" s="1">
        <v>0.97966728280961157</v>
      </c>
      <c r="BO20" s="1">
        <f t="shared" si="55"/>
        <v>0.97886178861788598</v>
      </c>
      <c r="BP20" s="1">
        <v>0.49907578558225518</v>
      </c>
      <c r="BQ20" s="1">
        <v>0.49918699186991872</v>
      </c>
      <c r="BR20" s="1">
        <f t="shared" si="26"/>
        <v>60</v>
      </c>
      <c r="BS20" s="1">
        <f t="shared" si="56"/>
        <v>0</v>
      </c>
      <c r="BT20" s="1">
        <f t="shared" si="57"/>
        <v>10</v>
      </c>
      <c r="BU20" s="1">
        <f t="shared" si="29"/>
        <v>1</v>
      </c>
      <c r="BV20" s="1">
        <f t="shared" si="30"/>
        <v>60.1</v>
      </c>
      <c r="BW20" s="1">
        <f t="shared" si="31"/>
        <v>0.1</v>
      </c>
      <c r="BX20" s="1">
        <f t="shared" si="32"/>
        <v>10.1</v>
      </c>
      <c r="BY20" s="1">
        <f t="shared" si="33"/>
        <v>1.1000000000000001</v>
      </c>
      <c r="BZ20" s="1">
        <f t="shared" si="34"/>
        <v>0.98360655737704916</v>
      </c>
      <c r="CA20" s="1">
        <f t="shared" si="35"/>
        <v>0</v>
      </c>
      <c r="CB20" s="1">
        <f t="shared" si="36"/>
        <v>0.98202614379084963</v>
      </c>
      <c r="CC20" s="1">
        <f t="shared" si="37"/>
        <v>9.8039215686274161E-3</v>
      </c>
      <c r="CD20" s="1">
        <f t="shared" si="38"/>
        <v>46.345798379069635</v>
      </c>
      <c r="CE20" s="1">
        <f t="shared" si="39"/>
        <v>100.16666666666701</v>
      </c>
      <c r="CF20" s="2">
        <f t="shared" si="40"/>
        <v>2.0771795800812103E-2</v>
      </c>
      <c r="CG20" s="2">
        <f t="shared" si="41"/>
        <v>1.8151815181518198E-2</v>
      </c>
      <c r="CH20" s="1" t="e">
        <f t="shared" si="42"/>
        <v>#DIV/0!</v>
      </c>
      <c r="CI20" s="1">
        <f t="shared" si="48"/>
        <v>5518.272727272727</v>
      </c>
      <c r="CJ20" s="4">
        <f t="shared" si="58"/>
        <v>0.99647526622189431</v>
      </c>
      <c r="CK20" s="4">
        <f t="shared" si="59"/>
        <v>0.88754143973881738</v>
      </c>
      <c r="CL20" s="4">
        <f t="shared" si="60"/>
        <v>0.97955383292345299</v>
      </c>
      <c r="CM20">
        <v>1.445086705202159E-3</v>
      </c>
      <c r="CN20">
        <v>0.86876155268022193</v>
      </c>
      <c r="CO20">
        <v>7.8034682080924678E-2</v>
      </c>
      <c r="CP20">
        <v>0.97781885397412216</v>
      </c>
      <c r="CQ20">
        <v>0.49999999999999989</v>
      </c>
      <c r="CR20">
        <v>0.99630314232902029</v>
      </c>
      <c r="CS20">
        <v>0.50144508670520227</v>
      </c>
      <c r="CT20">
        <v>0.49907578558225518</v>
      </c>
    </row>
    <row r="21" spans="1:98" x14ac:dyDescent="0.25">
      <c r="A21" s="1" t="s">
        <v>544</v>
      </c>
      <c r="B21" s="1" t="s">
        <v>45</v>
      </c>
      <c r="C21" s="1">
        <v>4</v>
      </c>
      <c r="D21" s="1" t="s">
        <v>545</v>
      </c>
      <c r="E21" s="1" t="s">
        <v>572</v>
      </c>
      <c r="F21" s="1">
        <v>0</v>
      </c>
      <c r="G21" s="1">
        <v>0</v>
      </c>
      <c r="H21" s="1">
        <v>50</v>
      </c>
      <c r="I21" s="1">
        <v>50</v>
      </c>
      <c r="J21" s="1">
        <v>20</v>
      </c>
      <c r="K21" s="1">
        <f t="shared" si="46"/>
        <v>70</v>
      </c>
      <c r="L21" s="1">
        <f t="shared" si="0"/>
        <v>120</v>
      </c>
      <c r="M21" s="1">
        <v>50</v>
      </c>
      <c r="N21" s="1">
        <v>0</v>
      </c>
      <c r="O21" s="1">
        <v>0</v>
      </c>
      <c r="P21" s="1">
        <v>0</v>
      </c>
      <c r="Q21" s="1">
        <f t="shared" si="1"/>
        <v>100</v>
      </c>
      <c r="R21" s="1">
        <f t="shared" si="2"/>
        <v>0</v>
      </c>
      <c r="S21" s="1">
        <f t="shared" si="3"/>
        <v>0</v>
      </c>
      <c r="T21" s="1">
        <f t="shared" si="47"/>
        <v>0</v>
      </c>
      <c r="U21" s="1">
        <v>55</v>
      </c>
      <c r="V21" s="1">
        <v>2012</v>
      </c>
      <c r="W21" s="1" t="s">
        <v>35</v>
      </c>
      <c r="X21" s="1" t="s">
        <v>30</v>
      </c>
      <c r="Y21" s="1" t="s">
        <v>172</v>
      </c>
      <c r="Z21" s="1" t="s">
        <v>368</v>
      </c>
      <c r="AA21" s="1" t="s">
        <v>31</v>
      </c>
      <c r="AB21" s="1" t="s">
        <v>396</v>
      </c>
      <c r="AC21" s="1" t="s">
        <v>381</v>
      </c>
      <c r="AD21" s="1">
        <v>6.0000000000000001E-3</v>
      </c>
      <c r="AE21" s="1">
        <v>6.0000000000000001E-3</v>
      </c>
      <c r="AF21" s="1">
        <v>0.74</v>
      </c>
      <c r="AG21" s="1">
        <v>0.6</v>
      </c>
      <c r="AH21" s="1">
        <f t="shared" si="5"/>
        <v>1.8499999999999999</v>
      </c>
      <c r="AI21" s="1">
        <f t="shared" si="6"/>
        <v>1.8499999999999999</v>
      </c>
      <c r="AJ21" s="2">
        <f t="shared" si="7"/>
        <v>0.43333333333333335</v>
      </c>
      <c r="AK21" s="1">
        <f t="shared" si="8"/>
        <v>0.43333333333333335</v>
      </c>
      <c r="AL21" s="1">
        <f t="shared" si="9"/>
        <v>4.2692307692307701</v>
      </c>
      <c r="AM21" s="1">
        <f t="shared" si="10"/>
        <v>4.2692307692307701</v>
      </c>
      <c r="AN21" s="4">
        <f t="shared" si="62"/>
        <v>0.64912280701754388</v>
      </c>
      <c r="AO21" s="4">
        <f t="shared" si="63"/>
        <v>0.69767441860465118</v>
      </c>
      <c r="AP21" s="4">
        <f t="shared" si="49"/>
        <v>0.67</v>
      </c>
      <c r="AQ21" s="1">
        <v>0.67</v>
      </c>
      <c r="AR21" s="1">
        <f t="shared" si="50"/>
        <v>37</v>
      </c>
      <c r="AS21" s="1">
        <f t="shared" si="51"/>
        <v>20</v>
      </c>
      <c r="AT21" s="1">
        <f t="shared" si="52"/>
        <v>30</v>
      </c>
      <c r="AU21" s="1">
        <f t="shared" si="53"/>
        <v>13</v>
      </c>
      <c r="AV21" s="1">
        <f t="shared" si="13"/>
        <v>37</v>
      </c>
      <c r="AW21" s="1">
        <f t="shared" si="14"/>
        <v>20</v>
      </c>
      <c r="AX21" s="1">
        <f t="shared" si="15"/>
        <v>30</v>
      </c>
      <c r="AY21" s="1">
        <f t="shared" si="16"/>
        <v>13</v>
      </c>
      <c r="AZ21" s="1">
        <f t="shared" si="17"/>
        <v>0.74</v>
      </c>
      <c r="BA21" s="1">
        <f t="shared" si="18"/>
        <v>0.4</v>
      </c>
      <c r="BB21" s="1">
        <f t="shared" si="19"/>
        <v>0.74</v>
      </c>
      <c r="BC21" s="1">
        <f t="shared" si="20"/>
        <v>0.4</v>
      </c>
      <c r="BD21" s="1">
        <f t="shared" si="21"/>
        <v>57</v>
      </c>
      <c r="BE21" s="1">
        <f t="shared" si="22"/>
        <v>43</v>
      </c>
      <c r="BF21" s="1">
        <f t="shared" si="23"/>
        <v>1.3255813953488371</v>
      </c>
      <c r="BG21" s="1">
        <f t="shared" si="54"/>
        <v>0.32558139534883712</v>
      </c>
      <c r="BH21" s="1" t="s">
        <v>73</v>
      </c>
      <c r="BI21" s="5">
        <v>0.56489999999999996</v>
      </c>
      <c r="BJ21" s="5">
        <v>0.77759</v>
      </c>
      <c r="BK21" s="1" t="str">
        <f t="shared" si="25"/>
        <v>Yes</v>
      </c>
      <c r="BL21" s="1" t="s">
        <v>546</v>
      </c>
      <c r="BM21" s="1">
        <v>0.37930979999999997</v>
      </c>
      <c r="BN21" s="1">
        <v>0.62131519999999996</v>
      </c>
      <c r="BO21" s="1">
        <f t="shared" si="55"/>
        <v>0.62069020000000008</v>
      </c>
      <c r="BP21" s="1">
        <v>0.50113379999999996</v>
      </c>
      <c r="BQ21" s="1">
        <v>0.50155669999999997</v>
      </c>
      <c r="BR21" s="1">
        <f t="shared" si="26"/>
        <v>31</v>
      </c>
      <c r="BS21" s="1">
        <f t="shared" si="56"/>
        <v>19</v>
      </c>
      <c r="BT21" s="1">
        <f t="shared" si="57"/>
        <v>31</v>
      </c>
      <c r="BU21" s="1">
        <f t="shared" si="29"/>
        <v>19</v>
      </c>
      <c r="BV21" s="1">
        <f t="shared" si="30"/>
        <v>31</v>
      </c>
      <c r="BW21" s="1">
        <f t="shared" si="31"/>
        <v>19</v>
      </c>
      <c r="BX21" s="1">
        <f t="shared" si="32"/>
        <v>31</v>
      </c>
      <c r="BY21" s="1">
        <f t="shared" si="33"/>
        <v>19</v>
      </c>
      <c r="BZ21" s="1">
        <f t="shared" si="34"/>
        <v>0.62</v>
      </c>
      <c r="CA21" s="1">
        <f t="shared" si="35"/>
        <v>0.38</v>
      </c>
      <c r="CB21" s="1">
        <f t="shared" si="36"/>
        <v>0.62</v>
      </c>
      <c r="CC21" s="1">
        <f t="shared" si="37"/>
        <v>0.38</v>
      </c>
      <c r="CD21" s="1">
        <f t="shared" si="38"/>
        <v>1.6380151527854012</v>
      </c>
      <c r="CE21" s="1">
        <f t="shared" si="39"/>
        <v>1.631578947368421</v>
      </c>
      <c r="CF21" s="2">
        <f t="shared" si="40"/>
        <v>0.61010275335424979</v>
      </c>
      <c r="CG21" s="2">
        <f t="shared" si="41"/>
        <v>0.61290322580645162</v>
      </c>
      <c r="CH21" s="1">
        <f t="shared" si="42"/>
        <v>2.662049861495845</v>
      </c>
      <c r="CI21" s="1">
        <f t="shared" si="48"/>
        <v>2.662049861495845</v>
      </c>
      <c r="CJ21" s="4">
        <f t="shared" si="58"/>
        <v>0.62092712054965649</v>
      </c>
      <c r="CK21" s="4">
        <f t="shared" si="59"/>
        <v>0.62107837398373988</v>
      </c>
      <c r="CL21" s="4">
        <f t="shared" si="60"/>
        <v>0.62100270000000002</v>
      </c>
      <c r="CM21">
        <v>0.1010558069381599</v>
      </c>
      <c r="CN21">
        <v>0.2410015649452269</v>
      </c>
      <c r="CO21">
        <v>0.38159879336349922</v>
      </c>
      <c r="CP21">
        <v>0.64632237871674481</v>
      </c>
      <c r="CQ21">
        <v>0.87933634992458487</v>
      </c>
      <c r="CR21">
        <v>0.93740219092331756</v>
      </c>
      <c r="CS21">
        <v>0.50075414781297123</v>
      </c>
      <c r="CT21">
        <v>0.5023474178403754</v>
      </c>
    </row>
    <row r="22" spans="1:98" x14ac:dyDescent="0.25">
      <c r="A22" s="1" t="s">
        <v>539</v>
      </c>
      <c r="B22" s="1" t="s">
        <v>46</v>
      </c>
      <c r="C22" s="1">
        <v>5</v>
      </c>
      <c r="D22" s="1" t="s">
        <v>540</v>
      </c>
      <c r="E22" s="1" t="s">
        <v>572</v>
      </c>
      <c r="F22" s="1">
        <v>0</v>
      </c>
      <c r="G22" s="1">
        <v>0</v>
      </c>
      <c r="H22" s="1">
        <v>16</v>
      </c>
      <c r="I22" s="1">
        <v>26</v>
      </c>
      <c r="J22" s="1">
        <v>0</v>
      </c>
      <c r="K22" s="1">
        <f t="shared" si="46"/>
        <v>16</v>
      </c>
      <c r="L22" s="1">
        <f t="shared" si="0"/>
        <v>42</v>
      </c>
      <c r="M22" s="1">
        <v>26</v>
      </c>
      <c r="N22" s="1">
        <v>0</v>
      </c>
      <c r="O22" s="1">
        <v>0</v>
      </c>
      <c r="P22" s="1">
        <v>0</v>
      </c>
      <c r="Q22" s="1">
        <f t="shared" si="1"/>
        <v>100</v>
      </c>
      <c r="R22" s="1">
        <f t="shared" si="2"/>
        <v>0</v>
      </c>
      <c r="S22" s="1">
        <f t="shared" si="3"/>
        <v>0</v>
      </c>
      <c r="T22" s="1">
        <f t="shared" si="47"/>
        <v>0</v>
      </c>
      <c r="U22" s="1">
        <v>50</v>
      </c>
      <c r="V22" s="1">
        <v>2021</v>
      </c>
      <c r="W22" s="1" t="s">
        <v>47</v>
      </c>
      <c r="X22" s="1" t="s">
        <v>30</v>
      </c>
      <c r="Y22" s="1" t="s">
        <v>50</v>
      </c>
      <c r="Z22" s="1" t="s">
        <v>368</v>
      </c>
      <c r="AA22" s="1" t="s">
        <v>48</v>
      </c>
      <c r="AB22" s="1" t="s">
        <v>396</v>
      </c>
      <c r="AC22" s="1" t="s">
        <v>400</v>
      </c>
      <c r="AD22" s="1">
        <v>1.86</v>
      </c>
      <c r="AE22" s="1">
        <v>1.86</v>
      </c>
      <c r="AF22" s="1">
        <v>0.92300000000000004</v>
      </c>
      <c r="AG22" s="1">
        <v>0.81200000000000006</v>
      </c>
      <c r="AH22" s="1">
        <f t="shared" si="5"/>
        <v>4.9095744680851077</v>
      </c>
      <c r="AI22" s="1">
        <f t="shared" si="6"/>
        <v>4.9095744680851077</v>
      </c>
      <c r="AJ22" s="2">
        <f t="shared" si="7"/>
        <v>9.4827586206896491E-2</v>
      </c>
      <c r="AK22" s="1">
        <f t="shared" si="8"/>
        <v>9.4827586206896491E-2</v>
      </c>
      <c r="AL22" s="1">
        <f t="shared" si="9"/>
        <v>52</v>
      </c>
      <c r="AM22" s="1">
        <f t="shared" si="10"/>
        <v>52</v>
      </c>
      <c r="AN22" s="4">
        <f t="shared" si="62"/>
        <v>0.88861734429386063</v>
      </c>
      <c r="AO22" s="4">
        <f t="shared" si="63"/>
        <v>0.86647992530345475</v>
      </c>
      <c r="AP22" s="4">
        <f t="shared" si="49"/>
        <v>0.88071428571428578</v>
      </c>
      <c r="AQ22" s="1">
        <v>0.92300000000000004</v>
      </c>
      <c r="AR22" s="1">
        <f t="shared" si="50"/>
        <v>24</v>
      </c>
      <c r="AS22" s="1">
        <f t="shared" si="51"/>
        <v>3</v>
      </c>
      <c r="AT22" s="1">
        <f t="shared" si="52"/>
        <v>13</v>
      </c>
      <c r="AU22" s="1">
        <f t="shared" si="53"/>
        <v>2</v>
      </c>
      <c r="AV22" s="1">
        <f t="shared" si="13"/>
        <v>24</v>
      </c>
      <c r="AW22" s="1">
        <f t="shared" si="14"/>
        <v>3</v>
      </c>
      <c r="AX22" s="1">
        <f t="shared" si="15"/>
        <v>13</v>
      </c>
      <c r="AY22" s="1">
        <f t="shared" si="16"/>
        <v>2</v>
      </c>
      <c r="AZ22" s="1">
        <f t="shared" si="17"/>
        <v>0.92307692307692313</v>
      </c>
      <c r="BA22" s="1">
        <f t="shared" si="18"/>
        <v>0.1875</v>
      </c>
      <c r="BB22" s="1">
        <f t="shared" si="19"/>
        <v>0.92307692307692313</v>
      </c>
      <c r="BC22" s="1">
        <f t="shared" si="20"/>
        <v>0.1875</v>
      </c>
      <c r="BD22" s="1">
        <f t="shared" si="21"/>
        <v>27</v>
      </c>
      <c r="BE22" s="1">
        <f t="shared" si="22"/>
        <v>15</v>
      </c>
      <c r="BF22" s="1">
        <f t="shared" si="23"/>
        <v>1.8</v>
      </c>
      <c r="BG22" s="1">
        <f t="shared" si="54"/>
        <v>0.17500000000000004</v>
      </c>
      <c r="BH22" s="1" t="s">
        <v>49</v>
      </c>
      <c r="BI22" s="5">
        <v>0.83399999999999996</v>
      </c>
      <c r="BJ22" s="5">
        <v>1</v>
      </c>
      <c r="BK22" s="1" t="str">
        <f t="shared" si="25"/>
        <v>Yes</v>
      </c>
      <c r="BL22" t="s">
        <v>765</v>
      </c>
      <c r="BM22" s="1">
        <v>0.1258741258741258</v>
      </c>
      <c r="BN22" s="1">
        <v>0.87635239567233381</v>
      </c>
      <c r="BO22" s="1">
        <f t="shared" si="55"/>
        <v>0.87412587412587417</v>
      </c>
      <c r="BP22" s="1">
        <v>0.50077279752704795</v>
      </c>
      <c r="BQ22" s="1">
        <v>0.50069930069930058</v>
      </c>
      <c r="BR22" s="1">
        <f t="shared" si="26"/>
        <v>23</v>
      </c>
      <c r="BS22" s="1">
        <f t="shared" si="56"/>
        <v>2</v>
      </c>
      <c r="BT22" s="1">
        <f t="shared" si="57"/>
        <v>14</v>
      </c>
      <c r="BU22" s="1">
        <f t="shared" si="29"/>
        <v>3</v>
      </c>
      <c r="BV22" s="1">
        <f t="shared" si="30"/>
        <v>23</v>
      </c>
      <c r="BW22" s="1">
        <f t="shared" si="31"/>
        <v>2</v>
      </c>
      <c r="BX22" s="1">
        <f t="shared" si="32"/>
        <v>14</v>
      </c>
      <c r="BY22" s="1">
        <f t="shared" si="33"/>
        <v>3</v>
      </c>
      <c r="BZ22" s="1">
        <f t="shared" si="34"/>
        <v>0.88461538461538458</v>
      </c>
      <c r="CA22" s="1">
        <f t="shared" si="35"/>
        <v>0.125</v>
      </c>
      <c r="CB22" s="1">
        <f t="shared" si="36"/>
        <v>0.88461538461538458</v>
      </c>
      <c r="CC22" s="1">
        <f t="shared" si="37"/>
        <v>0.125</v>
      </c>
      <c r="CD22" s="1">
        <f t="shared" si="38"/>
        <v>6.9621329211746561</v>
      </c>
      <c r="CE22" s="1">
        <f t="shared" si="39"/>
        <v>7.0769230769230766</v>
      </c>
      <c r="CF22" s="2">
        <f t="shared" si="40"/>
        <v>0.14145285935085011</v>
      </c>
      <c r="CG22" s="2">
        <f t="shared" si="41"/>
        <v>0.1318681318681319</v>
      </c>
      <c r="CH22" s="1">
        <f t="shared" si="42"/>
        <v>53.666666666666671</v>
      </c>
      <c r="CI22" s="1">
        <f t="shared" si="48"/>
        <v>53.666666666666671</v>
      </c>
      <c r="CJ22" s="4">
        <f t="shared" si="58"/>
        <v>0.91878809749821533</v>
      </c>
      <c r="CK22" s="4">
        <f t="shared" si="59"/>
        <v>0.81310008545719603</v>
      </c>
      <c r="CL22" s="4">
        <f t="shared" si="60"/>
        <v>0.87550419698796822</v>
      </c>
      <c r="CM22">
        <v>6.1323839560397247E-2</v>
      </c>
      <c r="CN22">
        <v>0.48919753086419748</v>
      </c>
      <c r="CO22">
        <v>0.13194183774161741</v>
      </c>
      <c r="CP22">
        <v>0.88580246913580263</v>
      </c>
      <c r="CQ22">
        <v>0.31228934078904108</v>
      </c>
      <c r="CR22">
        <v>0.99074074074074081</v>
      </c>
      <c r="CS22">
        <v>0.50024185902521157</v>
      </c>
      <c r="CT22">
        <v>0.50154320987654333</v>
      </c>
    </row>
    <row r="23" spans="1:98" x14ac:dyDescent="0.25">
      <c r="A23" s="1" t="s">
        <v>63</v>
      </c>
      <c r="B23" s="1" t="s">
        <v>64</v>
      </c>
      <c r="C23" s="1">
        <v>6</v>
      </c>
      <c r="D23" s="1" t="s">
        <v>230</v>
      </c>
      <c r="E23" s="1" t="s">
        <v>571</v>
      </c>
      <c r="F23" s="1">
        <v>1</v>
      </c>
      <c r="G23" s="1">
        <v>0</v>
      </c>
      <c r="H23" s="1">
        <v>36</v>
      </c>
      <c r="I23" s="1">
        <v>36</v>
      </c>
      <c r="J23" s="1">
        <v>0</v>
      </c>
      <c r="K23" s="1">
        <f t="shared" si="46"/>
        <v>36</v>
      </c>
      <c r="L23" s="1">
        <f t="shared" si="0"/>
        <v>72</v>
      </c>
      <c r="M23" s="1">
        <v>25</v>
      </c>
      <c r="N23" s="1">
        <v>11</v>
      </c>
      <c r="O23" s="1">
        <v>0</v>
      </c>
      <c r="P23" s="1">
        <v>0</v>
      </c>
      <c r="Q23" s="1">
        <f t="shared" si="1"/>
        <v>69.444444444444443</v>
      </c>
      <c r="R23" s="1">
        <f t="shared" si="2"/>
        <v>30.555555555555557</v>
      </c>
      <c r="S23" s="1">
        <f t="shared" si="3"/>
        <v>0</v>
      </c>
      <c r="T23" s="1">
        <f t="shared" si="47"/>
        <v>0</v>
      </c>
      <c r="U23" s="1">
        <v>47.64</v>
      </c>
      <c r="V23" s="1">
        <v>2020</v>
      </c>
      <c r="W23" s="1" t="s">
        <v>65</v>
      </c>
      <c r="X23" s="1" t="s">
        <v>30</v>
      </c>
      <c r="Y23" s="1" t="s">
        <v>52</v>
      </c>
      <c r="Z23" s="1" t="s">
        <v>368</v>
      </c>
      <c r="AA23" s="1" t="s">
        <v>31</v>
      </c>
      <c r="AB23" s="1" t="s">
        <v>396</v>
      </c>
      <c r="AC23" s="1" t="s">
        <v>382</v>
      </c>
      <c r="AD23" s="1">
        <v>1.4</v>
      </c>
      <c r="AE23" s="1">
        <v>1.4</v>
      </c>
      <c r="AF23" s="1">
        <v>0.77780000000000005</v>
      </c>
      <c r="AG23" s="1">
        <v>0.88890000000000002</v>
      </c>
      <c r="AH23" s="1">
        <f t="shared" si="5"/>
        <v>7.0009000900090026</v>
      </c>
      <c r="AI23" s="1">
        <f t="shared" si="6"/>
        <v>7.0009000900090026</v>
      </c>
      <c r="AJ23" s="2">
        <f t="shared" si="7"/>
        <v>0.24997187535155804</v>
      </c>
      <c r="AK23" s="1">
        <f t="shared" si="8"/>
        <v>0.24997187535155804</v>
      </c>
      <c r="AL23" s="1">
        <f t="shared" si="9"/>
        <v>28</v>
      </c>
      <c r="AM23" s="1">
        <f t="shared" si="10"/>
        <v>28</v>
      </c>
      <c r="AN23" s="4">
        <f t="shared" si="62"/>
        <v>0.87501406232422108</v>
      </c>
      <c r="AO23" s="4">
        <f t="shared" si="63"/>
        <v>0.8000180001800018</v>
      </c>
      <c r="AP23" s="4">
        <f t="shared" si="49"/>
        <v>0.83334999999999992</v>
      </c>
      <c r="AQ23" s="1">
        <v>0.89</v>
      </c>
      <c r="AR23" s="1">
        <f t="shared" si="50"/>
        <v>28</v>
      </c>
      <c r="AS23" s="1">
        <f t="shared" si="51"/>
        <v>4</v>
      </c>
      <c r="AT23" s="1">
        <f t="shared" si="52"/>
        <v>32</v>
      </c>
      <c r="AU23" s="1">
        <f t="shared" si="53"/>
        <v>8</v>
      </c>
      <c r="AV23" s="1">
        <f t="shared" si="13"/>
        <v>28</v>
      </c>
      <c r="AW23" s="1">
        <f t="shared" si="14"/>
        <v>4</v>
      </c>
      <c r="AX23" s="1">
        <f t="shared" si="15"/>
        <v>32</v>
      </c>
      <c r="AY23" s="1">
        <f t="shared" si="16"/>
        <v>8</v>
      </c>
      <c r="AZ23" s="1">
        <f t="shared" si="17"/>
        <v>0.77777777777777779</v>
      </c>
      <c r="BA23" s="1">
        <f t="shared" si="18"/>
        <v>0.11111111111111116</v>
      </c>
      <c r="BB23" s="1">
        <f t="shared" si="19"/>
        <v>0.77777777777777779</v>
      </c>
      <c r="BC23" s="1">
        <f t="shared" si="20"/>
        <v>0.11111111111111116</v>
      </c>
      <c r="BD23" s="1">
        <f t="shared" si="21"/>
        <v>32</v>
      </c>
      <c r="BE23" s="1">
        <f t="shared" si="22"/>
        <v>40</v>
      </c>
      <c r="BF23" s="1">
        <f t="shared" si="23"/>
        <v>0.8</v>
      </c>
      <c r="BG23" s="1">
        <f t="shared" si="54"/>
        <v>-0.19999999999999996</v>
      </c>
      <c r="BH23" s="1" t="s">
        <v>33</v>
      </c>
      <c r="BI23" s="5" t="s">
        <v>33</v>
      </c>
      <c r="BJ23" s="5" t="s">
        <v>33</v>
      </c>
      <c r="BK23" s="1" t="str">
        <f t="shared" si="25"/>
        <v>Yes</v>
      </c>
      <c r="BL23" s="1" t="s">
        <v>451</v>
      </c>
      <c r="BM23" s="1">
        <v>0.19899665551839479</v>
      </c>
      <c r="BN23" s="1">
        <v>0.79890310786106022</v>
      </c>
      <c r="BO23" s="1">
        <f t="shared" si="55"/>
        <v>0.80100334448160515</v>
      </c>
      <c r="BP23" s="1">
        <v>0.49908592321755008</v>
      </c>
      <c r="BQ23" s="1">
        <v>0.49832775919732458</v>
      </c>
      <c r="BR23" s="1">
        <f t="shared" si="26"/>
        <v>29</v>
      </c>
      <c r="BS23" s="1">
        <f t="shared" si="56"/>
        <v>7</v>
      </c>
      <c r="BT23" s="1">
        <f t="shared" si="57"/>
        <v>29</v>
      </c>
      <c r="BU23" s="1">
        <f t="shared" si="29"/>
        <v>7</v>
      </c>
      <c r="BV23" s="1">
        <f t="shared" si="30"/>
        <v>29</v>
      </c>
      <c r="BW23" s="1">
        <f t="shared" si="31"/>
        <v>7</v>
      </c>
      <c r="BX23" s="1">
        <f t="shared" si="32"/>
        <v>29</v>
      </c>
      <c r="BY23" s="1">
        <f t="shared" si="33"/>
        <v>7</v>
      </c>
      <c r="BZ23" s="1">
        <f t="shared" si="34"/>
        <v>0.80555555555555558</v>
      </c>
      <c r="CA23" s="1">
        <f t="shared" si="35"/>
        <v>0.19444444444444442</v>
      </c>
      <c r="CB23" s="1">
        <f t="shared" si="36"/>
        <v>0.80555555555555558</v>
      </c>
      <c r="CC23" s="1">
        <f t="shared" si="37"/>
        <v>0.19444444444444442</v>
      </c>
      <c r="CD23" s="1">
        <f t="shared" si="38"/>
        <v>4.0146559537891902</v>
      </c>
      <c r="CE23" s="1">
        <f t="shared" si="39"/>
        <v>4.1428571428571432</v>
      </c>
      <c r="CF23" s="2">
        <f t="shared" si="40"/>
        <v>0.25105624530080589</v>
      </c>
      <c r="CG23" s="2">
        <f t="shared" si="41"/>
        <v>0.24137931034482754</v>
      </c>
      <c r="CH23" s="1">
        <f t="shared" si="42"/>
        <v>17.163265306122451</v>
      </c>
      <c r="CI23" s="1">
        <f t="shared" si="48"/>
        <v>17.163265306122451</v>
      </c>
      <c r="CJ23" s="4">
        <f t="shared" si="58"/>
        <v>0.80058452479788234</v>
      </c>
      <c r="CK23" s="4">
        <f t="shared" si="59"/>
        <v>0.79932457374013466</v>
      </c>
      <c r="CL23" s="4">
        <f t="shared" si="60"/>
        <v>0.79995322617133269</v>
      </c>
      <c r="CM23">
        <v>2.6836158192090509E-2</v>
      </c>
      <c r="CN23">
        <v>0.31135531135531158</v>
      </c>
      <c r="CO23">
        <v>0.1751412429378533</v>
      </c>
      <c r="CP23">
        <v>0.79487179487179505</v>
      </c>
      <c r="CQ23">
        <v>0.41666666666666702</v>
      </c>
      <c r="CR23">
        <v>0.95970695970695974</v>
      </c>
      <c r="CS23">
        <v>0.50000000000000033</v>
      </c>
      <c r="CT23">
        <v>0.50183150183150205</v>
      </c>
    </row>
    <row r="24" spans="1:98" x14ac:dyDescent="0.25">
      <c r="A24" s="1" t="s">
        <v>521</v>
      </c>
      <c r="B24" s="1" t="s">
        <v>74</v>
      </c>
      <c r="C24" s="1">
        <v>7</v>
      </c>
      <c r="D24" s="1" t="s">
        <v>522</v>
      </c>
      <c r="E24" s="1" t="s">
        <v>571</v>
      </c>
      <c r="F24" s="1">
        <v>1</v>
      </c>
      <c r="G24" s="1">
        <v>0</v>
      </c>
      <c r="H24" s="1">
        <v>50</v>
      </c>
      <c r="I24" s="1">
        <v>50</v>
      </c>
      <c r="J24" s="1">
        <v>0</v>
      </c>
      <c r="K24" s="1">
        <f t="shared" si="46"/>
        <v>50</v>
      </c>
      <c r="L24" s="1">
        <f t="shared" si="0"/>
        <v>100</v>
      </c>
      <c r="M24" s="1" t="s">
        <v>33</v>
      </c>
      <c r="N24" s="1" t="s">
        <v>33</v>
      </c>
      <c r="O24" s="1">
        <v>0</v>
      </c>
      <c r="P24" s="1" t="s">
        <v>33</v>
      </c>
      <c r="Q24" s="1" t="s">
        <v>33</v>
      </c>
      <c r="R24" s="1" t="s">
        <v>33</v>
      </c>
      <c r="S24" s="1">
        <f t="shared" si="3"/>
        <v>0</v>
      </c>
      <c r="T24" s="1" t="e">
        <f t="shared" si="47"/>
        <v>#VALUE!</v>
      </c>
      <c r="U24" s="1">
        <v>58.5</v>
      </c>
      <c r="V24" s="1">
        <v>2019</v>
      </c>
      <c r="W24" s="1" t="s">
        <v>39</v>
      </c>
      <c r="X24" s="1" t="s">
        <v>30</v>
      </c>
      <c r="Y24" s="1" t="s">
        <v>75</v>
      </c>
      <c r="Z24" s="1" t="s">
        <v>368</v>
      </c>
      <c r="AA24" s="1" t="s">
        <v>31</v>
      </c>
      <c r="AB24" s="1" t="s">
        <v>396</v>
      </c>
      <c r="AC24" s="1" t="s">
        <v>383</v>
      </c>
      <c r="AD24" s="1">
        <v>4.2000000000000003E-2</v>
      </c>
      <c r="AE24" s="1">
        <v>4.2000000000000003E-2</v>
      </c>
      <c r="AF24" s="1">
        <v>0.83299999999999996</v>
      </c>
      <c r="AG24" s="1">
        <v>0.78300000000000003</v>
      </c>
      <c r="AH24" s="1">
        <f t="shared" si="5"/>
        <v>3.838709677419355</v>
      </c>
      <c r="AI24" s="1">
        <f t="shared" si="6"/>
        <v>3.838709677419355</v>
      </c>
      <c r="AJ24" s="2">
        <f t="shared" si="7"/>
        <v>0.21328224776500643</v>
      </c>
      <c r="AK24" s="1">
        <f t="shared" si="8"/>
        <v>0.21328224776500643</v>
      </c>
      <c r="AL24" s="1">
        <f t="shared" si="9"/>
        <v>18.613636363636363</v>
      </c>
      <c r="AM24" s="1">
        <f t="shared" si="10"/>
        <v>18.613636363636363</v>
      </c>
      <c r="AN24" s="4">
        <f t="shared" si="62"/>
        <v>0.79333333333333333</v>
      </c>
      <c r="AO24" s="4">
        <f t="shared" si="63"/>
        <v>0.82421052631578939</v>
      </c>
      <c r="AP24" s="4">
        <f t="shared" si="49"/>
        <v>0.80799999999999994</v>
      </c>
      <c r="AQ24" s="1">
        <v>0.88200000000000001</v>
      </c>
      <c r="AR24" s="1">
        <f t="shared" si="50"/>
        <v>42</v>
      </c>
      <c r="AS24" s="1">
        <f t="shared" si="51"/>
        <v>11</v>
      </c>
      <c r="AT24" s="1">
        <f t="shared" si="52"/>
        <v>39</v>
      </c>
      <c r="AU24" s="1">
        <f t="shared" si="53"/>
        <v>8</v>
      </c>
      <c r="AV24" s="1">
        <f t="shared" si="13"/>
        <v>42</v>
      </c>
      <c r="AW24" s="1">
        <f t="shared" si="14"/>
        <v>11</v>
      </c>
      <c r="AX24" s="1">
        <f t="shared" si="15"/>
        <v>39</v>
      </c>
      <c r="AY24" s="1">
        <f t="shared" si="16"/>
        <v>8</v>
      </c>
      <c r="AZ24" s="1">
        <f t="shared" si="17"/>
        <v>0.84</v>
      </c>
      <c r="BA24" s="1">
        <f t="shared" si="18"/>
        <v>0.21999999999999997</v>
      </c>
      <c r="BB24" s="1">
        <f t="shared" si="19"/>
        <v>0.84</v>
      </c>
      <c r="BC24" s="1">
        <f t="shared" si="20"/>
        <v>0.21999999999999997</v>
      </c>
      <c r="BD24" s="1">
        <f t="shared" si="21"/>
        <v>53</v>
      </c>
      <c r="BE24" s="1">
        <f t="shared" si="22"/>
        <v>47</v>
      </c>
      <c r="BF24" s="1">
        <f t="shared" si="23"/>
        <v>1.1276595744680851</v>
      </c>
      <c r="BG24" s="1">
        <f t="shared" si="54"/>
        <v>0.12765957446808507</v>
      </c>
      <c r="BH24" s="1" t="s">
        <v>76</v>
      </c>
      <c r="BI24" s="5">
        <v>0.77900000000000003</v>
      </c>
      <c r="BJ24" s="5">
        <v>0.98399999999999999</v>
      </c>
      <c r="BK24" s="1" t="str">
        <f t="shared" si="25"/>
        <v>Yes</v>
      </c>
      <c r="BL24" s="1" t="s">
        <v>523</v>
      </c>
      <c r="BM24" s="1">
        <v>0.21673306772908371</v>
      </c>
      <c r="BN24" s="1">
        <v>0.78395061728395077</v>
      </c>
      <c r="BO24" s="1">
        <f t="shared" si="55"/>
        <v>0.78326693227091626</v>
      </c>
      <c r="BP24" s="1">
        <v>0.49845679012345689</v>
      </c>
      <c r="BQ24" s="1">
        <v>0.50039840637450195</v>
      </c>
      <c r="BR24" s="1">
        <f t="shared" si="26"/>
        <v>39</v>
      </c>
      <c r="BS24" s="1">
        <f t="shared" si="56"/>
        <v>11</v>
      </c>
      <c r="BT24" s="1">
        <f t="shared" si="57"/>
        <v>39</v>
      </c>
      <c r="BU24" s="1">
        <f t="shared" si="29"/>
        <v>11</v>
      </c>
      <c r="BV24" s="1">
        <f t="shared" si="30"/>
        <v>39</v>
      </c>
      <c r="BW24" s="1">
        <f t="shared" si="31"/>
        <v>11</v>
      </c>
      <c r="BX24" s="1">
        <f t="shared" si="32"/>
        <v>39</v>
      </c>
      <c r="BY24" s="1">
        <f t="shared" si="33"/>
        <v>11</v>
      </c>
      <c r="BZ24" s="1">
        <f t="shared" si="34"/>
        <v>0.78</v>
      </c>
      <c r="CA24" s="1">
        <f t="shared" si="35"/>
        <v>0.21999999999999997</v>
      </c>
      <c r="CB24" s="1">
        <f t="shared" si="36"/>
        <v>0.78</v>
      </c>
      <c r="CC24" s="1">
        <f t="shared" si="37"/>
        <v>0.21999999999999997</v>
      </c>
      <c r="CD24" s="1">
        <f t="shared" si="38"/>
        <v>3.6171250907770514</v>
      </c>
      <c r="CE24" s="1">
        <f t="shared" si="39"/>
        <v>3.5454545454545459</v>
      </c>
      <c r="CF24" s="2">
        <f t="shared" si="40"/>
        <v>0.27583110407796724</v>
      </c>
      <c r="CG24" s="2">
        <f t="shared" si="41"/>
        <v>0.28205128205128199</v>
      </c>
      <c r="CH24" s="1">
        <f t="shared" si="42"/>
        <v>12.570247933884298</v>
      </c>
      <c r="CI24" s="1">
        <f t="shared" si="48"/>
        <v>12.570247933884298</v>
      </c>
      <c r="CJ24" s="4">
        <f t="shared" si="58"/>
        <v>0.78341500818386911</v>
      </c>
      <c r="CK24" s="4">
        <f t="shared" si="59"/>
        <v>0.78380280650289669</v>
      </c>
      <c r="CL24" s="4">
        <f t="shared" si="60"/>
        <v>0.7836087747774334</v>
      </c>
      <c r="CM24">
        <v>4.449648711943785E-2</v>
      </c>
      <c r="CN24">
        <v>0.42834138486312401</v>
      </c>
      <c r="CO24">
        <v>0.21662763466042151</v>
      </c>
      <c r="CP24">
        <v>0.80998389694041861</v>
      </c>
      <c r="CQ24">
        <v>0.56557377049180313</v>
      </c>
      <c r="CR24">
        <v>0.97584541062801933</v>
      </c>
      <c r="CS24">
        <v>0.50000000000000011</v>
      </c>
      <c r="CT24">
        <v>0.50080515297906603</v>
      </c>
    </row>
    <row r="25" spans="1:98" x14ac:dyDescent="0.25">
      <c r="A25" s="1" t="s">
        <v>77</v>
      </c>
      <c r="B25" s="1" t="s">
        <v>78</v>
      </c>
      <c r="C25" s="1">
        <v>8</v>
      </c>
      <c r="D25" s="1" t="s">
        <v>231</v>
      </c>
      <c r="E25" s="1" t="s">
        <v>571</v>
      </c>
      <c r="F25" s="1">
        <v>1</v>
      </c>
      <c r="G25" s="1">
        <v>0</v>
      </c>
      <c r="H25" s="1">
        <v>30</v>
      </c>
      <c r="I25" s="1">
        <v>30</v>
      </c>
      <c r="J25" s="1">
        <v>0</v>
      </c>
      <c r="K25" s="1">
        <f t="shared" si="46"/>
        <v>30</v>
      </c>
      <c r="L25" s="1">
        <f t="shared" si="0"/>
        <v>60</v>
      </c>
      <c r="M25" s="1">
        <v>20</v>
      </c>
      <c r="N25" s="1">
        <v>10</v>
      </c>
      <c r="O25" s="1">
        <v>0</v>
      </c>
      <c r="P25" s="1">
        <v>0</v>
      </c>
      <c r="Q25" s="1">
        <f t="shared" ref="Q25:Q56" si="64">(M25/I25)*100</f>
        <v>66.666666666666657</v>
      </c>
      <c r="R25" s="1">
        <f t="shared" ref="R25:R56" si="65">(N25/I25)*100</f>
        <v>33.333333333333329</v>
      </c>
      <c r="S25" s="1">
        <f t="shared" si="3"/>
        <v>0</v>
      </c>
      <c r="T25" s="1">
        <f t="shared" si="47"/>
        <v>0</v>
      </c>
      <c r="U25" s="1">
        <v>52.83</v>
      </c>
      <c r="V25" s="1">
        <v>2020</v>
      </c>
      <c r="W25" s="1" t="s">
        <v>79</v>
      </c>
      <c r="X25" s="1" t="s">
        <v>30</v>
      </c>
      <c r="Y25" s="1" t="s">
        <v>124</v>
      </c>
      <c r="Z25" s="1" t="s">
        <v>368</v>
      </c>
      <c r="AA25" s="1" t="s">
        <v>48</v>
      </c>
      <c r="AB25" s="1" t="s">
        <v>396</v>
      </c>
      <c r="AC25" s="1" t="s">
        <v>400</v>
      </c>
      <c r="AD25" s="1">
        <v>2.1</v>
      </c>
      <c r="AE25" s="1">
        <v>2.1</v>
      </c>
      <c r="AF25" s="1">
        <v>0.9</v>
      </c>
      <c r="AG25" s="1">
        <v>0.93300000000000005</v>
      </c>
      <c r="AH25" s="1">
        <f t="shared" si="5"/>
        <v>13.432835820895534</v>
      </c>
      <c r="AI25" s="1">
        <f t="shared" si="6"/>
        <v>13.432835820895534</v>
      </c>
      <c r="AJ25" s="2">
        <f t="shared" si="7"/>
        <v>0.10718113612004285</v>
      </c>
      <c r="AK25" s="1">
        <f t="shared" si="8"/>
        <v>0.10718113612004285</v>
      </c>
      <c r="AL25" s="1">
        <f t="shared" si="9"/>
        <v>126</v>
      </c>
      <c r="AM25" s="1">
        <f t="shared" si="10"/>
        <v>126</v>
      </c>
      <c r="AN25" s="4">
        <v>0.90300000000000002</v>
      </c>
      <c r="AO25" s="4">
        <v>0.93100000000000005</v>
      </c>
      <c r="AP25" s="4">
        <f t="shared" si="49"/>
        <v>0.91649999999999998</v>
      </c>
      <c r="AQ25" s="1">
        <v>0.95</v>
      </c>
      <c r="AR25" s="1">
        <f t="shared" si="50"/>
        <v>27</v>
      </c>
      <c r="AS25" s="1">
        <f t="shared" si="51"/>
        <v>2</v>
      </c>
      <c r="AT25" s="1">
        <f t="shared" si="52"/>
        <v>28</v>
      </c>
      <c r="AU25" s="1">
        <f t="shared" si="53"/>
        <v>3</v>
      </c>
      <c r="AV25" s="1">
        <f t="shared" si="13"/>
        <v>27</v>
      </c>
      <c r="AW25" s="1">
        <f t="shared" si="14"/>
        <v>2</v>
      </c>
      <c r="AX25" s="1">
        <f t="shared" si="15"/>
        <v>28</v>
      </c>
      <c r="AY25" s="1">
        <f t="shared" si="16"/>
        <v>3</v>
      </c>
      <c r="AZ25" s="1">
        <f t="shared" si="17"/>
        <v>0.9</v>
      </c>
      <c r="BA25" s="1">
        <f t="shared" si="18"/>
        <v>6.6666666666666652E-2</v>
      </c>
      <c r="BB25" s="1">
        <f t="shared" si="19"/>
        <v>0.9</v>
      </c>
      <c r="BC25" s="1">
        <f t="shared" si="20"/>
        <v>6.6666666666666652E-2</v>
      </c>
      <c r="BD25" s="1">
        <f t="shared" si="21"/>
        <v>29</v>
      </c>
      <c r="BE25" s="1">
        <f t="shared" si="22"/>
        <v>31</v>
      </c>
      <c r="BF25" s="1">
        <f t="shared" si="23"/>
        <v>0.93548387096774188</v>
      </c>
      <c r="BG25" s="1">
        <f t="shared" si="54"/>
        <v>-6.4516129032258118E-2</v>
      </c>
      <c r="BH25" s="1" t="s">
        <v>80</v>
      </c>
      <c r="BI25" s="5">
        <v>0.88419999999999999</v>
      </c>
      <c r="BJ25" s="5">
        <v>1.0162</v>
      </c>
      <c r="BK25" s="1" t="str">
        <f t="shared" si="25"/>
        <v>Yes</v>
      </c>
      <c r="BL25" s="1" t="s">
        <v>454</v>
      </c>
      <c r="BM25" s="1">
        <v>9.8853868194842515E-2</v>
      </c>
      <c r="BN25" s="1">
        <v>0.9002036659877799</v>
      </c>
      <c r="BO25" s="1">
        <f t="shared" si="55"/>
        <v>0.90114613180515746</v>
      </c>
      <c r="BP25" s="1">
        <v>0.4989816700611</v>
      </c>
      <c r="BQ25" s="1">
        <v>0.49856733524355318</v>
      </c>
      <c r="BR25" s="1">
        <f t="shared" si="26"/>
        <v>27</v>
      </c>
      <c r="BS25" s="1">
        <f t="shared" si="56"/>
        <v>3</v>
      </c>
      <c r="BT25" s="1">
        <f t="shared" si="57"/>
        <v>27</v>
      </c>
      <c r="BU25" s="1">
        <f t="shared" si="29"/>
        <v>3</v>
      </c>
      <c r="BV25" s="1">
        <f t="shared" si="30"/>
        <v>27</v>
      </c>
      <c r="BW25" s="1">
        <f t="shared" si="31"/>
        <v>3</v>
      </c>
      <c r="BX25" s="1">
        <f t="shared" si="32"/>
        <v>27</v>
      </c>
      <c r="BY25" s="1">
        <f t="shared" si="33"/>
        <v>3</v>
      </c>
      <c r="BZ25" s="1">
        <f t="shared" si="34"/>
        <v>0.9</v>
      </c>
      <c r="CA25" s="1">
        <f t="shared" si="35"/>
        <v>9.9999999999999978E-2</v>
      </c>
      <c r="CB25" s="1">
        <f t="shared" si="36"/>
        <v>0.9</v>
      </c>
      <c r="CC25" s="1">
        <f t="shared" si="37"/>
        <v>9.9999999999999978E-2</v>
      </c>
      <c r="CD25" s="1">
        <f t="shared" si="38"/>
        <v>9.1064080994126044</v>
      </c>
      <c r="CE25" s="1">
        <f t="shared" si="39"/>
        <v>9.0000000000000018</v>
      </c>
      <c r="CF25" s="2">
        <f t="shared" si="40"/>
        <v>0.11074378559702645</v>
      </c>
      <c r="CG25" s="2">
        <f t="shared" si="41"/>
        <v>0.11111111111111108</v>
      </c>
      <c r="CH25" s="1">
        <f t="shared" si="42"/>
        <v>81</v>
      </c>
      <c r="CI25" s="1">
        <f t="shared" si="48"/>
        <v>81</v>
      </c>
      <c r="CJ25" s="4">
        <f t="shared" si="58"/>
        <v>0.90105287752449637</v>
      </c>
      <c r="CK25" s="4">
        <f t="shared" si="59"/>
        <v>0.90029763206147351</v>
      </c>
      <c r="CL25" s="4">
        <f t="shared" si="60"/>
        <v>0.90067489889646868</v>
      </c>
      <c r="CM25">
        <v>2.2204460492503131E-16</v>
      </c>
      <c r="CN25">
        <v>0.68228105906313641</v>
      </c>
      <c r="CO25">
        <v>9.8692033293698217E-2</v>
      </c>
      <c r="CP25">
        <v>0.9002036659877799</v>
      </c>
      <c r="CQ25">
        <v>0.69084423305588594</v>
      </c>
      <c r="CR25">
        <v>0.96537678207739286</v>
      </c>
      <c r="CS25">
        <v>0.49821640903686099</v>
      </c>
      <c r="CT25">
        <v>0.50101832993890016</v>
      </c>
    </row>
    <row r="26" spans="1:98" x14ac:dyDescent="0.25">
      <c r="A26" s="1" t="s">
        <v>81</v>
      </c>
      <c r="B26" s="1" t="s">
        <v>82</v>
      </c>
      <c r="C26" s="1">
        <v>9</v>
      </c>
      <c r="D26" s="1" t="s">
        <v>232</v>
      </c>
      <c r="E26" s="1" t="s">
        <v>571</v>
      </c>
      <c r="F26" s="1">
        <v>1</v>
      </c>
      <c r="G26" s="1">
        <v>0</v>
      </c>
      <c r="H26" s="1">
        <v>40</v>
      </c>
      <c r="I26" s="1">
        <v>40</v>
      </c>
      <c r="J26" s="1">
        <v>0</v>
      </c>
      <c r="K26" s="1">
        <f t="shared" si="46"/>
        <v>40</v>
      </c>
      <c r="L26" s="1">
        <f t="shared" si="0"/>
        <v>80</v>
      </c>
      <c r="M26" s="1">
        <v>25</v>
      </c>
      <c r="N26" s="1">
        <v>15</v>
      </c>
      <c r="O26" s="1">
        <v>0</v>
      </c>
      <c r="P26" s="1">
        <v>0</v>
      </c>
      <c r="Q26" s="1">
        <f t="shared" si="64"/>
        <v>62.5</v>
      </c>
      <c r="R26" s="1">
        <f t="shared" si="65"/>
        <v>37.5</v>
      </c>
      <c r="S26" s="1">
        <f t="shared" si="3"/>
        <v>0</v>
      </c>
      <c r="T26" s="1">
        <f t="shared" si="47"/>
        <v>0</v>
      </c>
      <c r="U26" s="1" t="s">
        <v>33</v>
      </c>
      <c r="V26" s="1">
        <v>2018</v>
      </c>
      <c r="W26" s="1" t="s">
        <v>65</v>
      </c>
      <c r="X26" s="1" t="s">
        <v>30</v>
      </c>
      <c r="Y26" s="1" t="s">
        <v>83</v>
      </c>
      <c r="Z26" s="1" t="s">
        <v>368</v>
      </c>
      <c r="AA26" s="1" t="s">
        <v>31</v>
      </c>
      <c r="AB26" s="1" t="s">
        <v>396</v>
      </c>
      <c r="AC26" s="1" t="s">
        <v>400</v>
      </c>
      <c r="AD26" s="1">
        <f>LOG(AE26,2)</f>
        <v>-2.9434164716336326</v>
      </c>
      <c r="AE26" s="1">
        <v>0.13</v>
      </c>
      <c r="AF26" s="1">
        <v>0.7</v>
      </c>
      <c r="AG26" s="1">
        <v>0.5</v>
      </c>
      <c r="AH26" s="1">
        <f t="shared" si="5"/>
        <v>1.4</v>
      </c>
      <c r="AI26" s="1">
        <f t="shared" si="6"/>
        <v>1.4</v>
      </c>
      <c r="AJ26" s="2">
        <f t="shared" si="7"/>
        <v>0.60000000000000009</v>
      </c>
      <c r="AK26" s="1">
        <f t="shared" si="8"/>
        <v>0.60000000000000009</v>
      </c>
      <c r="AL26" s="1">
        <f t="shared" si="9"/>
        <v>2.3333333333333335</v>
      </c>
      <c r="AM26" s="1">
        <f t="shared" si="10"/>
        <v>2.3333333333333335</v>
      </c>
      <c r="AN26" s="4">
        <v>0.57450000000000001</v>
      </c>
      <c r="AO26" s="4">
        <v>0.625</v>
      </c>
      <c r="AP26" s="4">
        <f t="shared" si="49"/>
        <v>0.6</v>
      </c>
      <c r="AQ26" s="1">
        <v>0.66</v>
      </c>
      <c r="AR26" s="1">
        <f t="shared" si="50"/>
        <v>28</v>
      </c>
      <c r="AS26" s="1">
        <f t="shared" si="51"/>
        <v>20</v>
      </c>
      <c r="AT26" s="1">
        <f t="shared" si="52"/>
        <v>20</v>
      </c>
      <c r="AU26" s="1">
        <f t="shared" si="53"/>
        <v>12</v>
      </c>
      <c r="AV26" s="1">
        <f t="shared" si="13"/>
        <v>28</v>
      </c>
      <c r="AW26" s="1">
        <f t="shared" si="14"/>
        <v>20</v>
      </c>
      <c r="AX26" s="1">
        <f t="shared" si="15"/>
        <v>20</v>
      </c>
      <c r="AY26" s="1">
        <f t="shared" si="16"/>
        <v>12</v>
      </c>
      <c r="AZ26" s="1">
        <f t="shared" si="17"/>
        <v>0.7</v>
      </c>
      <c r="BA26" s="1">
        <f t="shared" si="18"/>
        <v>0.5</v>
      </c>
      <c r="BB26" s="1">
        <f t="shared" si="19"/>
        <v>0.7</v>
      </c>
      <c r="BC26" s="1">
        <f t="shared" si="20"/>
        <v>0.5</v>
      </c>
      <c r="BD26" s="1">
        <f t="shared" si="21"/>
        <v>48</v>
      </c>
      <c r="BE26" s="1">
        <f t="shared" si="22"/>
        <v>32</v>
      </c>
      <c r="BF26" s="1">
        <f t="shared" si="23"/>
        <v>1.5</v>
      </c>
      <c r="BG26" s="1">
        <f t="shared" si="54"/>
        <v>0.5</v>
      </c>
      <c r="BH26" s="1" t="s">
        <v>84</v>
      </c>
      <c r="BI26" s="5">
        <v>0.54900000000000004</v>
      </c>
      <c r="BJ26" s="5">
        <v>0.78600000000000003</v>
      </c>
      <c r="BK26" s="1" t="str">
        <f t="shared" si="25"/>
        <v>Yes</v>
      </c>
      <c r="BL26" s="1" t="s">
        <v>450</v>
      </c>
      <c r="BM26" s="1">
        <v>0.37345679012345667</v>
      </c>
      <c r="BN26" s="1">
        <v>0.62752293577981688</v>
      </c>
      <c r="BO26" s="1">
        <f t="shared" si="55"/>
        <v>0.62654320987654333</v>
      </c>
      <c r="BP26" s="1">
        <v>0.50091743119266052</v>
      </c>
      <c r="BQ26" s="1">
        <v>0.5</v>
      </c>
      <c r="BR26" s="1">
        <f t="shared" si="26"/>
        <v>25</v>
      </c>
      <c r="BS26" s="1">
        <f t="shared" si="56"/>
        <v>15</v>
      </c>
      <c r="BT26" s="1">
        <f t="shared" si="57"/>
        <v>25</v>
      </c>
      <c r="BU26" s="1">
        <f t="shared" si="29"/>
        <v>15</v>
      </c>
      <c r="BV26" s="1">
        <f t="shared" si="30"/>
        <v>25</v>
      </c>
      <c r="BW26" s="1">
        <f t="shared" si="31"/>
        <v>15</v>
      </c>
      <c r="BX26" s="1">
        <f t="shared" si="32"/>
        <v>25</v>
      </c>
      <c r="BY26" s="1">
        <f t="shared" si="33"/>
        <v>15</v>
      </c>
      <c r="BZ26" s="1">
        <f t="shared" si="34"/>
        <v>0.625</v>
      </c>
      <c r="CA26" s="1">
        <f t="shared" si="35"/>
        <v>0.375</v>
      </c>
      <c r="CB26" s="1">
        <f t="shared" si="36"/>
        <v>0.625</v>
      </c>
      <c r="CC26" s="1">
        <f t="shared" si="37"/>
        <v>0.375</v>
      </c>
      <c r="CD26" s="1">
        <f t="shared" si="38"/>
        <v>1.6803093486996754</v>
      </c>
      <c r="CE26" s="1">
        <f t="shared" si="39"/>
        <v>1.6666666666666667</v>
      </c>
      <c r="CF26" s="2">
        <f t="shared" si="40"/>
        <v>0.59449541284403595</v>
      </c>
      <c r="CG26" s="2">
        <f t="shared" si="41"/>
        <v>0.6</v>
      </c>
      <c r="CH26" s="1">
        <f t="shared" si="42"/>
        <v>2.7777777777777781</v>
      </c>
      <c r="CI26" s="1">
        <f t="shared" si="48"/>
        <v>2.7777777777777781</v>
      </c>
      <c r="CJ26" s="4">
        <f t="shared" si="58"/>
        <v>0.62690873705113936</v>
      </c>
      <c r="CK26" s="4">
        <f t="shared" si="59"/>
        <v>0.62715765247410848</v>
      </c>
      <c r="CL26" s="4">
        <f t="shared" si="60"/>
        <v>0.6270330728281801</v>
      </c>
      <c r="CM26">
        <v>7.5619295958279098E-2</v>
      </c>
      <c r="CN26">
        <v>0.195970695970696</v>
      </c>
      <c r="CO26">
        <v>0.3741851368970015</v>
      </c>
      <c r="CP26">
        <v>0.5934065934065933</v>
      </c>
      <c r="CQ26">
        <v>0.64928292046936131</v>
      </c>
      <c r="CR26">
        <v>0.89194139194139233</v>
      </c>
      <c r="CS26">
        <v>0.50065189048239889</v>
      </c>
      <c r="CT26">
        <v>0.50000000000000022</v>
      </c>
    </row>
    <row r="27" spans="1:98" x14ac:dyDescent="0.25">
      <c r="A27" s="1" t="s">
        <v>86</v>
      </c>
      <c r="B27" s="1" t="s">
        <v>85</v>
      </c>
      <c r="C27" s="1">
        <v>10</v>
      </c>
      <c r="D27" s="1" t="s">
        <v>233</v>
      </c>
      <c r="E27" s="1" t="s">
        <v>571</v>
      </c>
      <c r="F27" s="1">
        <v>1</v>
      </c>
      <c r="G27" s="1">
        <v>0</v>
      </c>
      <c r="H27" s="1">
        <v>24</v>
      </c>
      <c r="I27" s="1">
        <v>23</v>
      </c>
      <c r="J27" s="1">
        <v>0</v>
      </c>
      <c r="K27" s="1">
        <f t="shared" si="46"/>
        <v>24</v>
      </c>
      <c r="L27" s="1">
        <f t="shared" si="0"/>
        <v>47</v>
      </c>
      <c r="M27" s="1">
        <v>23</v>
      </c>
      <c r="N27" s="1">
        <v>0</v>
      </c>
      <c r="O27" s="1">
        <v>0</v>
      </c>
      <c r="P27" s="1">
        <v>0</v>
      </c>
      <c r="Q27" s="1">
        <f t="shared" si="64"/>
        <v>100</v>
      </c>
      <c r="R27" s="1">
        <f t="shared" si="65"/>
        <v>0</v>
      </c>
      <c r="S27" s="1">
        <f t="shared" si="3"/>
        <v>0</v>
      </c>
      <c r="T27" s="1">
        <f t="shared" si="47"/>
        <v>0</v>
      </c>
      <c r="U27" s="1">
        <v>52.5</v>
      </c>
      <c r="V27" s="1">
        <v>2019</v>
      </c>
      <c r="W27" s="1" t="s">
        <v>65</v>
      </c>
      <c r="X27" s="1" t="s">
        <v>30</v>
      </c>
      <c r="Y27" s="1" t="s">
        <v>50</v>
      </c>
      <c r="Z27" s="1" t="s">
        <v>368</v>
      </c>
      <c r="AA27" s="1" t="s">
        <v>48</v>
      </c>
      <c r="AB27" s="1" t="s">
        <v>396</v>
      </c>
      <c r="AC27" s="1" t="s">
        <v>384</v>
      </c>
      <c r="AD27" s="1">
        <v>2.3256999999999999</v>
      </c>
      <c r="AE27" s="1">
        <v>2.3256999999999999</v>
      </c>
      <c r="AF27" s="1">
        <v>0.60860000000000003</v>
      </c>
      <c r="AG27" s="1">
        <v>0.95830000000000004</v>
      </c>
      <c r="AH27" s="1">
        <f t="shared" si="5"/>
        <v>14.594724220623515</v>
      </c>
      <c r="AI27" s="1">
        <f t="shared" si="6"/>
        <v>14.594724220623515</v>
      </c>
      <c r="AJ27" s="2">
        <f t="shared" si="7"/>
        <v>0.40843159762078673</v>
      </c>
      <c r="AK27" s="1">
        <f t="shared" si="8"/>
        <v>0.40843159762078673</v>
      </c>
      <c r="AL27" s="1">
        <f t="shared" si="9"/>
        <v>35.777777777777779</v>
      </c>
      <c r="AM27" s="1">
        <f t="shared" si="10"/>
        <v>35.777777777777779</v>
      </c>
      <c r="AN27" s="4">
        <f>(AF27*I27)/((AF27*I27)+(H27-(AG27*H27)))</f>
        <v>0.93327377221874053</v>
      </c>
      <c r="AO27" s="4">
        <f>(AG27*H27)/((I27-(AF27*I27))+(AG27*H27))</f>
        <v>0.71869355715687433</v>
      </c>
      <c r="AP27" s="4">
        <f t="shared" si="49"/>
        <v>0.78717021276595744</v>
      </c>
      <c r="AQ27" s="1">
        <v>0.82799999999999996</v>
      </c>
      <c r="AR27" s="1">
        <f t="shared" si="50"/>
        <v>14</v>
      </c>
      <c r="AS27" s="1">
        <f t="shared" si="51"/>
        <v>1</v>
      </c>
      <c r="AT27" s="1">
        <f t="shared" si="52"/>
        <v>23</v>
      </c>
      <c r="AU27" s="1">
        <f t="shared" si="53"/>
        <v>9</v>
      </c>
      <c r="AV27" s="1">
        <f t="shared" si="13"/>
        <v>14</v>
      </c>
      <c r="AW27" s="1">
        <f t="shared" si="14"/>
        <v>1</v>
      </c>
      <c r="AX27" s="1">
        <f t="shared" si="15"/>
        <v>23</v>
      </c>
      <c r="AY27" s="1">
        <f t="shared" si="16"/>
        <v>9</v>
      </c>
      <c r="AZ27" s="1">
        <f t="shared" si="17"/>
        <v>0.60869565217391308</v>
      </c>
      <c r="BA27" s="1">
        <f t="shared" si="18"/>
        <v>4.166666666666663E-2</v>
      </c>
      <c r="BB27" s="1">
        <f t="shared" si="19"/>
        <v>0.60869565217391308</v>
      </c>
      <c r="BC27" s="1">
        <f t="shared" si="20"/>
        <v>4.166666666666663E-2</v>
      </c>
      <c r="BD27" s="1">
        <f t="shared" si="21"/>
        <v>15</v>
      </c>
      <c r="BE27" s="1">
        <f t="shared" si="22"/>
        <v>32</v>
      </c>
      <c r="BF27" s="1">
        <f t="shared" si="23"/>
        <v>0.46875</v>
      </c>
      <c r="BG27" s="1">
        <f t="shared" si="54"/>
        <v>-0.48958333333333337</v>
      </c>
      <c r="BH27" s="1" t="s">
        <v>87</v>
      </c>
      <c r="BI27" s="5">
        <v>0.71199999999999997</v>
      </c>
      <c r="BJ27" s="5">
        <v>0.94399999999999995</v>
      </c>
      <c r="BK27" s="1" t="str">
        <f t="shared" si="25"/>
        <v>Yes</v>
      </c>
      <c r="BL27" s="1" t="s">
        <v>469</v>
      </c>
      <c r="BM27" s="1">
        <v>0.37637799999999999</v>
      </c>
      <c r="BN27" s="1">
        <v>0.62237759999999998</v>
      </c>
      <c r="BO27" s="1">
        <f t="shared" si="55"/>
        <v>0.62362200000000001</v>
      </c>
      <c r="BP27" s="1">
        <v>0.50116550000000004</v>
      </c>
      <c r="BQ27" s="1">
        <v>0.50078739999999999</v>
      </c>
      <c r="BR27" s="1">
        <f t="shared" si="26"/>
        <v>14</v>
      </c>
      <c r="BS27" s="1">
        <f t="shared" si="56"/>
        <v>9</v>
      </c>
      <c r="BT27" s="1">
        <f t="shared" si="57"/>
        <v>15</v>
      </c>
      <c r="BU27" s="1">
        <f t="shared" si="29"/>
        <v>9</v>
      </c>
      <c r="BV27" s="1">
        <f t="shared" si="30"/>
        <v>14</v>
      </c>
      <c r="BW27" s="1">
        <f t="shared" si="31"/>
        <v>9</v>
      </c>
      <c r="BX27" s="1">
        <f t="shared" si="32"/>
        <v>15</v>
      </c>
      <c r="BY27" s="1">
        <f t="shared" si="33"/>
        <v>9</v>
      </c>
      <c r="BZ27" s="1">
        <f t="shared" si="34"/>
        <v>0.60869565217391308</v>
      </c>
      <c r="CA27" s="1">
        <f t="shared" si="35"/>
        <v>0.375</v>
      </c>
      <c r="CB27" s="1">
        <f t="shared" si="36"/>
        <v>0.60869565217391308</v>
      </c>
      <c r="CC27" s="1">
        <f t="shared" si="37"/>
        <v>0.375</v>
      </c>
      <c r="CD27" s="1">
        <f t="shared" si="38"/>
        <v>1.6535971815568391</v>
      </c>
      <c r="CE27" s="1">
        <f t="shared" si="39"/>
        <v>1.6231884057971016</v>
      </c>
      <c r="CF27" s="2">
        <f t="shared" si="40"/>
        <v>0.60553091456042285</v>
      </c>
      <c r="CG27" s="2">
        <f t="shared" si="41"/>
        <v>0.62608695652173907</v>
      </c>
      <c r="CH27" s="1">
        <f t="shared" si="42"/>
        <v>2.5925925925925926</v>
      </c>
      <c r="CI27" s="1">
        <f t="shared" si="48"/>
        <v>2.5925925925925926</v>
      </c>
      <c r="CJ27" s="4">
        <f t="shared" si="58"/>
        <v>0.6131074999033741</v>
      </c>
      <c r="CK27" s="4">
        <f t="shared" si="59"/>
        <v>0.63279105805913571</v>
      </c>
      <c r="CL27" s="4">
        <f t="shared" si="60"/>
        <v>0.62301303829787225</v>
      </c>
      <c r="CM27">
        <v>4.2119565217391242E-2</v>
      </c>
      <c r="CN27">
        <v>0.43499197431781711</v>
      </c>
      <c r="CO27">
        <v>0.37771739130434789</v>
      </c>
      <c r="CP27">
        <v>0.64044943820224742</v>
      </c>
      <c r="CQ27">
        <v>0.46195652173913049</v>
      </c>
      <c r="CR27">
        <v>0.98876404494382042</v>
      </c>
      <c r="CS27">
        <v>0.50135869565217395</v>
      </c>
      <c r="CT27">
        <v>0.49919743178170167</v>
      </c>
    </row>
    <row r="28" spans="1:98" x14ac:dyDescent="0.25">
      <c r="A28" s="1" t="s">
        <v>342</v>
      </c>
      <c r="B28" s="1" t="s">
        <v>88</v>
      </c>
      <c r="C28" s="1">
        <v>11</v>
      </c>
      <c r="D28" s="1" t="s">
        <v>343</v>
      </c>
      <c r="E28" s="1" t="s">
        <v>571</v>
      </c>
      <c r="F28" s="1">
        <v>1</v>
      </c>
      <c r="G28" s="1">
        <v>0</v>
      </c>
      <c r="H28" s="1">
        <v>30</v>
      </c>
      <c r="I28" s="1">
        <v>80</v>
      </c>
      <c r="J28" s="1">
        <v>40</v>
      </c>
      <c r="K28" s="1">
        <f t="shared" si="46"/>
        <v>70</v>
      </c>
      <c r="L28" s="1">
        <f t="shared" si="0"/>
        <v>150</v>
      </c>
      <c r="M28" s="1">
        <v>33</v>
      </c>
      <c r="N28" s="1">
        <v>47</v>
      </c>
      <c r="O28" s="1">
        <v>0</v>
      </c>
      <c r="P28" s="1">
        <v>0</v>
      </c>
      <c r="Q28" s="1">
        <f t="shared" si="64"/>
        <v>41.25</v>
      </c>
      <c r="R28" s="1">
        <f t="shared" si="65"/>
        <v>58.75</v>
      </c>
      <c r="S28" s="1">
        <f t="shared" si="3"/>
        <v>0</v>
      </c>
      <c r="T28" s="1">
        <f t="shared" si="47"/>
        <v>0</v>
      </c>
      <c r="U28" s="1">
        <v>52</v>
      </c>
      <c r="V28" s="1">
        <v>2019</v>
      </c>
      <c r="W28" s="1" t="s">
        <v>29</v>
      </c>
      <c r="X28" s="1" t="s">
        <v>30</v>
      </c>
      <c r="Y28" s="1" t="s">
        <v>89</v>
      </c>
      <c r="Z28" s="1" t="s">
        <v>367</v>
      </c>
      <c r="AA28" s="1" t="s">
        <v>31</v>
      </c>
      <c r="AB28" s="1" t="s">
        <v>396</v>
      </c>
      <c r="AC28" s="1" t="s">
        <v>379</v>
      </c>
      <c r="AD28" s="1">
        <f t="shared" ref="AD28:AD33" si="66">LOG(AE28,2)</f>
        <v>0.61353165291792711</v>
      </c>
      <c r="AE28" s="1">
        <v>1.53</v>
      </c>
      <c r="AF28" s="1">
        <v>1</v>
      </c>
      <c r="AG28" s="1">
        <v>0.754</v>
      </c>
      <c r="AH28" s="1">
        <f t="shared" si="5"/>
        <v>4.0650406504065044</v>
      </c>
      <c r="AI28" s="1">
        <f t="shared" si="6"/>
        <v>4.0650406504065044</v>
      </c>
      <c r="AJ28" s="2">
        <f t="shared" si="7"/>
        <v>0</v>
      </c>
      <c r="AK28" s="1">
        <f t="shared" si="8"/>
        <v>1.6484213195823707E-3</v>
      </c>
      <c r="AL28" s="1" t="e">
        <f t="shared" si="9"/>
        <v>#DIV/0!</v>
      </c>
      <c r="AM28" s="1">
        <f t="shared" si="10"/>
        <v>2487.3157894736837</v>
      </c>
      <c r="AN28" s="4">
        <v>0.82469999999999999</v>
      </c>
      <c r="AO28" s="4">
        <v>1</v>
      </c>
      <c r="AP28" s="4">
        <v>0.88670000000000004</v>
      </c>
      <c r="AQ28" s="1">
        <v>0.871</v>
      </c>
      <c r="AR28" s="1">
        <f t="shared" si="50"/>
        <v>80</v>
      </c>
      <c r="AS28" s="1">
        <f t="shared" ref="AS28:AS33" si="67">(H28+J28)-AT28</f>
        <v>17</v>
      </c>
      <c r="AT28" s="1">
        <f t="shared" ref="AT28:AT33" si="68">ROUND(AG28*(H28+J28),0)</f>
        <v>53</v>
      </c>
      <c r="AU28" s="1">
        <f t="shared" si="53"/>
        <v>0</v>
      </c>
      <c r="AV28" s="1">
        <f t="shared" si="13"/>
        <v>80.099999999999994</v>
      </c>
      <c r="AW28" s="1">
        <f t="shared" si="14"/>
        <v>17.100000000000001</v>
      </c>
      <c r="AX28" s="1">
        <f t="shared" si="15"/>
        <v>53.1</v>
      </c>
      <c r="AY28" s="1">
        <f t="shared" si="16"/>
        <v>0.1</v>
      </c>
      <c r="AZ28" s="1">
        <f t="shared" si="17"/>
        <v>1</v>
      </c>
      <c r="BA28" s="1">
        <f t="shared" si="18"/>
        <v>0.24285714285714288</v>
      </c>
      <c r="BB28" s="1">
        <f t="shared" si="19"/>
        <v>0.99875311720698257</v>
      </c>
      <c r="BC28" s="1">
        <f t="shared" si="20"/>
        <v>0.24358974358974361</v>
      </c>
      <c r="BD28" s="1">
        <f t="shared" si="21"/>
        <v>97</v>
      </c>
      <c r="BE28" s="1">
        <f t="shared" si="22"/>
        <v>53</v>
      </c>
      <c r="BF28" s="1">
        <f t="shared" si="23"/>
        <v>1.8301886792452831</v>
      </c>
      <c r="BG28" s="1">
        <f t="shared" ref="BG28:BG33" si="69">(BD28/BE28)-(I28/(H28+J28))</f>
        <v>0.68733153638814026</v>
      </c>
      <c r="BH28" s="1" t="s">
        <v>90</v>
      </c>
      <c r="BI28" s="5">
        <v>0.80600000000000005</v>
      </c>
      <c r="BJ28" s="5">
        <v>0.93600000000000005</v>
      </c>
      <c r="BK28" s="1" t="str">
        <f t="shared" si="25"/>
        <v>Yes</v>
      </c>
      <c r="BL28" s="1" t="s">
        <v>555</v>
      </c>
      <c r="BM28" s="1">
        <v>0.17199999999999999</v>
      </c>
      <c r="BN28" s="1">
        <v>0.82899999999999996</v>
      </c>
      <c r="BO28" s="1">
        <f t="shared" si="55"/>
        <v>0.82800000000000007</v>
      </c>
      <c r="BP28" s="12">
        <v>0.5</v>
      </c>
      <c r="BQ28" s="12">
        <v>0.5</v>
      </c>
      <c r="BR28" s="1">
        <f t="shared" si="26"/>
        <v>66</v>
      </c>
      <c r="BS28" s="1">
        <f t="shared" ref="BS28:BS33" si="70">(H28+J28)-BT28</f>
        <v>12</v>
      </c>
      <c r="BT28" s="1">
        <f t="shared" ref="BT28:BT33" si="71">ROUND(BO28*(H28+J28),0)</f>
        <v>58</v>
      </c>
      <c r="BU28" s="1">
        <f t="shared" si="29"/>
        <v>14</v>
      </c>
      <c r="BV28" s="1">
        <f t="shared" si="30"/>
        <v>66</v>
      </c>
      <c r="BW28" s="1">
        <f t="shared" si="31"/>
        <v>12</v>
      </c>
      <c r="BX28" s="1">
        <f t="shared" si="32"/>
        <v>58</v>
      </c>
      <c r="BY28" s="1">
        <f t="shared" si="33"/>
        <v>14</v>
      </c>
      <c r="BZ28" s="1">
        <f t="shared" si="34"/>
        <v>0.82499999999999996</v>
      </c>
      <c r="CA28" s="1">
        <f t="shared" si="35"/>
        <v>0.17142857142857137</v>
      </c>
      <c r="CB28" s="1">
        <f t="shared" si="36"/>
        <v>0.82499999999999996</v>
      </c>
      <c r="CC28" s="1">
        <f t="shared" si="37"/>
        <v>0.17142857142857137</v>
      </c>
      <c r="CD28" s="1">
        <f t="shared" si="38"/>
        <v>4.8197674418604652</v>
      </c>
      <c r="CE28" s="1">
        <f t="shared" si="39"/>
        <v>4.8125000000000009</v>
      </c>
      <c r="CF28" s="2">
        <f t="shared" si="40"/>
        <v>0.20652173913043481</v>
      </c>
      <c r="CG28" s="2">
        <f t="shared" si="41"/>
        <v>0.21120689655172417</v>
      </c>
      <c r="CH28" s="1">
        <f t="shared" si="42"/>
        <v>22.785714285714288</v>
      </c>
      <c r="CI28" s="1">
        <f t="shared" si="48"/>
        <v>22.785714285714288</v>
      </c>
      <c r="CJ28" s="4">
        <f t="shared" ref="CJ28:CJ33" si="72">(BN28*I28)/((BN28*I28)+((H28+J28)-(BO28*(H28+J28))))</f>
        <v>0.846350178662583</v>
      </c>
      <c r="CK28" s="4">
        <f t="shared" ref="CK28:CK33" si="73">(BO28*(H28+J28))/((I28-(BN28*I28))+(BO28*(H28+J28)))</f>
        <v>0.80904522613065322</v>
      </c>
      <c r="CL28" s="4">
        <f t="shared" ref="CL28:CL33" si="74">((BN28*I28)+(BO28*(H28+J28)))/(((H28+J28)-(BO28*(H28+J28)))+(I28-(BN28*I28))+(BO28*(H28+J28))+(BN28*I28))</f>
        <v>0.82853333333333334</v>
      </c>
      <c r="CM28">
        <v>0.15130024</v>
      </c>
      <c r="CN28">
        <v>0.46199699999999999</v>
      </c>
      <c r="CO28">
        <v>0.17336484999999999</v>
      </c>
      <c r="CP28">
        <v>0.84351710000000002</v>
      </c>
      <c r="CQ28">
        <v>0.24349882</v>
      </c>
      <c r="CR28">
        <v>0.94783899999999999</v>
      </c>
      <c r="CS28">
        <v>0.50118202999999995</v>
      </c>
      <c r="CT28">
        <v>0.4992548</v>
      </c>
    </row>
    <row r="29" spans="1:98" x14ac:dyDescent="0.25">
      <c r="A29" s="1" t="s">
        <v>342</v>
      </c>
      <c r="B29" s="1" t="s">
        <v>88</v>
      </c>
      <c r="C29" s="1">
        <v>11</v>
      </c>
      <c r="D29" s="1" t="s">
        <v>550</v>
      </c>
      <c r="E29" s="1" t="s">
        <v>571</v>
      </c>
      <c r="F29" s="1">
        <v>1</v>
      </c>
      <c r="G29" s="1">
        <v>0</v>
      </c>
      <c r="H29" s="1">
        <v>30</v>
      </c>
      <c r="I29" s="1">
        <v>80</v>
      </c>
      <c r="J29" s="1">
        <v>40</v>
      </c>
      <c r="K29" s="1">
        <f t="shared" si="46"/>
        <v>70</v>
      </c>
      <c r="L29" s="1">
        <f t="shared" si="0"/>
        <v>150</v>
      </c>
      <c r="M29" s="1">
        <v>33</v>
      </c>
      <c r="N29" s="1">
        <v>47</v>
      </c>
      <c r="O29" s="1">
        <v>0</v>
      </c>
      <c r="P29" s="1">
        <v>0</v>
      </c>
      <c r="Q29" s="1">
        <f t="shared" si="64"/>
        <v>41.25</v>
      </c>
      <c r="R29" s="1">
        <f t="shared" si="65"/>
        <v>58.75</v>
      </c>
      <c r="S29" s="1">
        <f t="shared" si="3"/>
        <v>0</v>
      </c>
      <c r="T29" s="1">
        <f t="shared" si="47"/>
        <v>0</v>
      </c>
      <c r="U29" s="1">
        <v>52</v>
      </c>
      <c r="V29" s="1">
        <v>2019</v>
      </c>
      <c r="W29" s="1" t="s">
        <v>29</v>
      </c>
      <c r="X29" s="1" t="s">
        <v>30</v>
      </c>
      <c r="Y29" s="1" t="s">
        <v>52</v>
      </c>
      <c r="Z29" s="1" t="s">
        <v>368</v>
      </c>
      <c r="AA29" s="1" t="s">
        <v>31</v>
      </c>
      <c r="AB29" s="1" t="s">
        <v>396</v>
      </c>
      <c r="AC29" s="1" t="s">
        <v>379</v>
      </c>
      <c r="AD29" s="1">
        <f t="shared" si="66"/>
        <v>7.0768155970508317</v>
      </c>
      <c r="AE29" s="1">
        <v>135</v>
      </c>
      <c r="AF29" s="1">
        <v>0.95</v>
      </c>
      <c r="AG29" s="1">
        <v>0.97099999999999997</v>
      </c>
      <c r="AH29" s="1">
        <f t="shared" si="5"/>
        <v>32.758620689655139</v>
      </c>
      <c r="AI29" s="1">
        <f t="shared" si="6"/>
        <v>32.758620689655139</v>
      </c>
      <c r="AJ29" s="2">
        <f t="shared" si="7"/>
        <v>5.1493305870236913E-2</v>
      </c>
      <c r="AK29" s="1">
        <f t="shared" si="8"/>
        <v>5.1493305870236913E-2</v>
      </c>
      <c r="AL29" s="1">
        <f t="shared" si="9"/>
        <v>646</v>
      </c>
      <c r="AM29" s="1">
        <f t="shared" si="10"/>
        <v>646</v>
      </c>
      <c r="AN29" s="4">
        <v>0.97440000000000004</v>
      </c>
      <c r="AO29" s="4">
        <v>0.94440000000000002</v>
      </c>
      <c r="AP29" s="4">
        <v>0.96</v>
      </c>
      <c r="AQ29" s="1">
        <v>0.99299999999999999</v>
      </c>
      <c r="AR29" s="1">
        <f t="shared" si="50"/>
        <v>76</v>
      </c>
      <c r="AS29" s="1">
        <f t="shared" si="67"/>
        <v>2</v>
      </c>
      <c r="AT29" s="1">
        <f t="shared" si="68"/>
        <v>68</v>
      </c>
      <c r="AU29" s="1">
        <f t="shared" si="53"/>
        <v>4</v>
      </c>
      <c r="AV29" s="1">
        <f t="shared" si="13"/>
        <v>76</v>
      </c>
      <c r="AW29" s="1">
        <f t="shared" si="14"/>
        <v>2</v>
      </c>
      <c r="AX29" s="1">
        <f t="shared" si="15"/>
        <v>68</v>
      </c>
      <c r="AY29" s="1">
        <f t="shared" si="16"/>
        <v>4</v>
      </c>
      <c r="AZ29" s="1">
        <f t="shared" si="17"/>
        <v>0.95</v>
      </c>
      <c r="BA29" s="1">
        <f t="shared" si="18"/>
        <v>2.8571428571428581E-2</v>
      </c>
      <c r="BB29" s="1">
        <f t="shared" si="19"/>
        <v>0.95</v>
      </c>
      <c r="BC29" s="1">
        <f t="shared" si="20"/>
        <v>2.8571428571428581E-2</v>
      </c>
      <c r="BD29" s="1">
        <f t="shared" si="21"/>
        <v>78</v>
      </c>
      <c r="BE29" s="1">
        <f t="shared" si="22"/>
        <v>72</v>
      </c>
      <c r="BF29" s="1">
        <f t="shared" si="23"/>
        <v>1.0833333333333333</v>
      </c>
      <c r="BG29" s="1">
        <f t="shared" si="69"/>
        <v>-5.9523809523809534E-2</v>
      </c>
      <c r="BH29" s="1" t="s">
        <v>91</v>
      </c>
      <c r="BI29" s="5">
        <v>0.96299999999999997</v>
      </c>
      <c r="BJ29" s="5">
        <v>0.999</v>
      </c>
      <c r="BK29" s="1" t="str">
        <f t="shared" si="25"/>
        <v>Yes</v>
      </c>
      <c r="BL29" s="1" t="s">
        <v>555</v>
      </c>
      <c r="BM29" s="1">
        <v>0.04</v>
      </c>
      <c r="BN29" s="1">
        <v>0.96</v>
      </c>
      <c r="BO29" s="1">
        <f t="shared" si="55"/>
        <v>0.96</v>
      </c>
      <c r="BP29" s="12">
        <v>0.5</v>
      </c>
      <c r="BQ29" s="12">
        <v>0.5</v>
      </c>
      <c r="BR29" s="1">
        <f t="shared" si="26"/>
        <v>77</v>
      </c>
      <c r="BS29" s="1">
        <f t="shared" si="70"/>
        <v>3</v>
      </c>
      <c r="BT29" s="1">
        <f t="shared" si="71"/>
        <v>67</v>
      </c>
      <c r="BU29" s="1">
        <f t="shared" si="29"/>
        <v>3</v>
      </c>
      <c r="BV29" s="1">
        <f t="shared" si="30"/>
        <v>77</v>
      </c>
      <c r="BW29" s="1">
        <f t="shared" si="31"/>
        <v>3</v>
      </c>
      <c r="BX29" s="1">
        <f t="shared" si="32"/>
        <v>67</v>
      </c>
      <c r="BY29" s="1">
        <f t="shared" si="33"/>
        <v>3</v>
      </c>
      <c r="BZ29" s="1">
        <f t="shared" si="34"/>
        <v>0.96250000000000002</v>
      </c>
      <c r="CA29" s="1">
        <f t="shared" si="35"/>
        <v>4.2857142857142816E-2</v>
      </c>
      <c r="CB29" s="1">
        <f t="shared" si="36"/>
        <v>0.96250000000000002</v>
      </c>
      <c r="CC29" s="1">
        <f t="shared" si="37"/>
        <v>4.2857142857142816E-2</v>
      </c>
      <c r="CD29" s="1">
        <f t="shared" si="38"/>
        <v>24</v>
      </c>
      <c r="CE29" s="1">
        <f t="shared" si="39"/>
        <v>22.458333333333357</v>
      </c>
      <c r="CF29" s="2">
        <f t="shared" si="40"/>
        <v>4.1666666666666706E-2</v>
      </c>
      <c r="CG29" s="2">
        <f t="shared" si="41"/>
        <v>3.9179104477611915E-2</v>
      </c>
      <c r="CH29" s="1">
        <f t="shared" si="42"/>
        <v>573.22222222222229</v>
      </c>
      <c r="CI29" s="1">
        <f t="shared" si="48"/>
        <v>573.22222222222229</v>
      </c>
      <c r="CJ29" s="4">
        <f t="shared" si="72"/>
        <v>0.96482412060301515</v>
      </c>
      <c r="CK29" s="4">
        <f t="shared" si="73"/>
        <v>0.95454545454545447</v>
      </c>
      <c r="CL29" s="4">
        <f t="shared" si="74"/>
        <v>0.96</v>
      </c>
      <c r="CM29">
        <v>1.5760440000000001E-2</v>
      </c>
      <c r="CN29">
        <v>0.83010430000000002</v>
      </c>
      <c r="CO29">
        <v>3.6249009999999998E-2</v>
      </c>
      <c r="CP29">
        <v>0.95529059999999999</v>
      </c>
      <c r="CQ29">
        <v>9.4562649999999998E-2</v>
      </c>
      <c r="CR29">
        <v>0.99552909999999994</v>
      </c>
      <c r="CS29">
        <v>0.50118202999999995</v>
      </c>
      <c r="CT29">
        <v>0.4992548</v>
      </c>
    </row>
    <row r="30" spans="1:98" x14ac:dyDescent="0.25">
      <c r="A30" s="1" t="s">
        <v>342</v>
      </c>
      <c r="B30" s="1" t="s">
        <v>88</v>
      </c>
      <c r="C30" s="1">
        <v>11</v>
      </c>
      <c r="D30" s="1" t="s">
        <v>551</v>
      </c>
      <c r="E30" s="1" t="s">
        <v>571</v>
      </c>
      <c r="F30" s="1">
        <v>1</v>
      </c>
      <c r="G30" s="1">
        <v>0</v>
      </c>
      <c r="H30" s="1">
        <v>30</v>
      </c>
      <c r="I30" s="1">
        <v>80</v>
      </c>
      <c r="J30" s="1">
        <v>40</v>
      </c>
      <c r="K30" s="1">
        <f t="shared" si="46"/>
        <v>70</v>
      </c>
      <c r="L30" s="1">
        <f t="shared" si="0"/>
        <v>150</v>
      </c>
      <c r="M30" s="1">
        <v>33</v>
      </c>
      <c r="N30" s="1">
        <v>47</v>
      </c>
      <c r="O30" s="1">
        <v>0</v>
      </c>
      <c r="P30" s="1">
        <v>0</v>
      </c>
      <c r="Q30" s="1">
        <f t="shared" si="64"/>
        <v>41.25</v>
      </c>
      <c r="R30" s="1">
        <f t="shared" si="65"/>
        <v>58.75</v>
      </c>
      <c r="S30" s="1">
        <f t="shared" si="3"/>
        <v>0</v>
      </c>
      <c r="T30" s="1">
        <f t="shared" si="47"/>
        <v>0</v>
      </c>
      <c r="U30" s="1">
        <v>52</v>
      </c>
      <c r="V30" s="1">
        <v>2019</v>
      </c>
      <c r="W30" s="1" t="s">
        <v>29</v>
      </c>
      <c r="X30" s="1" t="s">
        <v>30</v>
      </c>
      <c r="Y30" s="1" t="s">
        <v>172</v>
      </c>
      <c r="Z30" s="1" t="s">
        <v>367</v>
      </c>
      <c r="AA30" s="1" t="s">
        <v>31</v>
      </c>
      <c r="AB30" s="1" t="s">
        <v>396</v>
      </c>
      <c r="AC30" s="1" t="s">
        <v>379</v>
      </c>
      <c r="AD30" s="1">
        <f t="shared" si="66"/>
        <v>2.6892991605358918</v>
      </c>
      <c r="AE30" s="1">
        <v>6.45</v>
      </c>
      <c r="AF30" s="1">
        <v>0.91200000000000003</v>
      </c>
      <c r="AG30" s="1">
        <v>0.78300000000000003</v>
      </c>
      <c r="AH30" s="1">
        <f t="shared" si="5"/>
        <v>4.2027649769585258</v>
      </c>
      <c r="AI30" s="1">
        <f t="shared" si="6"/>
        <v>4.2027649769585258</v>
      </c>
      <c r="AJ30" s="2">
        <f t="shared" si="7"/>
        <v>0.11238825031928476</v>
      </c>
      <c r="AK30" s="1">
        <f t="shared" si="8"/>
        <v>0.11238825031928476</v>
      </c>
      <c r="AL30" s="1">
        <f t="shared" si="9"/>
        <v>38.238095238095241</v>
      </c>
      <c r="AM30" s="1">
        <f t="shared" si="10"/>
        <v>38.238095238095241</v>
      </c>
      <c r="AN30" s="4">
        <v>0.82950000000000002</v>
      </c>
      <c r="AO30" s="4">
        <v>0.8871</v>
      </c>
      <c r="AP30" s="4">
        <v>0.85329999999999995</v>
      </c>
      <c r="AQ30" s="1">
        <v>0.86299999999999999</v>
      </c>
      <c r="AR30" s="1">
        <f t="shared" si="50"/>
        <v>73</v>
      </c>
      <c r="AS30" s="1">
        <f t="shared" si="67"/>
        <v>15</v>
      </c>
      <c r="AT30" s="1">
        <f t="shared" si="68"/>
        <v>55</v>
      </c>
      <c r="AU30" s="1">
        <f t="shared" si="53"/>
        <v>7</v>
      </c>
      <c r="AV30" s="1">
        <f t="shared" si="13"/>
        <v>73</v>
      </c>
      <c r="AW30" s="1">
        <f t="shared" si="14"/>
        <v>15</v>
      </c>
      <c r="AX30" s="1">
        <f t="shared" si="15"/>
        <v>55</v>
      </c>
      <c r="AY30" s="1">
        <f t="shared" si="16"/>
        <v>7</v>
      </c>
      <c r="AZ30" s="1">
        <f t="shared" si="17"/>
        <v>0.91249999999999998</v>
      </c>
      <c r="BA30" s="1">
        <f t="shared" si="18"/>
        <v>0.2142857142857143</v>
      </c>
      <c r="BB30" s="1">
        <f t="shared" si="19"/>
        <v>0.91249999999999998</v>
      </c>
      <c r="BC30" s="1">
        <f t="shared" si="20"/>
        <v>0.2142857142857143</v>
      </c>
      <c r="BD30" s="1">
        <f t="shared" si="21"/>
        <v>88</v>
      </c>
      <c r="BE30" s="1">
        <f t="shared" si="22"/>
        <v>62</v>
      </c>
      <c r="BF30" s="1">
        <f t="shared" si="23"/>
        <v>1.4193548387096775</v>
      </c>
      <c r="BG30" s="1">
        <f t="shared" si="69"/>
        <v>0.2764976958525347</v>
      </c>
      <c r="BH30" s="1" t="s">
        <v>92</v>
      </c>
      <c r="BI30" s="5">
        <v>0.79700000000000004</v>
      </c>
      <c r="BJ30" s="5">
        <v>0.93100000000000005</v>
      </c>
      <c r="BK30" s="1" t="str">
        <f t="shared" si="25"/>
        <v>Yes</v>
      </c>
      <c r="BL30" s="1" t="s">
        <v>555</v>
      </c>
      <c r="BM30" s="1">
        <v>0.215</v>
      </c>
      <c r="BN30" s="1">
        <v>0.78300000000000003</v>
      </c>
      <c r="BO30" s="1">
        <f t="shared" si="55"/>
        <v>0.78500000000000003</v>
      </c>
      <c r="BP30" s="12">
        <v>0.5</v>
      </c>
      <c r="BQ30" s="12">
        <v>0.5</v>
      </c>
      <c r="BR30" s="1">
        <f t="shared" si="26"/>
        <v>63</v>
      </c>
      <c r="BS30" s="1">
        <f t="shared" si="70"/>
        <v>15</v>
      </c>
      <c r="BT30" s="1">
        <f t="shared" si="71"/>
        <v>55</v>
      </c>
      <c r="BU30" s="1">
        <f t="shared" si="29"/>
        <v>17</v>
      </c>
      <c r="BV30" s="1">
        <f t="shared" si="30"/>
        <v>63</v>
      </c>
      <c r="BW30" s="1">
        <f t="shared" si="31"/>
        <v>15</v>
      </c>
      <c r="BX30" s="1">
        <f t="shared" si="32"/>
        <v>55</v>
      </c>
      <c r="BY30" s="1">
        <f t="shared" si="33"/>
        <v>17</v>
      </c>
      <c r="BZ30" s="1">
        <f t="shared" si="34"/>
        <v>0.78749999999999998</v>
      </c>
      <c r="CA30" s="1">
        <f t="shared" si="35"/>
        <v>0.2142857142857143</v>
      </c>
      <c r="CB30" s="1">
        <f t="shared" si="36"/>
        <v>0.78749999999999998</v>
      </c>
      <c r="CC30" s="1">
        <f t="shared" si="37"/>
        <v>0.2142857142857143</v>
      </c>
      <c r="CD30" s="1">
        <f t="shared" si="38"/>
        <v>3.6418604651162791</v>
      </c>
      <c r="CE30" s="1">
        <f t="shared" si="39"/>
        <v>3.6749999999999998</v>
      </c>
      <c r="CF30" s="2">
        <f t="shared" si="40"/>
        <v>0.27643312101910822</v>
      </c>
      <c r="CG30" s="2">
        <f t="shared" si="41"/>
        <v>0.2704545454545455</v>
      </c>
      <c r="CH30" s="1">
        <f t="shared" si="42"/>
        <v>13.588235294117649</v>
      </c>
      <c r="CI30" s="1">
        <f t="shared" si="48"/>
        <v>13.588235294117649</v>
      </c>
      <c r="CJ30" s="4">
        <f t="shared" si="72"/>
        <v>0.80628137469429784</v>
      </c>
      <c r="CK30" s="4">
        <f t="shared" si="73"/>
        <v>0.75992255566311717</v>
      </c>
      <c r="CL30" s="4">
        <f t="shared" si="74"/>
        <v>0.78393333333333337</v>
      </c>
      <c r="CM30">
        <v>8.5106379999999995E-2</v>
      </c>
      <c r="CN30">
        <v>0.52309989999999995</v>
      </c>
      <c r="CO30">
        <v>0.21040189000000001</v>
      </c>
      <c r="CP30">
        <v>0.7585693</v>
      </c>
      <c r="CQ30">
        <v>0.31836091</v>
      </c>
      <c r="CR30">
        <v>0.95678090000000005</v>
      </c>
      <c r="CS30">
        <v>0.50118202999999995</v>
      </c>
      <c r="CT30">
        <v>0.4992548</v>
      </c>
    </row>
    <row r="31" spans="1:98" x14ac:dyDescent="0.25">
      <c r="A31" s="1" t="s">
        <v>342</v>
      </c>
      <c r="B31" s="1" t="s">
        <v>88</v>
      </c>
      <c r="C31" s="1">
        <v>11</v>
      </c>
      <c r="D31" s="1" t="s">
        <v>552</v>
      </c>
      <c r="E31" s="1" t="s">
        <v>572</v>
      </c>
      <c r="F31" s="1">
        <v>0</v>
      </c>
      <c r="G31" s="1">
        <v>0</v>
      </c>
      <c r="H31" s="1">
        <v>30</v>
      </c>
      <c r="I31" s="1">
        <v>80</v>
      </c>
      <c r="J31" s="1">
        <v>40</v>
      </c>
      <c r="K31" s="1">
        <f t="shared" si="46"/>
        <v>70</v>
      </c>
      <c r="L31" s="1">
        <f t="shared" si="0"/>
        <v>150</v>
      </c>
      <c r="M31" s="1">
        <v>33</v>
      </c>
      <c r="N31" s="1">
        <v>47</v>
      </c>
      <c r="O31" s="1">
        <v>0</v>
      </c>
      <c r="P31" s="1">
        <v>0</v>
      </c>
      <c r="Q31" s="1">
        <f t="shared" si="64"/>
        <v>41.25</v>
      </c>
      <c r="R31" s="1">
        <f t="shared" si="65"/>
        <v>58.75</v>
      </c>
      <c r="S31" s="1">
        <f t="shared" si="3"/>
        <v>0</v>
      </c>
      <c r="T31" s="1">
        <f t="shared" si="47"/>
        <v>0</v>
      </c>
      <c r="U31" s="1">
        <v>52</v>
      </c>
      <c r="V31" s="1">
        <v>2019</v>
      </c>
      <c r="W31" s="1" t="s">
        <v>29</v>
      </c>
      <c r="X31" s="1" t="s">
        <v>30</v>
      </c>
      <c r="Y31" s="1" t="s">
        <v>89</v>
      </c>
      <c r="Z31" s="1" t="s">
        <v>367</v>
      </c>
      <c r="AA31" s="1" t="s">
        <v>31</v>
      </c>
      <c r="AB31" s="1" t="s">
        <v>396</v>
      </c>
      <c r="AC31" s="1" t="s">
        <v>379</v>
      </c>
      <c r="AD31" s="1">
        <f t="shared" si="66"/>
        <v>0.61353165291792711</v>
      </c>
      <c r="AE31" s="1">
        <v>1.53</v>
      </c>
      <c r="AF31" s="1">
        <v>1</v>
      </c>
      <c r="AG31" s="1">
        <v>0.75700000000000001</v>
      </c>
      <c r="AH31" s="1">
        <f t="shared" si="5"/>
        <v>4.1152263374485596</v>
      </c>
      <c r="AI31" s="1">
        <f t="shared" si="6"/>
        <v>4.1152263374485596</v>
      </c>
      <c r="AJ31" s="2">
        <f t="shared" si="7"/>
        <v>0</v>
      </c>
      <c r="AK31" s="1">
        <f t="shared" si="8"/>
        <v>3.9820298141719918E-3</v>
      </c>
      <c r="AL31" s="1" t="e">
        <f t="shared" si="9"/>
        <v>#DIV/0!</v>
      </c>
      <c r="AM31" s="1">
        <f t="shared" si="10"/>
        <v>1027.8421052631577</v>
      </c>
      <c r="AN31" s="4">
        <v>0.66</v>
      </c>
      <c r="AO31" s="4">
        <v>1</v>
      </c>
      <c r="AP31" s="4">
        <v>0.83499999999999996</v>
      </c>
      <c r="AQ31" s="1" t="s">
        <v>33</v>
      </c>
      <c r="AR31" s="1">
        <f>ROUND(AF31*M31,0)</f>
        <v>33</v>
      </c>
      <c r="AS31" s="1">
        <f t="shared" si="67"/>
        <v>17</v>
      </c>
      <c r="AT31" s="1">
        <f t="shared" si="68"/>
        <v>53</v>
      </c>
      <c r="AU31" s="1">
        <f>M31-AR31</f>
        <v>0</v>
      </c>
      <c r="AV31" s="1">
        <f t="shared" si="13"/>
        <v>33.1</v>
      </c>
      <c r="AW31" s="1">
        <f t="shared" si="14"/>
        <v>17.100000000000001</v>
      </c>
      <c r="AX31" s="1">
        <f t="shared" si="15"/>
        <v>53.1</v>
      </c>
      <c r="AY31" s="1">
        <f t="shared" si="16"/>
        <v>0.1</v>
      </c>
      <c r="AZ31" s="1">
        <f t="shared" si="17"/>
        <v>1</v>
      </c>
      <c r="BA31" s="1">
        <f t="shared" si="18"/>
        <v>0.24285714285714288</v>
      </c>
      <c r="BB31" s="1">
        <f t="shared" si="19"/>
        <v>0.99698795180722888</v>
      </c>
      <c r="BC31" s="1">
        <f t="shared" si="20"/>
        <v>0.24358974358974361</v>
      </c>
      <c r="BD31" s="1">
        <f t="shared" si="21"/>
        <v>50</v>
      </c>
      <c r="BE31" s="1">
        <f t="shared" si="22"/>
        <v>53</v>
      </c>
      <c r="BF31" s="1">
        <f t="shared" si="23"/>
        <v>0.94339622641509435</v>
      </c>
      <c r="BG31" s="1">
        <f t="shared" si="69"/>
        <v>-0.19946091644204844</v>
      </c>
      <c r="BH31" s="1" t="s">
        <v>33</v>
      </c>
      <c r="BI31" s="5" t="s">
        <v>33</v>
      </c>
      <c r="BJ31" s="5" t="s">
        <v>33</v>
      </c>
      <c r="BK31" s="1" t="str">
        <f t="shared" si="25"/>
        <v>No</v>
      </c>
      <c r="BL31" s="1" t="s">
        <v>33</v>
      </c>
      <c r="BM31" s="1" t="s">
        <v>33</v>
      </c>
      <c r="BN31" s="1" t="s">
        <v>33</v>
      </c>
      <c r="BO31" s="1" t="s">
        <v>33</v>
      </c>
      <c r="BP31" s="1" t="s">
        <v>33</v>
      </c>
      <c r="BQ31" s="1" t="s">
        <v>33</v>
      </c>
      <c r="BR31" s="1" t="e">
        <f t="shared" si="26"/>
        <v>#VALUE!</v>
      </c>
      <c r="BS31" s="1" t="e">
        <f t="shared" si="70"/>
        <v>#VALUE!</v>
      </c>
      <c r="BT31" s="1" t="e">
        <f t="shared" si="71"/>
        <v>#VALUE!</v>
      </c>
      <c r="BU31" s="1" t="e">
        <f t="shared" si="29"/>
        <v>#VALUE!</v>
      </c>
      <c r="BV31" s="1" t="e">
        <f t="shared" si="30"/>
        <v>#VALUE!</v>
      </c>
      <c r="BW31" s="1" t="e">
        <f t="shared" si="31"/>
        <v>#VALUE!</v>
      </c>
      <c r="BX31" s="1" t="e">
        <f t="shared" si="32"/>
        <v>#VALUE!</v>
      </c>
      <c r="BY31" s="1" t="e">
        <f t="shared" si="33"/>
        <v>#VALUE!</v>
      </c>
      <c r="BZ31" s="1" t="e">
        <f t="shared" si="34"/>
        <v>#VALUE!</v>
      </c>
      <c r="CA31" s="1" t="e">
        <f t="shared" si="35"/>
        <v>#VALUE!</v>
      </c>
      <c r="CB31" s="1" t="e">
        <f t="shared" si="36"/>
        <v>#VALUE!</v>
      </c>
      <c r="CC31" s="1" t="e">
        <f t="shared" si="37"/>
        <v>#VALUE!</v>
      </c>
      <c r="CD31" s="1" t="e">
        <f t="shared" si="38"/>
        <v>#VALUE!</v>
      </c>
      <c r="CE31" s="1" t="e">
        <f t="shared" si="39"/>
        <v>#VALUE!</v>
      </c>
      <c r="CF31" s="2" t="e">
        <f t="shared" si="40"/>
        <v>#VALUE!</v>
      </c>
      <c r="CG31" s="2" t="e">
        <f t="shared" si="41"/>
        <v>#VALUE!</v>
      </c>
      <c r="CH31" s="1" t="e">
        <f t="shared" si="42"/>
        <v>#VALUE!</v>
      </c>
      <c r="CI31" s="1" t="e">
        <f t="shared" si="48"/>
        <v>#VALUE!</v>
      </c>
      <c r="CJ31" s="4" t="e">
        <f t="shared" si="72"/>
        <v>#VALUE!</v>
      </c>
      <c r="CK31" s="4" t="e">
        <f t="shared" si="73"/>
        <v>#VALUE!</v>
      </c>
      <c r="CL31" s="4" t="e">
        <f t="shared" si="74"/>
        <v>#VALUE!</v>
      </c>
      <c r="CM31" s="1" t="s">
        <v>33</v>
      </c>
      <c r="CN31" s="1" t="s">
        <v>33</v>
      </c>
      <c r="CO31" s="1" t="s">
        <v>33</v>
      </c>
      <c r="CP31" s="1" t="s">
        <v>33</v>
      </c>
      <c r="CQ31" s="1" t="s">
        <v>33</v>
      </c>
      <c r="CR31" s="1" t="s">
        <v>33</v>
      </c>
      <c r="CS31" s="1" t="s">
        <v>33</v>
      </c>
      <c r="CT31" s="1" t="s">
        <v>33</v>
      </c>
    </row>
    <row r="32" spans="1:98" x14ac:dyDescent="0.25">
      <c r="A32" s="1" t="s">
        <v>342</v>
      </c>
      <c r="B32" s="1" t="s">
        <v>88</v>
      </c>
      <c r="C32" s="1">
        <v>11</v>
      </c>
      <c r="D32" s="1" t="s">
        <v>553</v>
      </c>
      <c r="E32" s="1" t="s">
        <v>572</v>
      </c>
      <c r="F32" s="1">
        <v>0</v>
      </c>
      <c r="G32" s="1">
        <v>0</v>
      </c>
      <c r="H32" s="1">
        <v>30</v>
      </c>
      <c r="I32" s="1">
        <v>80</v>
      </c>
      <c r="J32" s="1">
        <v>40</v>
      </c>
      <c r="K32" s="1">
        <f t="shared" si="46"/>
        <v>70</v>
      </c>
      <c r="L32" s="1">
        <f t="shared" si="0"/>
        <v>150</v>
      </c>
      <c r="M32" s="1">
        <v>33</v>
      </c>
      <c r="N32" s="1">
        <v>47</v>
      </c>
      <c r="O32" s="1">
        <v>0</v>
      </c>
      <c r="P32" s="1">
        <v>0</v>
      </c>
      <c r="Q32" s="1">
        <f t="shared" si="64"/>
        <v>41.25</v>
      </c>
      <c r="R32" s="1">
        <f t="shared" si="65"/>
        <v>58.75</v>
      </c>
      <c r="S32" s="1">
        <f t="shared" si="3"/>
        <v>0</v>
      </c>
      <c r="T32" s="1">
        <f t="shared" si="47"/>
        <v>0</v>
      </c>
      <c r="U32" s="1">
        <v>52</v>
      </c>
      <c r="V32" s="1">
        <v>2019</v>
      </c>
      <c r="W32" s="1" t="s">
        <v>29</v>
      </c>
      <c r="X32" s="1" t="s">
        <v>30</v>
      </c>
      <c r="Y32" s="1" t="s">
        <v>52</v>
      </c>
      <c r="Z32" s="1" t="s">
        <v>367</v>
      </c>
      <c r="AA32" s="1" t="s">
        <v>31</v>
      </c>
      <c r="AB32" s="1" t="s">
        <v>396</v>
      </c>
      <c r="AC32" s="1" t="s">
        <v>379</v>
      </c>
      <c r="AD32" s="1">
        <f t="shared" si="66"/>
        <v>7.0768155970508317</v>
      </c>
      <c r="AE32" s="1">
        <v>135</v>
      </c>
      <c r="AF32" s="1">
        <v>0.93500000000000005</v>
      </c>
      <c r="AG32" s="1">
        <v>0.94399999999999995</v>
      </c>
      <c r="AH32" s="1">
        <f t="shared" si="5"/>
        <v>16.696428571428559</v>
      </c>
      <c r="AI32" s="1">
        <f t="shared" si="6"/>
        <v>16.696428571428559</v>
      </c>
      <c r="AJ32" s="2">
        <f t="shared" si="7"/>
        <v>6.8855932203389772E-2</v>
      </c>
      <c r="AK32" s="1">
        <f t="shared" si="8"/>
        <v>6.8855932203389772E-2</v>
      </c>
      <c r="AL32" s="1">
        <f t="shared" si="9"/>
        <v>255.75</v>
      </c>
      <c r="AM32" s="1">
        <f t="shared" si="10"/>
        <v>255.75</v>
      </c>
      <c r="AN32" s="4">
        <v>0.879</v>
      </c>
      <c r="AO32" s="4">
        <v>0.97099999999999997</v>
      </c>
      <c r="AP32" s="4">
        <v>0.94199999999999995</v>
      </c>
      <c r="AQ32" s="1" t="s">
        <v>33</v>
      </c>
      <c r="AR32" s="1">
        <f>ROUND(AF32*M32,0)</f>
        <v>31</v>
      </c>
      <c r="AS32" s="1">
        <f t="shared" si="67"/>
        <v>4</v>
      </c>
      <c r="AT32" s="1">
        <f t="shared" si="68"/>
        <v>66</v>
      </c>
      <c r="AU32" s="1">
        <f>M32-AR32</f>
        <v>2</v>
      </c>
      <c r="AV32" s="1">
        <f t="shared" si="13"/>
        <v>31</v>
      </c>
      <c r="AW32" s="1">
        <f t="shared" si="14"/>
        <v>4</v>
      </c>
      <c r="AX32" s="1">
        <f t="shared" si="15"/>
        <v>66</v>
      </c>
      <c r="AY32" s="1">
        <f t="shared" si="16"/>
        <v>2</v>
      </c>
      <c r="AZ32" s="1">
        <f t="shared" si="17"/>
        <v>0.93939393939393945</v>
      </c>
      <c r="BA32" s="1">
        <f t="shared" si="18"/>
        <v>5.7142857142857162E-2</v>
      </c>
      <c r="BB32" s="1">
        <f t="shared" si="19"/>
        <v>0.93939393939393945</v>
      </c>
      <c r="BC32" s="1">
        <f t="shared" si="20"/>
        <v>5.7142857142857162E-2</v>
      </c>
      <c r="BD32" s="1">
        <f t="shared" si="21"/>
        <v>35</v>
      </c>
      <c r="BE32" s="1">
        <f t="shared" si="22"/>
        <v>68</v>
      </c>
      <c r="BF32" s="1">
        <f t="shared" si="23"/>
        <v>0.51470588235294112</v>
      </c>
      <c r="BG32" s="1">
        <f t="shared" si="69"/>
        <v>-0.62815126050420167</v>
      </c>
      <c r="BH32" s="1" t="s">
        <v>33</v>
      </c>
      <c r="BI32" s="5" t="s">
        <v>33</v>
      </c>
      <c r="BJ32" s="5" t="s">
        <v>33</v>
      </c>
      <c r="BK32" s="1" t="str">
        <f t="shared" si="25"/>
        <v>No</v>
      </c>
      <c r="BL32" s="1" t="s">
        <v>33</v>
      </c>
      <c r="BM32" s="1" t="s">
        <v>33</v>
      </c>
      <c r="BN32" s="1" t="s">
        <v>33</v>
      </c>
      <c r="BO32" s="1" t="s">
        <v>33</v>
      </c>
      <c r="BP32" s="1" t="s">
        <v>33</v>
      </c>
      <c r="BQ32" s="1" t="s">
        <v>33</v>
      </c>
      <c r="BR32" s="1" t="e">
        <f t="shared" si="26"/>
        <v>#VALUE!</v>
      </c>
      <c r="BS32" s="1" t="e">
        <f t="shared" si="70"/>
        <v>#VALUE!</v>
      </c>
      <c r="BT32" s="1" t="e">
        <f t="shared" si="71"/>
        <v>#VALUE!</v>
      </c>
      <c r="BU32" s="1" t="e">
        <f t="shared" si="29"/>
        <v>#VALUE!</v>
      </c>
      <c r="BV32" s="1" t="e">
        <f t="shared" si="30"/>
        <v>#VALUE!</v>
      </c>
      <c r="BW32" s="1" t="e">
        <f t="shared" si="31"/>
        <v>#VALUE!</v>
      </c>
      <c r="BX32" s="1" t="e">
        <f t="shared" si="32"/>
        <v>#VALUE!</v>
      </c>
      <c r="BY32" s="1" t="e">
        <f t="shared" si="33"/>
        <v>#VALUE!</v>
      </c>
      <c r="BZ32" s="1" t="e">
        <f t="shared" si="34"/>
        <v>#VALUE!</v>
      </c>
      <c r="CA32" s="1" t="e">
        <f t="shared" si="35"/>
        <v>#VALUE!</v>
      </c>
      <c r="CB32" s="1" t="e">
        <f t="shared" si="36"/>
        <v>#VALUE!</v>
      </c>
      <c r="CC32" s="1" t="e">
        <f t="shared" si="37"/>
        <v>#VALUE!</v>
      </c>
      <c r="CD32" s="1" t="e">
        <f t="shared" si="38"/>
        <v>#VALUE!</v>
      </c>
      <c r="CE32" s="1" t="e">
        <f t="shared" si="39"/>
        <v>#VALUE!</v>
      </c>
      <c r="CF32" s="2" t="e">
        <f t="shared" si="40"/>
        <v>#VALUE!</v>
      </c>
      <c r="CG32" s="2" t="e">
        <f t="shared" si="41"/>
        <v>#VALUE!</v>
      </c>
      <c r="CH32" s="1" t="e">
        <f t="shared" si="42"/>
        <v>#VALUE!</v>
      </c>
      <c r="CI32" s="1" t="e">
        <f t="shared" si="48"/>
        <v>#VALUE!</v>
      </c>
      <c r="CJ32" s="4" t="e">
        <f t="shared" si="72"/>
        <v>#VALUE!</v>
      </c>
      <c r="CK32" s="4" t="e">
        <f t="shared" si="73"/>
        <v>#VALUE!</v>
      </c>
      <c r="CL32" s="4" t="e">
        <f t="shared" si="74"/>
        <v>#VALUE!</v>
      </c>
      <c r="CM32" s="1" t="s">
        <v>33</v>
      </c>
      <c r="CN32" s="1" t="s">
        <v>33</v>
      </c>
      <c r="CO32" s="1" t="s">
        <v>33</v>
      </c>
      <c r="CP32" s="1" t="s">
        <v>33</v>
      </c>
      <c r="CQ32" s="1" t="s">
        <v>33</v>
      </c>
      <c r="CR32" s="1" t="s">
        <v>33</v>
      </c>
      <c r="CS32" s="1" t="s">
        <v>33</v>
      </c>
      <c r="CT32" s="1" t="s">
        <v>33</v>
      </c>
    </row>
    <row r="33" spans="1:98" x14ac:dyDescent="0.25">
      <c r="A33" s="1" t="s">
        <v>342</v>
      </c>
      <c r="B33" s="1" t="s">
        <v>88</v>
      </c>
      <c r="C33" s="1">
        <v>11</v>
      </c>
      <c r="D33" s="1" t="s">
        <v>554</v>
      </c>
      <c r="E33" s="1" t="s">
        <v>572</v>
      </c>
      <c r="F33" s="1">
        <v>0</v>
      </c>
      <c r="G33" s="1">
        <v>0</v>
      </c>
      <c r="H33" s="1">
        <v>30</v>
      </c>
      <c r="I33" s="1">
        <v>80</v>
      </c>
      <c r="J33" s="1">
        <v>40</v>
      </c>
      <c r="K33" s="1">
        <f t="shared" si="46"/>
        <v>70</v>
      </c>
      <c r="L33" s="1">
        <f t="shared" si="0"/>
        <v>150</v>
      </c>
      <c r="M33" s="1">
        <v>33</v>
      </c>
      <c r="N33" s="1">
        <v>47</v>
      </c>
      <c r="O33" s="1">
        <v>0</v>
      </c>
      <c r="P33" s="1">
        <v>0</v>
      </c>
      <c r="Q33" s="1">
        <f t="shared" si="64"/>
        <v>41.25</v>
      </c>
      <c r="R33" s="1">
        <f t="shared" si="65"/>
        <v>58.75</v>
      </c>
      <c r="S33" s="1">
        <f t="shared" si="3"/>
        <v>0</v>
      </c>
      <c r="T33" s="1">
        <f t="shared" si="47"/>
        <v>0</v>
      </c>
      <c r="U33" s="1">
        <v>52</v>
      </c>
      <c r="V33" s="1">
        <v>2019</v>
      </c>
      <c r="W33" s="1" t="s">
        <v>29</v>
      </c>
      <c r="X33" s="1" t="s">
        <v>30</v>
      </c>
      <c r="Y33" s="1" t="s">
        <v>172</v>
      </c>
      <c r="Z33" s="1" t="s">
        <v>367</v>
      </c>
      <c r="AA33" s="1" t="s">
        <v>31</v>
      </c>
      <c r="AB33" s="1" t="s">
        <v>396</v>
      </c>
      <c r="AC33" s="1" t="s">
        <v>379</v>
      </c>
      <c r="AD33" s="1">
        <f t="shared" si="66"/>
        <v>2.6892991605358918</v>
      </c>
      <c r="AE33" s="1">
        <v>6.45</v>
      </c>
      <c r="AF33" s="1">
        <v>1</v>
      </c>
      <c r="AG33" s="1">
        <v>0.78600000000000003</v>
      </c>
      <c r="AH33" s="1">
        <f t="shared" si="5"/>
        <v>4.6728971962616832</v>
      </c>
      <c r="AI33" s="1">
        <f t="shared" si="6"/>
        <v>4.6728971962616832</v>
      </c>
      <c r="AJ33" s="2">
        <f t="shared" si="7"/>
        <v>0</v>
      </c>
      <c r="AK33" s="1">
        <f t="shared" si="8"/>
        <v>3.8374915269062206E-3</v>
      </c>
      <c r="AL33" s="1" t="e">
        <f t="shared" si="9"/>
        <v>#DIV/0!</v>
      </c>
      <c r="AM33" s="1">
        <f t="shared" si="10"/>
        <v>1207.8211920529802</v>
      </c>
      <c r="AN33" s="4">
        <v>0.68799999999999994</v>
      </c>
      <c r="AO33" s="4">
        <v>1</v>
      </c>
      <c r="AP33" s="4">
        <v>0.85399999999999998</v>
      </c>
      <c r="AQ33" s="1" t="s">
        <v>33</v>
      </c>
      <c r="AR33" s="1">
        <f>ROUND(AF33*M33,0)</f>
        <v>33</v>
      </c>
      <c r="AS33" s="1">
        <f t="shared" si="67"/>
        <v>15</v>
      </c>
      <c r="AT33" s="1">
        <f t="shared" si="68"/>
        <v>55</v>
      </c>
      <c r="AU33" s="1">
        <f>M33-AR33</f>
        <v>0</v>
      </c>
      <c r="AV33" s="1">
        <f t="shared" si="13"/>
        <v>33.1</v>
      </c>
      <c r="AW33" s="1">
        <f t="shared" si="14"/>
        <v>15.1</v>
      </c>
      <c r="AX33" s="1">
        <f t="shared" si="15"/>
        <v>55.1</v>
      </c>
      <c r="AY33" s="1">
        <f t="shared" si="16"/>
        <v>0.1</v>
      </c>
      <c r="AZ33" s="1">
        <f t="shared" si="17"/>
        <v>1</v>
      </c>
      <c r="BA33" s="1">
        <f t="shared" si="18"/>
        <v>0.2142857142857143</v>
      </c>
      <c r="BB33" s="1">
        <f t="shared" si="19"/>
        <v>0.99698795180722888</v>
      </c>
      <c r="BC33" s="1">
        <f t="shared" si="20"/>
        <v>0.21509971509971515</v>
      </c>
      <c r="BD33" s="1">
        <f t="shared" si="21"/>
        <v>48</v>
      </c>
      <c r="BE33" s="1">
        <f t="shared" si="22"/>
        <v>55</v>
      </c>
      <c r="BF33" s="1">
        <f t="shared" si="23"/>
        <v>0.87272727272727268</v>
      </c>
      <c r="BG33" s="1">
        <f t="shared" si="69"/>
        <v>-0.27012987012987011</v>
      </c>
      <c r="BH33" s="1" t="s">
        <v>33</v>
      </c>
      <c r="BI33" s="5" t="s">
        <v>33</v>
      </c>
      <c r="BJ33" s="5" t="s">
        <v>33</v>
      </c>
      <c r="BK33" s="1" t="str">
        <f t="shared" si="25"/>
        <v>No</v>
      </c>
      <c r="BL33" s="1" t="s">
        <v>33</v>
      </c>
      <c r="BM33" s="1" t="s">
        <v>33</v>
      </c>
      <c r="BN33" s="1" t="s">
        <v>33</v>
      </c>
      <c r="BO33" s="1" t="s">
        <v>33</v>
      </c>
      <c r="BP33" s="1" t="s">
        <v>33</v>
      </c>
      <c r="BQ33" s="1" t="s">
        <v>33</v>
      </c>
      <c r="BR33" s="1" t="e">
        <f t="shared" si="26"/>
        <v>#VALUE!</v>
      </c>
      <c r="BS33" s="1" t="e">
        <f t="shared" si="70"/>
        <v>#VALUE!</v>
      </c>
      <c r="BT33" s="1" t="e">
        <f t="shared" si="71"/>
        <v>#VALUE!</v>
      </c>
      <c r="BU33" s="1" t="e">
        <f t="shared" si="29"/>
        <v>#VALUE!</v>
      </c>
      <c r="BV33" s="1" t="e">
        <f t="shared" si="30"/>
        <v>#VALUE!</v>
      </c>
      <c r="BW33" s="1" t="e">
        <f t="shared" si="31"/>
        <v>#VALUE!</v>
      </c>
      <c r="BX33" s="1" t="e">
        <f t="shared" si="32"/>
        <v>#VALUE!</v>
      </c>
      <c r="BY33" s="1" t="e">
        <f t="shared" si="33"/>
        <v>#VALUE!</v>
      </c>
      <c r="BZ33" s="1" t="e">
        <f t="shared" si="34"/>
        <v>#VALUE!</v>
      </c>
      <c r="CA33" s="1" t="e">
        <f t="shared" si="35"/>
        <v>#VALUE!</v>
      </c>
      <c r="CB33" s="1" t="e">
        <f t="shared" si="36"/>
        <v>#VALUE!</v>
      </c>
      <c r="CC33" s="1" t="e">
        <f t="shared" si="37"/>
        <v>#VALUE!</v>
      </c>
      <c r="CD33" s="1" t="e">
        <f t="shared" si="38"/>
        <v>#VALUE!</v>
      </c>
      <c r="CE33" s="1" t="e">
        <f t="shared" si="39"/>
        <v>#VALUE!</v>
      </c>
      <c r="CF33" s="2" t="e">
        <f t="shared" si="40"/>
        <v>#VALUE!</v>
      </c>
      <c r="CG33" s="2" t="e">
        <f t="shared" si="41"/>
        <v>#VALUE!</v>
      </c>
      <c r="CH33" s="1" t="e">
        <f t="shared" si="42"/>
        <v>#VALUE!</v>
      </c>
      <c r="CI33" s="1" t="e">
        <f t="shared" si="48"/>
        <v>#VALUE!</v>
      </c>
      <c r="CJ33" s="4" t="e">
        <f t="shared" si="72"/>
        <v>#VALUE!</v>
      </c>
      <c r="CK33" s="4" t="e">
        <f t="shared" si="73"/>
        <v>#VALUE!</v>
      </c>
      <c r="CL33" s="4" t="e">
        <f t="shared" si="74"/>
        <v>#VALUE!</v>
      </c>
      <c r="CM33" s="1" t="s">
        <v>33</v>
      </c>
      <c r="CN33" s="1" t="s">
        <v>33</v>
      </c>
      <c r="CO33" s="1" t="s">
        <v>33</v>
      </c>
      <c r="CP33" s="1" t="s">
        <v>33</v>
      </c>
      <c r="CQ33" s="1" t="s">
        <v>33</v>
      </c>
      <c r="CR33" s="1" t="s">
        <v>33</v>
      </c>
      <c r="CS33" s="1" t="s">
        <v>33</v>
      </c>
      <c r="CT33" s="1" t="s">
        <v>33</v>
      </c>
    </row>
    <row r="34" spans="1:98" x14ac:dyDescent="0.25">
      <c r="A34" s="1" t="s">
        <v>93</v>
      </c>
      <c r="B34" s="1" t="s">
        <v>94</v>
      </c>
      <c r="C34" s="1">
        <v>12</v>
      </c>
      <c r="D34" s="1" t="s">
        <v>234</v>
      </c>
      <c r="E34" s="1" t="s">
        <v>571</v>
      </c>
      <c r="F34" s="1">
        <v>1</v>
      </c>
      <c r="G34" s="1">
        <v>0</v>
      </c>
      <c r="H34" s="1">
        <v>116</v>
      </c>
      <c r="I34" s="1">
        <v>114</v>
      </c>
      <c r="J34" s="1">
        <v>0</v>
      </c>
      <c r="K34" s="1">
        <f t="shared" si="46"/>
        <v>116</v>
      </c>
      <c r="L34" s="1">
        <f t="shared" ref="L34:L65" si="75">SUM(H34:J34)</f>
        <v>230</v>
      </c>
      <c r="M34" s="1">
        <v>84</v>
      </c>
      <c r="N34" s="1">
        <v>12</v>
      </c>
      <c r="O34" s="1">
        <v>0</v>
      </c>
      <c r="P34" s="1">
        <v>0</v>
      </c>
      <c r="Q34" s="1">
        <f t="shared" si="64"/>
        <v>73.68421052631578</v>
      </c>
      <c r="R34" s="1">
        <f t="shared" si="65"/>
        <v>10.526315789473683</v>
      </c>
      <c r="S34" s="1">
        <f t="shared" ref="S34:S65" si="76">O34/I34*100</f>
        <v>0</v>
      </c>
      <c r="T34" s="1">
        <f t="shared" si="47"/>
        <v>0</v>
      </c>
      <c r="U34" s="1">
        <v>57</v>
      </c>
      <c r="V34" s="1">
        <v>2015</v>
      </c>
      <c r="W34" s="1" t="s">
        <v>95</v>
      </c>
      <c r="X34" s="1" t="s">
        <v>30</v>
      </c>
      <c r="Y34" s="1" t="s">
        <v>96</v>
      </c>
      <c r="Z34" s="1" t="s">
        <v>367</v>
      </c>
      <c r="AA34" s="1" t="s">
        <v>48</v>
      </c>
      <c r="AB34" s="1" t="s">
        <v>396</v>
      </c>
      <c r="AC34" s="1" t="s">
        <v>385</v>
      </c>
      <c r="AD34" s="1">
        <v>0.90759999999999996</v>
      </c>
      <c r="AE34" s="1">
        <v>0.90759999999999996</v>
      </c>
      <c r="AF34" s="1">
        <v>0.75</v>
      </c>
      <c r="AG34" s="1">
        <v>0.6</v>
      </c>
      <c r="AH34" s="1">
        <f t="shared" ref="AH34:AH65" si="77">AF34/(1-AG34)</f>
        <v>1.875</v>
      </c>
      <c r="AI34" s="1">
        <f t="shared" ref="AI34:AI65" si="78">IF(COUNTIF(AH34,"#DIV/0!"),BB34/BC34,AH34)</f>
        <v>1.875</v>
      </c>
      <c r="AJ34" s="2">
        <f t="shared" ref="AJ34:AJ65" si="79">(1-AF34)/AG34</f>
        <v>0.41666666666666669</v>
      </c>
      <c r="AK34" s="1">
        <f t="shared" ref="AK34:AK65" si="80">IF(COUNTIF(AJ34,0),(1-BB34)/(1-BC34),AJ34)</f>
        <v>0.41666666666666669</v>
      </c>
      <c r="AL34" s="1">
        <f t="shared" ref="AL34:AL65" si="81">(AR34/AU34)/(AS34/AT34)</f>
        <v>4.6739130434782608</v>
      </c>
      <c r="AM34" s="1">
        <f t="shared" ref="AM34:AM65" si="82">IF(COUNTIF(AL34,"#DIV/0!"),(AV34/AY34)/(AW34/AX34),AL34)</f>
        <v>4.6739130434782608</v>
      </c>
      <c r="AN34" s="4">
        <f t="shared" ref="AN34:AN58" si="83">(AF34*I34)/((AF34*I34)+(H34-(AG34*H34)))</f>
        <v>0.64821834723275207</v>
      </c>
      <c r="AO34" s="4">
        <f t="shared" ref="AO34:AO58" si="84">(AG34*H34)/((I34-(AF34*I34))+(AG34*H34))</f>
        <v>0.70948012232415902</v>
      </c>
      <c r="AP34" s="4">
        <f t="shared" ref="AP34:AP76" si="85">((AF34*I34)+(AG34*H34))/((H34-(AG34*H34))+(I34-(AF34*I34))+(AF34*I34)+(AG34*H34))</f>
        <v>0.67434782608695654</v>
      </c>
      <c r="AQ34" s="1">
        <v>0.72130000000000005</v>
      </c>
      <c r="AR34" s="1">
        <f t="shared" ref="AR34:AR76" si="86">ROUND(AF34*I34,0)</f>
        <v>86</v>
      </c>
      <c r="AS34" s="1">
        <f t="shared" ref="AS34:AS76" si="87">H34-AT34</f>
        <v>46</v>
      </c>
      <c r="AT34" s="1">
        <f t="shared" ref="AT34:AT76" si="88">ROUND(AG34*H34,0)</f>
        <v>70</v>
      </c>
      <c r="AU34" s="1">
        <f t="shared" ref="AU34:AU76" si="89">I34-AR34</f>
        <v>28</v>
      </c>
      <c r="AV34" s="1">
        <f t="shared" ref="AV34:AV65" si="90">IF(OR(AS34=0,AU34=0),AR34+0.1,AR34)</f>
        <v>86</v>
      </c>
      <c r="AW34" s="1">
        <f t="shared" ref="AW34:AW65" si="91">IF(OR(AS34=0,AU34=0),AS34+0.1,AS34)</f>
        <v>46</v>
      </c>
      <c r="AX34" s="1">
        <f t="shared" ref="AX34:AX65" si="92">IF(OR(AS34=0,AU34=0),AT34+0.1,AT34)</f>
        <v>70</v>
      </c>
      <c r="AY34" s="1">
        <f t="shared" ref="AY34:AY65" si="93">IF(OR(AS34=0,AU34=0),AU34+0.1,AU34)</f>
        <v>28</v>
      </c>
      <c r="AZ34" s="1">
        <f t="shared" ref="AZ34:AZ65" si="94">(AR34)/(AR34+AU34)</f>
        <v>0.75438596491228072</v>
      </c>
      <c r="BA34" s="1">
        <f t="shared" ref="BA34:BA65" si="95">1-(AT34/(AS34+AT34))</f>
        <v>0.39655172413793105</v>
      </c>
      <c r="BB34" s="1">
        <f t="shared" ref="BB34:BB65" si="96">(AV34)/(AV34+AY34)</f>
        <v>0.75438596491228072</v>
      </c>
      <c r="BC34" s="1">
        <f t="shared" ref="BC34:BC65" si="97">1-(AX34/(AX34+AW34))</f>
        <v>0.39655172413793105</v>
      </c>
      <c r="BD34" s="1">
        <f t="shared" ref="BD34:BD65" si="98">AR34+AS34</f>
        <v>132</v>
      </c>
      <c r="BE34" s="1">
        <f t="shared" ref="BE34:BE65" si="99">AT34+AU34</f>
        <v>98</v>
      </c>
      <c r="BF34" s="1">
        <f t="shared" ref="BF34:BF65" si="100">BD34/BE34</f>
        <v>1.346938775510204</v>
      </c>
      <c r="BG34" s="1">
        <f t="shared" ref="BG34:BG76" si="101">(BD34/BE34)-(I34/H34)</f>
        <v>0.36418015482054888</v>
      </c>
      <c r="BH34" s="1" t="s">
        <v>320</v>
      </c>
      <c r="BI34" s="5">
        <v>0.65580000000000005</v>
      </c>
      <c r="BJ34" s="5">
        <v>0.78678000000000003</v>
      </c>
      <c r="BK34" s="1" t="str">
        <f t="shared" ref="BK34:BK65" si="102">IF(BL34&lt;&gt;"N/A","Yes","No")</f>
        <v>Yes</v>
      </c>
      <c r="BL34" s="1" t="s">
        <v>465</v>
      </c>
      <c r="BM34" s="1">
        <v>0.33947772657450093</v>
      </c>
      <c r="BN34" s="1">
        <v>0.66199999999999992</v>
      </c>
      <c r="BO34" s="1">
        <f t="shared" ref="BO34:BO45" si="103">1-BM34</f>
        <v>0.66052227342549907</v>
      </c>
      <c r="BP34" s="1">
        <v>0.49999999999999989</v>
      </c>
      <c r="BQ34" s="1">
        <v>0.50076804915514617</v>
      </c>
      <c r="BR34" s="1">
        <f t="shared" ref="BR34:BR65" si="104">ROUND(BN34*I34,0)</f>
        <v>75</v>
      </c>
      <c r="BS34" s="1">
        <f t="shared" ref="BS34:BS76" si="105">H34-BT34</f>
        <v>39</v>
      </c>
      <c r="BT34" s="1">
        <f t="shared" ref="BT34:BT76" si="106">ROUND(BO34*H34,0)</f>
        <v>77</v>
      </c>
      <c r="BU34" s="1">
        <f t="shared" ref="BU34:BU65" si="107">I34-BR34</f>
        <v>39</v>
      </c>
      <c r="BV34" s="1">
        <f t="shared" ref="BV34:BV65" si="108">IF(OR(BS34=0,BU34=0),BR34+0.1,BR34)</f>
        <v>75</v>
      </c>
      <c r="BW34" s="1">
        <f t="shared" ref="BW34:BW65" si="109">IF(OR(BS34=0,BU34=0),BS34+0.1,BS34)</f>
        <v>39</v>
      </c>
      <c r="BX34" s="1">
        <f t="shared" ref="BX34:BX65" si="110">IF(OR(BS34=0,BU34=0),BT34+0.1,BT34)</f>
        <v>77</v>
      </c>
      <c r="BY34" s="1">
        <f t="shared" ref="BY34:BY65" si="111">IF(OR(BS34=0,BU34=0),BU34+0.1,BU34)</f>
        <v>39</v>
      </c>
      <c r="BZ34" s="1">
        <f t="shared" ref="BZ34:BZ65" si="112">(BR34)/(BR34+BU34)</f>
        <v>0.65789473684210531</v>
      </c>
      <c r="CA34" s="1">
        <f t="shared" ref="CA34:CA65" si="113">1-(BT34/(BT34+BS34))</f>
        <v>0.33620689655172409</v>
      </c>
      <c r="CB34" s="1">
        <f t="shared" ref="CB34:CB65" si="114">(BV34)/(BV34+BY34)</f>
        <v>0.65789473684210531</v>
      </c>
      <c r="CC34" s="1">
        <f t="shared" ref="CC34:CC65" si="115">1-(BX34/(BX34+BW34))</f>
        <v>0.33620689655172409</v>
      </c>
      <c r="CD34" s="1">
        <f t="shared" ref="CD34:CD65" si="116">BN34/BM34</f>
        <v>1.9500542986425329</v>
      </c>
      <c r="CE34" s="1">
        <f t="shared" ref="CE34:CE65" si="117">CB34/CC34</f>
        <v>1.956815114709852</v>
      </c>
      <c r="CF34" s="2">
        <f t="shared" ref="CF34:CF65" si="118">(1-BN34)/BO34</f>
        <v>0.51171627906976769</v>
      </c>
      <c r="CG34" s="2">
        <f t="shared" ref="CG34:CG65" si="119">(1-CB34)/(1-CC34)</f>
        <v>0.51537935748462049</v>
      </c>
      <c r="CH34" s="1">
        <f t="shared" ref="CH34:CH65" si="120">(BR34/BU34)/(BS34/BT34)</f>
        <v>3.7968441814595666</v>
      </c>
      <c r="CI34" s="1">
        <f t="shared" si="48"/>
        <v>3.7968441814595666</v>
      </c>
      <c r="CJ34" s="4">
        <f t="shared" ref="CJ34:CJ76" si="121">(BN34*I34)/((BN34*I34)+(H34-(BO34*H34)))</f>
        <v>0.65711534871861221</v>
      </c>
      <c r="CK34" s="4">
        <f t="shared" ref="CK34:CK76" si="122">(BO34*H34)/((I34-(BN34*I34))+(BO34*H34))</f>
        <v>0.66538310512791587</v>
      </c>
      <c r="CL34" s="4">
        <f t="shared" ref="CL34:CL76" si="123">((BN34*I34)+(BO34*H34))/((H34-(BO34*H34))+(I34-(BN34*I34))+(BO34*H34)+(BN34*I34))</f>
        <v>0.66125471181459949</v>
      </c>
      <c r="CM34">
        <v>6.640625E-2</v>
      </c>
      <c r="CN34">
        <v>0.30938123752495023</v>
      </c>
      <c r="CO34">
        <v>0.32942708333333331</v>
      </c>
      <c r="CP34">
        <v>0.65469061876247525</v>
      </c>
      <c r="CQ34">
        <v>0.70442708333333337</v>
      </c>
      <c r="CR34">
        <v>0.8902195608782435</v>
      </c>
      <c r="CS34">
        <v>0.50260416666666652</v>
      </c>
      <c r="CT34">
        <v>0.49900199600798412</v>
      </c>
    </row>
    <row r="35" spans="1:98" x14ac:dyDescent="0.25">
      <c r="A35" s="1" t="s">
        <v>93</v>
      </c>
      <c r="B35" s="1" t="s">
        <v>94</v>
      </c>
      <c r="C35" s="1">
        <v>12</v>
      </c>
      <c r="D35" s="1" t="s">
        <v>235</v>
      </c>
      <c r="E35" s="1" t="s">
        <v>571</v>
      </c>
      <c r="F35" s="1">
        <v>1</v>
      </c>
      <c r="G35" s="1">
        <v>0</v>
      </c>
      <c r="H35" s="1">
        <v>116</v>
      </c>
      <c r="I35" s="1">
        <v>114</v>
      </c>
      <c r="J35" s="1">
        <v>0</v>
      </c>
      <c r="K35" s="1">
        <f t="shared" si="46"/>
        <v>116</v>
      </c>
      <c r="L35" s="1">
        <f t="shared" si="75"/>
        <v>230</v>
      </c>
      <c r="M35" s="1">
        <v>84</v>
      </c>
      <c r="N35" s="1">
        <v>12</v>
      </c>
      <c r="O35" s="1">
        <v>0</v>
      </c>
      <c r="P35" s="1">
        <v>0</v>
      </c>
      <c r="Q35" s="1">
        <f t="shared" si="64"/>
        <v>73.68421052631578</v>
      </c>
      <c r="R35" s="1">
        <f t="shared" si="65"/>
        <v>10.526315789473683</v>
      </c>
      <c r="S35" s="1">
        <f t="shared" si="76"/>
        <v>0</v>
      </c>
      <c r="T35" s="1">
        <f t="shared" si="47"/>
        <v>0</v>
      </c>
      <c r="U35" s="1">
        <v>57</v>
      </c>
      <c r="V35" s="1">
        <v>2015</v>
      </c>
      <c r="W35" s="1" t="s">
        <v>95</v>
      </c>
      <c r="X35" s="1" t="s">
        <v>30</v>
      </c>
      <c r="Y35" s="1" t="s">
        <v>54</v>
      </c>
      <c r="Z35" s="1" t="s">
        <v>368</v>
      </c>
      <c r="AA35" s="1" t="s">
        <v>48</v>
      </c>
      <c r="AB35" s="1" t="s">
        <v>396</v>
      </c>
      <c r="AC35" s="1" t="s">
        <v>385</v>
      </c>
      <c r="AD35" s="1">
        <v>0.95009999999999994</v>
      </c>
      <c r="AE35" s="1">
        <v>0.95009999999999994</v>
      </c>
      <c r="AF35" s="1">
        <v>0.73</v>
      </c>
      <c r="AG35" s="1">
        <v>0.66</v>
      </c>
      <c r="AH35" s="1">
        <f t="shared" si="77"/>
        <v>2.1470588235294121</v>
      </c>
      <c r="AI35" s="1">
        <f t="shared" si="78"/>
        <v>2.1470588235294121</v>
      </c>
      <c r="AJ35" s="2">
        <f t="shared" si="79"/>
        <v>0.40909090909090912</v>
      </c>
      <c r="AK35" s="1">
        <f t="shared" si="80"/>
        <v>0.40909090909090912</v>
      </c>
      <c r="AL35" s="1">
        <f t="shared" si="81"/>
        <v>5.2861869313482215</v>
      </c>
      <c r="AM35" s="1">
        <f t="shared" si="82"/>
        <v>5.2861869313482215</v>
      </c>
      <c r="AN35" s="4">
        <f t="shared" si="83"/>
        <v>0.67846078591227788</v>
      </c>
      <c r="AO35" s="4">
        <f t="shared" si="84"/>
        <v>0.71324762437115707</v>
      </c>
      <c r="AP35" s="4">
        <f t="shared" si="85"/>
        <v>0.69469565217391305</v>
      </c>
      <c r="AQ35" s="1">
        <v>0.7167</v>
      </c>
      <c r="AR35" s="1">
        <f t="shared" si="86"/>
        <v>83</v>
      </c>
      <c r="AS35" s="1">
        <f t="shared" si="87"/>
        <v>39</v>
      </c>
      <c r="AT35" s="1">
        <f t="shared" si="88"/>
        <v>77</v>
      </c>
      <c r="AU35" s="1">
        <f t="shared" si="89"/>
        <v>31</v>
      </c>
      <c r="AV35" s="1">
        <f t="shared" si="90"/>
        <v>83</v>
      </c>
      <c r="AW35" s="1">
        <f t="shared" si="91"/>
        <v>39</v>
      </c>
      <c r="AX35" s="1">
        <f t="shared" si="92"/>
        <v>77</v>
      </c>
      <c r="AY35" s="1">
        <f t="shared" si="93"/>
        <v>31</v>
      </c>
      <c r="AZ35" s="1">
        <f t="shared" si="94"/>
        <v>0.72807017543859653</v>
      </c>
      <c r="BA35" s="1">
        <f t="shared" si="95"/>
        <v>0.33620689655172409</v>
      </c>
      <c r="BB35" s="1">
        <f t="shared" si="96"/>
        <v>0.72807017543859653</v>
      </c>
      <c r="BC35" s="1">
        <f t="shared" si="97"/>
        <v>0.33620689655172409</v>
      </c>
      <c r="BD35" s="1">
        <f t="shared" si="98"/>
        <v>122</v>
      </c>
      <c r="BE35" s="1">
        <f t="shared" si="99"/>
        <v>108</v>
      </c>
      <c r="BF35" s="1">
        <f t="shared" si="100"/>
        <v>1.1296296296296295</v>
      </c>
      <c r="BG35" s="1">
        <f t="shared" si="101"/>
        <v>0.1468710089399744</v>
      </c>
      <c r="BH35" s="1" t="s">
        <v>321</v>
      </c>
      <c r="BI35" s="5">
        <v>0.65069999999999995</v>
      </c>
      <c r="BJ35" s="5">
        <v>0.78276999999999997</v>
      </c>
      <c r="BK35" s="1" t="str">
        <f t="shared" si="102"/>
        <v>Yes</v>
      </c>
      <c r="BL35" s="1" t="s">
        <v>466</v>
      </c>
      <c r="BM35" s="1">
        <v>0.32260947274352109</v>
      </c>
      <c r="BN35" s="1">
        <v>0.68015414258188844</v>
      </c>
      <c r="BO35" s="1">
        <f t="shared" si="103"/>
        <v>0.67739052725647886</v>
      </c>
      <c r="BP35" s="1">
        <v>0.499036608863199</v>
      </c>
      <c r="BQ35" s="1">
        <v>0.50312779267202867</v>
      </c>
      <c r="BR35" s="1">
        <f t="shared" si="104"/>
        <v>78</v>
      </c>
      <c r="BS35" s="1">
        <f t="shared" si="105"/>
        <v>37</v>
      </c>
      <c r="BT35" s="1">
        <f t="shared" si="106"/>
        <v>79</v>
      </c>
      <c r="BU35" s="1">
        <f t="shared" si="107"/>
        <v>36</v>
      </c>
      <c r="BV35" s="1">
        <f t="shared" si="108"/>
        <v>78</v>
      </c>
      <c r="BW35" s="1">
        <f t="shared" si="109"/>
        <v>37</v>
      </c>
      <c r="BX35" s="1">
        <f t="shared" si="110"/>
        <v>79</v>
      </c>
      <c r="BY35" s="1">
        <f t="shared" si="111"/>
        <v>36</v>
      </c>
      <c r="BZ35" s="1">
        <f t="shared" si="112"/>
        <v>0.68421052631578949</v>
      </c>
      <c r="CA35" s="1">
        <f t="shared" si="113"/>
        <v>0.31896551724137934</v>
      </c>
      <c r="CB35" s="1">
        <f t="shared" si="114"/>
        <v>0.68421052631578949</v>
      </c>
      <c r="CC35" s="1">
        <f t="shared" si="115"/>
        <v>0.31896551724137934</v>
      </c>
      <c r="CD35" s="1">
        <f t="shared" si="116"/>
        <v>2.1082894336541078</v>
      </c>
      <c r="CE35" s="1">
        <f t="shared" si="117"/>
        <v>2.1450924608819344</v>
      </c>
      <c r="CF35" s="2">
        <f t="shared" si="118"/>
        <v>0.47217350191407242</v>
      </c>
      <c r="CG35" s="2">
        <f t="shared" si="119"/>
        <v>0.46369087275149901</v>
      </c>
      <c r="CH35" s="1">
        <f t="shared" si="120"/>
        <v>4.6261261261261257</v>
      </c>
      <c r="CI35" s="1">
        <f t="shared" si="48"/>
        <v>4.6261261261261257</v>
      </c>
      <c r="CJ35" s="4">
        <f t="shared" si="121"/>
        <v>0.67447276800426192</v>
      </c>
      <c r="CK35" s="4">
        <f t="shared" si="122"/>
        <v>0.68304490898957526</v>
      </c>
      <c r="CL35" s="4">
        <f t="shared" si="123"/>
        <v>0.67876031920037749</v>
      </c>
      <c r="CM35">
        <v>0.1061452513966482</v>
      </c>
      <c r="CN35">
        <v>0.31526104417670681</v>
      </c>
      <c r="CO35">
        <v>0.3184357541899443</v>
      </c>
      <c r="CP35">
        <v>0.66666666666666674</v>
      </c>
      <c r="CQ35">
        <v>0.79050279329608941</v>
      </c>
      <c r="CR35">
        <v>0.92771084337349397</v>
      </c>
      <c r="CS35">
        <v>0.50139664804469297</v>
      </c>
      <c r="CT35">
        <v>0.50200803212851408</v>
      </c>
    </row>
    <row r="36" spans="1:98" x14ac:dyDescent="0.25">
      <c r="A36" s="1" t="s">
        <v>93</v>
      </c>
      <c r="B36" s="1" t="s">
        <v>94</v>
      </c>
      <c r="C36" s="1">
        <v>12</v>
      </c>
      <c r="D36" s="1" t="s">
        <v>236</v>
      </c>
      <c r="E36" s="1" t="s">
        <v>571</v>
      </c>
      <c r="F36" s="1">
        <v>1</v>
      </c>
      <c r="G36" s="1">
        <v>0</v>
      </c>
      <c r="H36" s="1">
        <v>116</v>
      </c>
      <c r="I36" s="1">
        <v>114</v>
      </c>
      <c r="J36" s="1">
        <v>0</v>
      </c>
      <c r="K36" s="1">
        <f t="shared" si="46"/>
        <v>116</v>
      </c>
      <c r="L36" s="1">
        <f t="shared" si="75"/>
        <v>230</v>
      </c>
      <c r="M36" s="1">
        <v>84</v>
      </c>
      <c r="N36" s="1">
        <v>12</v>
      </c>
      <c r="O36" s="1">
        <v>0</v>
      </c>
      <c r="P36" s="1">
        <v>0</v>
      </c>
      <c r="Q36" s="1">
        <f t="shared" si="64"/>
        <v>73.68421052631578</v>
      </c>
      <c r="R36" s="1">
        <f t="shared" si="65"/>
        <v>10.526315789473683</v>
      </c>
      <c r="S36" s="1">
        <f t="shared" si="76"/>
        <v>0</v>
      </c>
      <c r="T36" s="1">
        <f t="shared" si="47"/>
        <v>0</v>
      </c>
      <c r="U36" s="1">
        <v>57</v>
      </c>
      <c r="V36" s="1">
        <v>2015</v>
      </c>
      <c r="W36" s="1" t="s">
        <v>95</v>
      </c>
      <c r="X36" s="1" t="s">
        <v>30</v>
      </c>
      <c r="Y36" s="1" t="s">
        <v>210</v>
      </c>
      <c r="Z36" s="1" t="s">
        <v>367</v>
      </c>
      <c r="AA36" s="1" t="s">
        <v>48</v>
      </c>
      <c r="AB36" s="1" t="s">
        <v>396</v>
      </c>
      <c r="AC36" s="1" t="s">
        <v>385</v>
      </c>
      <c r="AD36" s="1">
        <v>0.95599999999999996</v>
      </c>
      <c r="AE36" s="1">
        <v>0.95599999999999996</v>
      </c>
      <c r="AF36" s="1">
        <v>0.57889999999999997</v>
      </c>
      <c r="AG36" s="1">
        <v>0.68700000000000006</v>
      </c>
      <c r="AH36" s="1">
        <f t="shared" si="77"/>
        <v>1.8495207667731632</v>
      </c>
      <c r="AI36" s="1">
        <f t="shared" si="78"/>
        <v>1.8495207667731632</v>
      </c>
      <c r="AJ36" s="2">
        <f t="shared" si="79"/>
        <v>0.61295487627365353</v>
      </c>
      <c r="AK36" s="1">
        <f t="shared" si="80"/>
        <v>0.61295487627365353</v>
      </c>
      <c r="AL36" s="1">
        <f t="shared" si="81"/>
        <v>3.0555555555555554</v>
      </c>
      <c r="AM36" s="1">
        <f t="shared" si="82"/>
        <v>3.0555555555555554</v>
      </c>
      <c r="AN36" s="4">
        <f t="shared" si="83"/>
        <v>0.64509210909595649</v>
      </c>
      <c r="AO36" s="4">
        <f t="shared" si="84"/>
        <v>0.62406908832912811</v>
      </c>
      <c r="AP36" s="4">
        <f t="shared" si="85"/>
        <v>0.63341999999999998</v>
      </c>
      <c r="AQ36" s="1">
        <v>0.63680000000000003</v>
      </c>
      <c r="AR36" s="1">
        <f t="shared" si="86"/>
        <v>66</v>
      </c>
      <c r="AS36" s="1">
        <f t="shared" si="87"/>
        <v>36</v>
      </c>
      <c r="AT36" s="1">
        <f t="shared" si="88"/>
        <v>80</v>
      </c>
      <c r="AU36" s="1">
        <f t="shared" si="89"/>
        <v>48</v>
      </c>
      <c r="AV36" s="1">
        <f t="shared" si="90"/>
        <v>66</v>
      </c>
      <c r="AW36" s="1">
        <f t="shared" si="91"/>
        <v>36</v>
      </c>
      <c r="AX36" s="1">
        <f t="shared" si="92"/>
        <v>80</v>
      </c>
      <c r="AY36" s="1">
        <f t="shared" si="93"/>
        <v>48</v>
      </c>
      <c r="AZ36" s="1">
        <f t="shared" si="94"/>
        <v>0.57894736842105265</v>
      </c>
      <c r="BA36" s="1">
        <f t="shared" si="95"/>
        <v>0.31034482758620685</v>
      </c>
      <c r="BB36" s="1">
        <f t="shared" si="96"/>
        <v>0.57894736842105265</v>
      </c>
      <c r="BC36" s="1">
        <f t="shared" si="97"/>
        <v>0.31034482758620685</v>
      </c>
      <c r="BD36" s="1">
        <f t="shared" si="98"/>
        <v>102</v>
      </c>
      <c r="BE36" s="1">
        <f t="shared" si="99"/>
        <v>128</v>
      </c>
      <c r="BF36" s="1">
        <f t="shared" si="100"/>
        <v>0.796875</v>
      </c>
      <c r="BG36" s="1">
        <f t="shared" si="101"/>
        <v>-0.18588362068965514</v>
      </c>
      <c r="BH36" s="1" t="s">
        <v>322</v>
      </c>
      <c r="BI36" s="5">
        <v>0.56420000000000003</v>
      </c>
      <c r="BJ36" s="5">
        <v>0.70931999999999995</v>
      </c>
      <c r="BK36" s="1" t="str">
        <f t="shared" si="102"/>
        <v>Yes</v>
      </c>
      <c r="BL36" s="1" t="s">
        <v>467</v>
      </c>
      <c r="BM36" s="1">
        <v>0.40089418777943392</v>
      </c>
      <c r="BN36" s="1">
        <v>0.59638554216867501</v>
      </c>
      <c r="BO36" s="1">
        <f t="shared" si="103"/>
        <v>0.59910581222056614</v>
      </c>
      <c r="BP36" s="1">
        <v>0.50000000000000022</v>
      </c>
      <c r="BQ36" s="1">
        <v>0.49925484351713878</v>
      </c>
      <c r="BR36" s="1">
        <f t="shared" si="104"/>
        <v>68</v>
      </c>
      <c r="BS36" s="1">
        <f t="shared" si="105"/>
        <v>47</v>
      </c>
      <c r="BT36" s="1">
        <f t="shared" si="106"/>
        <v>69</v>
      </c>
      <c r="BU36" s="1">
        <f t="shared" si="107"/>
        <v>46</v>
      </c>
      <c r="BV36" s="1">
        <f t="shared" si="108"/>
        <v>68</v>
      </c>
      <c r="BW36" s="1">
        <f t="shared" si="109"/>
        <v>47</v>
      </c>
      <c r="BX36" s="1">
        <f t="shared" si="110"/>
        <v>69</v>
      </c>
      <c r="BY36" s="1">
        <f t="shared" si="111"/>
        <v>46</v>
      </c>
      <c r="BZ36" s="1">
        <f t="shared" si="112"/>
        <v>0.59649122807017541</v>
      </c>
      <c r="CA36" s="1">
        <f t="shared" si="113"/>
        <v>0.40517241379310343</v>
      </c>
      <c r="CB36" s="1">
        <f t="shared" si="114"/>
        <v>0.59649122807017541</v>
      </c>
      <c r="CC36" s="1">
        <f t="shared" si="115"/>
        <v>0.40517241379310343</v>
      </c>
      <c r="CD36" s="1">
        <f t="shared" si="116"/>
        <v>1.4876382854839432</v>
      </c>
      <c r="CE36" s="1">
        <f t="shared" si="117"/>
        <v>1.4721911160880925</v>
      </c>
      <c r="CF36" s="2">
        <f t="shared" si="118"/>
        <v>0.67369477911646558</v>
      </c>
      <c r="CG36" s="2">
        <f t="shared" si="119"/>
        <v>0.67836257309941528</v>
      </c>
      <c r="CH36" s="1">
        <f t="shared" si="120"/>
        <v>2.1702127659574466</v>
      </c>
      <c r="CI36" s="1">
        <f t="shared" si="48"/>
        <v>2.1702127659574466</v>
      </c>
      <c r="CJ36" s="4">
        <f t="shared" si="121"/>
        <v>0.59382440050279273</v>
      </c>
      <c r="CK36" s="4">
        <f t="shared" si="122"/>
        <v>0.60165599125136704</v>
      </c>
      <c r="CL36" s="4">
        <f t="shared" si="123"/>
        <v>0.59775750445571574</v>
      </c>
      <c r="CM36">
        <v>6.4032697547684092E-2</v>
      </c>
      <c r="CN36">
        <v>0.2805611222444892</v>
      </c>
      <c r="CO36">
        <v>0.39100817438692098</v>
      </c>
      <c r="CP36">
        <v>0.58116232464929896</v>
      </c>
      <c r="CQ36">
        <v>0.77111716621253423</v>
      </c>
      <c r="CR36">
        <v>0.80561122244488992</v>
      </c>
      <c r="CS36">
        <v>0.50136239782016367</v>
      </c>
      <c r="CT36">
        <v>0.49899799599198419</v>
      </c>
    </row>
    <row r="37" spans="1:98" x14ac:dyDescent="0.25">
      <c r="A37" s="1" t="s">
        <v>93</v>
      </c>
      <c r="B37" s="1" t="s">
        <v>94</v>
      </c>
      <c r="C37" s="1">
        <v>12</v>
      </c>
      <c r="D37" s="1" t="s">
        <v>237</v>
      </c>
      <c r="E37" s="1" t="s">
        <v>571</v>
      </c>
      <c r="F37" s="1">
        <v>1</v>
      </c>
      <c r="G37" s="1">
        <v>0</v>
      </c>
      <c r="H37" s="1">
        <v>116</v>
      </c>
      <c r="I37" s="1">
        <v>114</v>
      </c>
      <c r="J37" s="1">
        <v>0</v>
      </c>
      <c r="K37" s="1">
        <f t="shared" si="46"/>
        <v>116</v>
      </c>
      <c r="L37" s="1">
        <f t="shared" si="75"/>
        <v>230</v>
      </c>
      <c r="M37" s="1">
        <v>84</v>
      </c>
      <c r="N37" s="1">
        <v>12</v>
      </c>
      <c r="O37" s="1">
        <v>0</v>
      </c>
      <c r="P37" s="1">
        <v>0</v>
      </c>
      <c r="Q37" s="1">
        <f t="shared" si="64"/>
        <v>73.68421052631578</v>
      </c>
      <c r="R37" s="1">
        <f t="shared" si="65"/>
        <v>10.526315789473683</v>
      </c>
      <c r="S37" s="1">
        <f t="shared" si="76"/>
        <v>0</v>
      </c>
      <c r="T37" s="1">
        <f t="shared" si="47"/>
        <v>0</v>
      </c>
      <c r="U37" s="1">
        <v>57</v>
      </c>
      <c r="V37" s="1">
        <v>2015</v>
      </c>
      <c r="W37" s="1" t="s">
        <v>95</v>
      </c>
      <c r="X37" s="1" t="s">
        <v>30</v>
      </c>
      <c r="Y37" s="1" t="s">
        <v>50</v>
      </c>
      <c r="Z37" s="1" t="s">
        <v>367</v>
      </c>
      <c r="AA37" s="1" t="s">
        <v>48</v>
      </c>
      <c r="AB37" s="1" t="s">
        <v>396</v>
      </c>
      <c r="AC37" s="1" t="s">
        <v>385</v>
      </c>
      <c r="AD37" s="1">
        <v>0.67830000000000001</v>
      </c>
      <c r="AE37" s="1">
        <v>0.67830000000000001</v>
      </c>
      <c r="AF37" s="1">
        <v>0.71930000000000005</v>
      </c>
      <c r="AG37" s="1">
        <v>0.53510000000000002</v>
      </c>
      <c r="AH37" s="1">
        <f t="shared" si="77"/>
        <v>1.5472144547214457</v>
      </c>
      <c r="AI37" s="1">
        <f t="shared" si="78"/>
        <v>1.5472144547214457</v>
      </c>
      <c r="AJ37" s="2">
        <f t="shared" si="79"/>
        <v>0.52457484582321046</v>
      </c>
      <c r="AK37" s="1">
        <f t="shared" si="80"/>
        <v>0.52457484582321046</v>
      </c>
      <c r="AL37" s="1">
        <f t="shared" si="81"/>
        <v>2.9421296296296298</v>
      </c>
      <c r="AM37" s="1">
        <f t="shared" si="82"/>
        <v>2.9421296296296298</v>
      </c>
      <c r="AN37" s="4">
        <f t="shared" si="83"/>
        <v>0.60325935822189003</v>
      </c>
      <c r="AO37" s="4">
        <f t="shared" si="84"/>
        <v>0.65983497641153432</v>
      </c>
      <c r="AP37" s="4">
        <f t="shared" si="85"/>
        <v>0.62639913043478257</v>
      </c>
      <c r="AQ37" s="1">
        <v>0.60699999999999998</v>
      </c>
      <c r="AR37" s="1">
        <f t="shared" si="86"/>
        <v>82</v>
      </c>
      <c r="AS37" s="1">
        <f t="shared" si="87"/>
        <v>54</v>
      </c>
      <c r="AT37" s="1">
        <f t="shared" si="88"/>
        <v>62</v>
      </c>
      <c r="AU37" s="1">
        <f t="shared" si="89"/>
        <v>32</v>
      </c>
      <c r="AV37" s="1">
        <f t="shared" si="90"/>
        <v>82</v>
      </c>
      <c r="AW37" s="1">
        <f t="shared" si="91"/>
        <v>54</v>
      </c>
      <c r="AX37" s="1">
        <f t="shared" si="92"/>
        <v>62</v>
      </c>
      <c r="AY37" s="1">
        <f t="shared" si="93"/>
        <v>32</v>
      </c>
      <c r="AZ37" s="1">
        <f t="shared" si="94"/>
        <v>0.7192982456140351</v>
      </c>
      <c r="BA37" s="1">
        <f t="shared" si="95"/>
        <v>0.46551724137931039</v>
      </c>
      <c r="BB37" s="1">
        <f t="shared" si="96"/>
        <v>0.7192982456140351</v>
      </c>
      <c r="BC37" s="1">
        <f t="shared" si="97"/>
        <v>0.46551724137931039</v>
      </c>
      <c r="BD37" s="1">
        <f t="shared" si="98"/>
        <v>136</v>
      </c>
      <c r="BE37" s="1">
        <f t="shared" si="99"/>
        <v>94</v>
      </c>
      <c r="BF37" s="1">
        <f t="shared" si="100"/>
        <v>1.446808510638298</v>
      </c>
      <c r="BG37" s="1">
        <f t="shared" si="101"/>
        <v>0.46404988994864282</v>
      </c>
      <c r="BH37" s="1" t="s">
        <v>323</v>
      </c>
      <c r="BI37" s="5">
        <v>0.53359999999999996</v>
      </c>
      <c r="BJ37" s="5">
        <v>0.68035999999999996</v>
      </c>
      <c r="BK37" s="1" t="str">
        <f t="shared" si="102"/>
        <v>Yes</v>
      </c>
      <c r="BL37" s="1" t="s">
        <v>468</v>
      </c>
      <c r="BM37" s="1">
        <v>0.39376770538243638</v>
      </c>
      <c r="BN37" s="1">
        <v>0.6073619631901841</v>
      </c>
      <c r="BO37" s="1">
        <f t="shared" si="103"/>
        <v>0.60623229461756356</v>
      </c>
      <c r="BP37" s="1">
        <v>0.49897750511247452</v>
      </c>
      <c r="BQ37" s="1">
        <v>0.50283286118980186</v>
      </c>
      <c r="BR37" s="1">
        <f t="shared" si="104"/>
        <v>69</v>
      </c>
      <c r="BS37" s="1">
        <f t="shared" si="105"/>
        <v>46</v>
      </c>
      <c r="BT37" s="1">
        <f t="shared" si="106"/>
        <v>70</v>
      </c>
      <c r="BU37" s="1">
        <f t="shared" si="107"/>
        <v>45</v>
      </c>
      <c r="BV37" s="1">
        <f t="shared" si="108"/>
        <v>69</v>
      </c>
      <c r="BW37" s="1">
        <f t="shared" si="109"/>
        <v>46</v>
      </c>
      <c r="BX37" s="1">
        <f t="shared" si="110"/>
        <v>70</v>
      </c>
      <c r="BY37" s="1">
        <f t="shared" si="111"/>
        <v>45</v>
      </c>
      <c r="BZ37" s="1">
        <f t="shared" si="112"/>
        <v>0.60526315789473684</v>
      </c>
      <c r="CA37" s="1">
        <f t="shared" si="113"/>
        <v>0.39655172413793105</v>
      </c>
      <c r="CB37" s="1">
        <f t="shared" si="114"/>
        <v>0.60526315789473684</v>
      </c>
      <c r="CC37" s="1">
        <f t="shared" si="115"/>
        <v>0.39655172413793105</v>
      </c>
      <c r="CD37" s="1">
        <f t="shared" si="116"/>
        <v>1.5424372158714743</v>
      </c>
      <c r="CE37" s="1">
        <f t="shared" si="117"/>
        <v>1.5263157894736841</v>
      </c>
      <c r="CF37" s="2">
        <f t="shared" si="118"/>
        <v>0.64766928501806098</v>
      </c>
      <c r="CG37" s="2">
        <f t="shared" si="119"/>
        <v>0.65413533834586468</v>
      </c>
      <c r="CH37" s="1">
        <f t="shared" si="120"/>
        <v>2.3333333333333335</v>
      </c>
      <c r="CI37" s="1">
        <f t="shared" si="48"/>
        <v>2.3333333333333335</v>
      </c>
      <c r="CJ37" s="4">
        <f t="shared" si="121"/>
        <v>0.60251899149598376</v>
      </c>
      <c r="CK37" s="4">
        <f t="shared" si="122"/>
        <v>0.61105922860853534</v>
      </c>
      <c r="CL37" s="4">
        <f t="shared" si="123"/>
        <v>0.60679221730138422</v>
      </c>
      <c r="CM37">
        <v>9.5854922279792726E-2</v>
      </c>
      <c r="CN37">
        <v>0.175869120654397</v>
      </c>
      <c r="CO37">
        <v>0.38601036269430061</v>
      </c>
      <c r="CP37">
        <v>0.58895705521472419</v>
      </c>
      <c r="CQ37">
        <v>0.82383419689119175</v>
      </c>
      <c r="CR37">
        <v>0.91820040899795496</v>
      </c>
      <c r="CS37">
        <v>0.50129533678756488</v>
      </c>
      <c r="CT37">
        <v>0.49897750511247452</v>
      </c>
    </row>
    <row r="38" spans="1:98" ht="75" x14ac:dyDescent="0.25">
      <c r="A38" s="1" t="s">
        <v>97</v>
      </c>
      <c r="B38" s="1" t="s">
        <v>98</v>
      </c>
      <c r="C38" s="1">
        <v>13</v>
      </c>
      <c r="D38" s="1" t="s">
        <v>238</v>
      </c>
      <c r="E38" s="1" t="s">
        <v>571</v>
      </c>
      <c r="F38" s="1">
        <v>1</v>
      </c>
      <c r="G38" s="1">
        <v>0</v>
      </c>
      <c r="H38" s="1">
        <v>113</v>
      </c>
      <c r="I38" s="1">
        <v>113</v>
      </c>
      <c r="J38" s="1">
        <v>0</v>
      </c>
      <c r="K38" s="1">
        <f t="shared" si="46"/>
        <v>113</v>
      </c>
      <c r="L38" s="1">
        <f t="shared" si="75"/>
        <v>226</v>
      </c>
      <c r="M38" s="1">
        <v>92</v>
      </c>
      <c r="N38" s="1">
        <v>21</v>
      </c>
      <c r="O38" s="1">
        <v>0</v>
      </c>
      <c r="P38" s="1">
        <v>0</v>
      </c>
      <c r="Q38" s="1">
        <f t="shared" si="64"/>
        <v>81.415929203539832</v>
      </c>
      <c r="R38" s="1">
        <f t="shared" si="65"/>
        <v>18.584070796460178</v>
      </c>
      <c r="S38" s="1">
        <f t="shared" si="76"/>
        <v>0</v>
      </c>
      <c r="T38" s="1">
        <f t="shared" si="47"/>
        <v>0</v>
      </c>
      <c r="U38" s="1" t="s">
        <v>33</v>
      </c>
      <c r="V38" s="1">
        <v>2019</v>
      </c>
      <c r="W38" s="1" t="s">
        <v>35</v>
      </c>
      <c r="X38" s="1" t="s">
        <v>40</v>
      </c>
      <c r="Y38" s="8" t="s">
        <v>99</v>
      </c>
      <c r="Z38" s="1" t="s">
        <v>368</v>
      </c>
      <c r="AA38" s="1" t="s">
        <v>48</v>
      </c>
      <c r="AB38" s="8" t="s">
        <v>390</v>
      </c>
      <c r="AC38" s="1" t="s">
        <v>401</v>
      </c>
      <c r="AD38" s="1" t="e">
        <f>LOG(AE38,2)</f>
        <v>#VALUE!</v>
      </c>
      <c r="AE38" s="8" t="s">
        <v>33</v>
      </c>
      <c r="AF38" s="1">
        <v>0.93799999999999994</v>
      </c>
      <c r="AG38" s="1">
        <v>0.93799999999999994</v>
      </c>
      <c r="AH38" s="1">
        <f t="shared" si="77"/>
        <v>15.129032258064502</v>
      </c>
      <c r="AI38" s="1">
        <f t="shared" si="78"/>
        <v>15.129032258064502</v>
      </c>
      <c r="AJ38" s="2">
        <f t="shared" si="79"/>
        <v>6.6098081023454214E-2</v>
      </c>
      <c r="AK38" s="1">
        <f t="shared" si="80"/>
        <v>6.6098081023454214E-2</v>
      </c>
      <c r="AL38" s="1">
        <f t="shared" si="81"/>
        <v>229.30612244897958</v>
      </c>
      <c r="AM38" s="1">
        <f t="shared" si="82"/>
        <v>229.30612244897958</v>
      </c>
      <c r="AN38" s="4">
        <f t="shared" si="83"/>
        <v>0.93799999999999994</v>
      </c>
      <c r="AO38" s="4">
        <f t="shared" si="84"/>
        <v>0.93799999999999994</v>
      </c>
      <c r="AP38" s="4">
        <f t="shared" si="85"/>
        <v>0.93799999999999994</v>
      </c>
      <c r="AQ38" s="1">
        <v>0.96599999999999997</v>
      </c>
      <c r="AR38" s="1">
        <f t="shared" si="86"/>
        <v>106</v>
      </c>
      <c r="AS38" s="1">
        <f t="shared" si="87"/>
        <v>7</v>
      </c>
      <c r="AT38" s="1">
        <f t="shared" si="88"/>
        <v>106</v>
      </c>
      <c r="AU38" s="1">
        <f t="shared" si="89"/>
        <v>7</v>
      </c>
      <c r="AV38" s="1">
        <f t="shared" si="90"/>
        <v>106</v>
      </c>
      <c r="AW38" s="1">
        <f t="shared" si="91"/>
        <v>7</v>
      </c>
      <c r="AX38" s="1">
        <f t="shared" si="92"/>
        <v>106</v>
      </c>
      <c r="AY38" s="1">
        <f t="shared" si="93"/>
        <v>7</v>
      </c>
      <c r="AZ38" s="1">
        <f t="shared" si="94"/>
        <v>0.93805309734513276</v>
      </c>
      <c r="BA38" s="1">
        <f t="shared" si="95"/>
        <v>6.1946902654867242E-2</v>
      </c>
      <c r="BB38" s="1">
        <f t="shared" si="96"/>
        <v>0.93805309734513276</v>
      </c>
      <c r="BC38" s="1">
        <f t="shared" si="97"/>
        <v>6.1946902654867242E-2</v>
      </c>
      <c r="BD38" s="1">
        <f t="shared" si="98"/>
        <v>113</v>
      </c>
      <c r="BE38" s="1">
        <f t="shared" si="99"/>
        <v>113</v>
      </c>
      <c r="BF38" s="1">
        <f t="shared" si="100"/>
        <v>1</v>
      </c>
      <c r="BG38" s="1">
        <f t="shared" si="101"/>
        <v>0</v>
      </c>
      <c r="BH38" s="1" t="s">
        <v>324</v>
      </c>
      <c r="BI38" s="5">
        <v>0.94</v>
      </c>
      <c r="BJ38" s="5">
        <v>0.99199999999999999</v>
      </c>
      <c r="BK38" s="1" t="str">
        <f t="shared" si="102"/>
        <v>Yes</v>
      </c>
      <c r="BL38" s="1" t="s">
        <v>520</v>
      </c>
      <c r="BM38" s="1">
        <v>6.0122699386503081E-2</v>
      </c>
      <c r="BN38" s="1">
        <v>0.93974175035868046</v>
      </c>
      <c r="BO38" s="1">
        <f t="shared" si="103"/>
        <v>0.93987730061349695</v>
      </c>
      <c r="BP38" s="1">
        <v>0.49928263988522242</v>
      </c>
      <c r="BQ38" s="1">
        <v>0.50061349693251522</v>
      </c>
      <c r="BR38" s="1">
        <f t="shared" si="104"/>
        <v>106</v>
      </c>
      <c r="BS38" s="1">
        <f t="shared" si="105"/>
        <v>7</v>
      </c>
      <c r="BT38" s="1">
        <f t="shared" si="106"/>
        <v>106</v>
      </c>
      <c r="BU38" s="1">
        <f t="shared" si="107"/>
        <v>7</v>
      </c>
      <c r="BV38" s="1">
        <f t="shared" si="108"/>
        <v>106</v>
      </c>
      <c r="BW38" s="1">
        <f t="shared" si="109"/>
        <v>7</v>
      </c>
      <c r="BX38" s="1">
        <f t="shared" si="110"/>
        <v>106</v>
      </c>
      <c r="BY38" s="1">
        <f t="shared" si="111"/>
        <v>7</v>
      </c>
      <c r="BZ38" s="1">
        <f t="shared" si="112"/>
        <v>0.93805309734513276</v>
      </c>
      <c r="CA38" s="1">
        <f t="shared" si="113"/>
        <v>6.1946902654867242E-2</v>
      </c>
      <c r="CB38" s="1">
        <f t="shared" si="114"/>
        <v>0.93805309734513276</v>
      </c>
      <c r="CC38" s="1">
        <f t="shared" si="115"/>
        <v>6.1946902654867242E-2</v>
      </c>
      <c r="CD38" s="1">
        <f t="shared" si="116"/>
        <v>15.630398500863762</v>
      </c>
      <c r="CE38" s="1">
        <f t="shared" si="117"/>
        <v>15.142857142857146</v>
      </c>
      <c r="CF38" s="2">
        <f t="shared" si="118"/>
        <v>6.4112889631430053E-2</v>
      </c>
      <c r="CG38" s="2">
        <f t="shared" si="119"/>
        <v>6.6037735849056589E-2</v>
      </c>
      <c r="CH38" s="1">
        <f t="shared" si="120"/>
        <v>229.30612244897958</v>
      </c>
      <c r="CI38" s="1">
        <f t="shared" si="48"/>
        <v>229.30612244897958</v>
      </c>
      <c r="CJ38" s="4">
        <f t="shared" si="121"/>
        <v>0.93986914986143832</v>
      </c>
      <c r="CK38" s="4">
        <f t="shared" si="122"/>
        <v>0.93974991727274682</v>
      </c>
      <c r="CL38" s="4">
        <f t="shared" si="123"/>
        <v>0.93980952548608876</v>
      </c>
      <c r="CM38">
        <v>2.6589595375722572E-2</v>
      </c>
      <c r="CN38">
        <v>0.51811023622047259</v>
      </c>
      <c r="CO38">
        <v>6.8208092485549141E-2</v>
      </c>
      <c r="CP38">
        <v>0.9385826771653546</v>
      </c>
      <c r="CQ38">
        <v>0.44277456647398838</v>
      </c>
      <c r="CR38">
        <v>0.98267716535433081</v>
      </c>
      <c r="CS38">
        <v>0.49942196531791921</v>
      </c>
      <c r="CT38">
        <v>0.50078740157480317</v>
      </c>
    </row>
    <row r="39" spans="1:98" x14ac:dyDescent="0.25">
      <c r="A39" s="1" t="s">
        <v>100</v>
      </c>
      <c r="B39" s="1" t="s">
        <v>101</v>
      </c>
      <c r="C39" s="1">
        <v>14</v>
      </c>
      <c r="D39" s="1" t="s">
        <v>239</v>
      </c>
      <c r="E39" s="1" t="s">
        <v>571</v>
      </c>
      <c r="F39" s="1">
        <v>1</v>
      </c>
      <c r="G39" s="1">
        <v>0</v>
      </c>
      <c r="H39" s="1">
        <v>21</v>
      </c>
      <c r="I39" s="1">
        <v>99</v>
      </c>
      <c r="J39" s="1">
        <v>0</v>
      </c>
      <c r="K39" s="1">
        <f t="shared" si="46"/>
        <v>21</v>
      </c>
      <c r="L39" s="1">
        <f t="shared" si="75"/>
        <v>120</v>
      </c>
      <c r="M39" s="1">
        <v>85</v>
      </c>
      <c r="N39" s="1">
        <v>14</v>
      </c>
      <c r="O39" s="1">
        <v>0</v>
      </c>
      <c r="P39" s="1">
        <v>0</v>
      </c>
      <c r="Q39" s="1">
        <f t="shared" si="64"/>
        <v>85.858585858585855</v>
      </c>
      <c r="R39" s="1">
        <f t="shared" si="65"/>
        <v>14.14141414141414</v>
      </c>
      <c r="S39" s="1">
        <f t="shared" si="76"/>
        <v>0</v>
      </c>
      <c r="T39" s="1">
        <f t="shared" si="47"/>
        <v>0</v>
      </c>
      <c r="U39" s="1">
        <v>48.95</v>
      </c>
      <c r="V39" s="1">
        <v>2017</v>
      </c>
      <c r="W39" s="1" t="s">
        <v>35</v>
      </c>
      <c r="X39" s="1" t="s">
        <v>30</v>
      </c>
      <c r="Y39" s="1" t="s">
        <v>50</v>
      </c>
      <c r="Z39" s="1" t="s">
        <v>367</v>
      </c>
      <c r="AA39" s="1" t="s">
        <v>31</v>
      </c>
      <c r="AB39" s="1" t="s">
        <v>33</v>
      </c>
      <c r="AC39" s="1" t="s">
        <v>33</v>
      </c>
      <c r="AD39" s="1">
        <v>-8.8999999999999996E-2</v>
      </c>
      <c r="AE39" s="1">
        <v>-8.8999999999999996E-2</v>
      </c>
      <c r="AF39" s="1">
        <v>0.66669999999999996</v>
      </c>
      <c r="AG39" s="1">
        <v>0.88890000000000002</v>
      </c>
      <c r="AH39" s="1">
        <f t="shared" si="77"/>
        <v>6.0009000900090017</v>
      </c>
      <c r="AI39" s="1">
        <f t="shared" si="78"/>
        <v>6.0009000900090017</v>
      </c>
      <c r="AJ39" s="2">
        <f t="shared" si="79"/>
        <v>0.37495781302733722</v>
      </c>
      <c r="AK39" s="1">
        <f t="shared" si="80"/>
        <v>0.37495781302733722</v>
      </c>
      <c r="AL39" s="1">
        <f t="shared" si="81"/>
        <v>19</v>
      </c>
      <c r="AM39" s="1">
        <f t="shared" si="82"/>
        <v>19</v>
      </c>
      <c r="AN39" s="4">
        <f t="shared" si="83"/>
        <v>0.96585860536990531</v>
      </c>
      <c r="AO39" s="4">
        <f t="shared" si="84"/>
        <v>0.36131628457947185</v>
      </c>
      <c r="AP39" s="4">
        <f t="shared" si="85"/>
        <v>0.70558499999999991</v>
      </c>
      <c r="AQ39" s="1">
        <v>0.78800000000000003</v>
      </c>
      <c r="AR39" s="1">
        <f t="shared" si="86"/>
        <v>66</v>
      </c>
      <c r="AS39" s="1">
        <f t="shared" si="87"/>
        <v>2</v>
      </c>
      <c r="AT39" s="1">
        <f t="shared" si="88"/>
        <v>19</v>
      </c>
      <c r="AU39" s="1">
        <f t="shared" si="89"/>
        <v>33</v>
      </c>
      <c r="AV39" s="1">
        <f t="shared" si="90"/>
        <v>66</v>
      </c>
      <c r="AW39" s="1">
        <f t="shared" si="91"/>
        <v>2</v>
      </c>
      <c r="AX39" s="1">
        <f t="shared" si="92"/>
        <v>19</v>
      </c>
      <c r="AY39" s="1">
        <f t="shared" si="93"/>
        <v>33</v>
      </c>
      <c r="AZ39" s="1">
        <f t="shared" si="94"/>
        <v>0.66666666666666663</v>
      </c>
      <c r="BA39" s="1">
        <f t="shared" si="95"/>
        <v>9.5238095238095233E-2</v>
      </c>
      <c r="BB39" s="1">
        <f t="shared" si="96"/>
        <v>0.66666666666666663</v>
      </c>
      <c r="BC39" s="1">
        <f t="shared" si="97"/>
        <v>9.5238095238095233E-2</v>
      </c>
      <c r="BD39" s="1">
        <f t="shared" si="98"/>
        <v>68</v>
      </c>
      <c r="BE39" s="1">
        <f t="shared" si="99"/>
        <v>52</v>
      </c>
      <c r="BF39" s="1">
        <f t="shared" si="100"/>
        <v>1.3076923076923077</v>
      </c>
      <c r="BG39" s="1">
        <f t="shared" si="101"/>
        <v>-3.4065934065934069</v>
      </c>
      <c r="BH39" s="1" t="s">
        <v>33</v>
      </c>
      <c r="BI39" s="5" t="s">
        <v>33</v>
      </c>
      <c r="BJ39" s="5" t="s">
        <v>33</v>
      </c>
      <c r="BK39" s="1" t="str">
        <f t="shared" si="102"/>
        <v>Yes</v>
      </c>
      <c r="BL39" s="1" t="s">
        <v>442</v>
      </c>
      <c r="BM39" s="1">
        <v>0.27106741573033721</v>
      </c>
      <c r="BN39" s="1">
        <v>0.72642967542503878</v>
      </c>
      <c r="BO39" s="1">
        <f t="shared" si="103"/>
        <v>0.72893258426966279</v>
      </c>
      <c r="BP39" s="1">
        <v>0.49922720247295199</v>
      </c>
      <c r="BQ39" s="1">
        <v>0.5</v>
      </c>
      <c r="BR39" s="1">
        <f t="shared" si="104"/>
        <v>72</v>
      </c>
      <c r="BS39" s="1">
        <f t="shared" si="105"/>
        <v>6</v>
      </c>
      <c r="BT39" s="1">
        <f t="shared" si="106"/>
        <v>15</v>
      </c>
      <c r="BU39" s="1">
        <f t="shared" si="107"/>
        <v>27</v>
      </c>
      <c r="BV39" s="1">
        <f t="shared" si="108"/>
        <v>72</v>
      </c>
      <c r="BW39" s="1">
        <f t="shared" si="109"/>
        <v>6</v>
      </c>
      <c r="BX39" s="1">
        <f t="shared" si="110"/>
        <v>15</v>
      </c>
      <c r="BY39" s="1">
        <f t="shared" si="111"/>
        <v>27</v>
      </c>
      <c r="BZ39" s="1">
        <f t="shared" si="112"/>
        <v>0.72727272727272729</v>
      </c>
      <c r="CA39" s="1">
        <f t="shared" si="113"/>
        <v>0.2857142857142857</v>
      </c>
      <c r="CB39" s="1">
        <f t="shared" si="114"/>
        <v>0.72727272727272729</v>
      </c>
      <c r="CC39" s="1">
        <f t="shared" si="115"/>
        <v>0.2857142857142857</v>
      </c>
      <c r="CD39" s="1">
        <f t="shared" si="116"/>
        <v>2.679885641982525</v>
      </c>
      <c r="CE39" s="1">
        <f t="shared" si="117"/>
        <v>2.5454545454545459</v>
      </c>
      <c r="CF39" s="2">
        <f t="shared" si="118"/>
        <v>0.37530264180611256</v>
      </c>
      <c r="CG39" s="2">
        <f t="shared" si="119"/>
        <v>0.38181818181818178</v>
      </c>
      <c r="CH39" s="1">
        <f t="shared" si="120"/>
        <v>6.6666666666666661</v>
      </c>
      <c r="CI39" s="1">
        <f t="shared" si="48"/>
        <v>6.6666666666666661</v>
      </c>
      <c r="CJ39" s="4">
        <f t="shared" si="121"/>
        <v>0.92665259011395018</v>
      </c>
      <c r="CK39" s="4">
        <f t="shared" si="122"/>
        <v>0.36110418516891807</v>
      </c>
      <c r="CL39" s="4">
        <f t="shared" si="123"/>
        <v>0.726867684472848</v>
      </c>
      <c r="CM39">
        <v>0.1003671970624234</v>
      </c>
      <c r="CN39">
        <v>0.28703703703703692</v>
      </c>
      <c r="CO39">
        <v>0.25214198286413708</v>
      </c>
      <c r="CP39">
        <v>0.71296296296296291</v>
      </c>
      <c r="CQ39">
        <v>0.62668298653610777</v>
      </c>
      <c r="CR39">
        <v>0.94907407407407418</v>
      </c>
      <c r="CS39">
        <v>0.4993880048959608</v>
      </c>
      <c r="CT39">
        <v>0.49999999999999978</v>
      </c>
    </row>
    <row r="40" spans="1:98" x14ac:dyDescent="0.25">
      <c r="A40" s="1" t="s">
        <v>100</v>
      </c>
      <c r="B40" s="1" t="s">
        <v>101</v>
      </c>
      <c r="C40" s="1">
        <v>14</v>
      </c>
      <c r="D40" s="1" t="s">
        <v>240</v>
      </c>
      <c r="E40" s="1" t="s">
        <v>571</v>
      </c>
      <c r="F40" s="1">
        <v>1</v>
      </c>
      <c r="G40" s="1">
        <v>0</v>
      </c>
      <c r="H40" s="1">
        <v>21</v>
      </c>
      <c r="I40" s="1">
        <v>50</v>
      </c>
      <c r="J40" s="1">
        <v>0</v>
      </c>
      <c r="K40" s="1">
        <f t="shared" si="46"/>
        <v>21</v>
      </c>
      <c r="L40" s="1">
        <f t="shared" si="75"/>
        <v>71</v>
      </c>
      <c r="M40" s="1" t="s">
        <v>33</v>
      </c>
      <c r="N40" s="1" t="s">
        <v>33</v>
      </c>
      <c r="O40" s="1">
        <v>0</v>
      </c>
      <c r="P40" s="1" t="s">
        <v>33</v>
      </c>
      <c r="Q40" s="1" t="e">
        <f t="shared" si="64"/>
        <v>#VALUE!</v>
      </c>
      <c r="R40" s="1" t="e">
        <f t="shared" si="65"/>
        <v>#VALUE!</v>
      </c>
      <c r="S40" s="1">
        <f t="shared" si="76"/>
        <v>0</v>
      </c>
      <c r="T40" s="1" t="e">
        <f t="shared" si="47"/>
        <v>#VALUE!</v>
      </c>
      <c r="U40" s="1">
        <v>48.95</v>
      </c>
      <c r="V40" s="1">
        <v>2017</v>
      </c>
      <c r="W40" s="1" t="s">
        <v>35</v>
      </c>
      <c r="X40" s="1" t="s">
        <v>30</v>
      </c>
      <c r="Y40" s="1" t="s">
        <v>58</v>
      </c>
      <c r="Z40" s="1" t="s">
        <v>367</v>
      </c>
      <c r="AA40" s="1" t="s">
        <v>31</v>
      </c>
      <c r="AB40" s="1" t="s">
        <v>33</v>
      </c>
      <c r="AC40" s="1" t="s">
        <v>33</v>
      </c>
      <c r="AD40" s="1" t="e">
        <f>LOG(AE40,2)</f>
        <v>#VALUE!</v>
      </c>
      <c r="AE40" s="1" t="s">
        <v>33</v>
      </c>
      <c r="AF40" s="1" t="s">
        <v>33</v>
      </c>
      <c r="AG40" s="1" t="s">
        <v>33</v>
      </c>
      <c r="AH40" s="1" t="e">
        <f t="shared" si="77"/>
        <v>#VALUE!</v>
      </c>
      <c r="AI40" s="1" t="e">
        <f t="shared" si="78"/>
        <v>#VALUE!</v>
      </c>
      <c r="AJ40" s="2" t="e">
        <f t="shared" si="79"/>
        <v>#VALUE!</v>
      </c>
      <c r="AK40" s="1" t="e">
        <f t="shared" si="80"/>
        <v>#VALUE!</v>
      </c>
      <c r="AL40" s="1" t="e">
        <f t="shared" si="81"/>
        <v>#VALUE!</v>
      </c>
      <c r="AM40" s="1" t="e">
        <f t="shared" si="82"/>
        <v>#VALUE!</v>
      </c>
      <c r="AN40" s="4" t="e">
        <f t="shared" si="83"/>
        <v>#VALUE!</v>
      </c>
      <c r="AO40" s="4" t="e">
        <f t="shared" si="84"/>
        <v>#VALUE!</v>
      </c>
      <c r="AP40" s="4" t="e">
        <f t="shared" si="85"/>
        <v>#VALUE!</v>
      </c>
      <c r="AQ40" s="1">
        <v>0.55900000000000005</v>
      </c>
      <c r="AR40" s="1" t="e">
        <f t="shared" si="86"/>
        <v>#VALUE!</v>
      </c>
      <c r="AS40" s="1" t="e">
        <f t="shared" si="87"/>
        <v>#VALUE!</v>
      </c>
      <c r="AT40" s="1" t="e">
        <f t="shared" si="88"/>
        <v>#VALUE!</v>
      </c>
      <c r="AU40" s="1" t="e">
        <f t="shared" si="89"/>
        <v>#VALUE!</v>
      </c>
      <c r="AV40" s="1" t="e">
        <f t="shared" si="90"/>
        <v>#VALUE!</v>
      </c>
      <c r="AW40" s="1" t="e">
        <f t="shared" si="91"/>
        <v>#VALUE!</v>
      </c>
      <c r="AX40" s="1" t="e">
        <f t="shared" si="92"/>
        <v>#VALUE!</v>
      </c>
      <c r="AY40" s="1" t="e">
        <f t="shared" si="93"/>
        <v>#VALUE!</v>
      </c>
      <c r="AZ40" s="1" t="e">
        <f t="shared" si="94"/>
        <v>#VALUE!</v>
      </c>
      <c r="BA40" s="1" t="e">
        <f t="shared" si="95"/>
        <v>#VALUE!</v>
      </c>
      <c r="BB40" s="1" t="e">
        <f t="shared" si="96"/>
        <v>#VALUE!</v>
      </c>
      <c r="BC40" s="1" t="e">
        <f t="shared" si="97"/>
        <v>#VALUE!</v>
      </c>
      <c r="BD40" s="1" t="e">
        <f t="shared" si="98"/>
        <v>#VALUE!</v>
      </c>
      <c r="BE40" s="1" t="e">
        <f t="shared" si="99"/>
        <v>#VALUE!</v>
      </c>
      <c r="BF40" s="1" t="e">
        <f t="shared" si="100"/>
        <v>#VALUE!</v>
      </c>
      <c r="BG40" s="1" t="e">
        <f t="shared" si="101"/>
        <v>#VALUE!</v>
      </c>
      <c r="BH40" s="1" t="s">
        <v>33</v>
      </c>
      <c r="BI40" s="5" t="s">
        <v>33</v>
      </c>
      <c r="BJ40" s="5" t="s">
        <v>33</v>
      </c>
      <c r="BK40" s="1" t="str">
        <f t="shared" si="102"/>
        <v>Yes</v>
      </c>
      <c r="BL40" s="1" t="s">
        <v>443</v>
      </c>
      <c r="BM40" s="1">
        <v>0.47578347578347602</v>
      </c>
      <c r="BN40" s="1">
        <v>0.52269170579029745</v>
      </c>
      <c r="BO40" s="1">
        <f t="shared" si="103"/>
        <v>0.52421652421652398</v>
      </c>
      <c r="BP40" s="1">
        <v>0.4976525821596246</v>
      </c>
      <c r="BQ40" s="1">
        <v>0.5</v>
      </c>
      <c r="BR40" s="1">
        <f t="shared" si="104"/>
        <v>26</v>
      </c>
      <c r="BS40" s="1">
        <f t="shared" si="105"/>
        <v>10</v>
      </c>
      <c r="BT40" s="1">
        <f t="shared" si="106"/>
        <v>11</v>
      </c>
      <c r="BU40" s="1">
        <f t="shared" si="107"/>
        <v>24</v>
      </c>
      <c r="BV40" s="1">
        <f t="shared" si="108"/>
        <v>26</v>
      </c>
      <c r="BW40" s="1">
        <f t="shared" si="109"/>
        <v>10</v>
      </c>
      <c r="BX40" s="1">
        <f t="shared" si="110"/>
        <v>11</v>
      </c>
      <c r="BY40" s="1">
        <f t="shared" si="111"/>
        <v>24</v>
      </c>
      <c r="BZ40" s="1">
        <f t="shared" si="112"/>
        <v>0.52</v>
      </c>
      <c r="CA40" s="1">
        <f t="shared" si="113"/>
        <v>0.47619047619047616</v>
      </c>
      <c r="CB40" s="1">
        <f t="shared" si="114"/>
        <v>0.52</v>
      </c>
      <c r="CC40" s="1">
        <f t="shared" si="115"/>
        <v>0.47619047619047616</v>
      </c>
      <c r="CD40" s="1">
        <f t="shared" si="116"/>
        <v>1.0985915492957743</v>
      </c>
      <c r="CE40" s="1">
        <f t="shared" si="117"/>
        <v>1.0920000000000001</v>
      </c>
      <c r="CF40" s="2">
        <f t="shared" si="118"/>
        <v>0.9105174525413352</v>
      </c>
      <c r="CG40" s="2">
        <f t="shared" si="119"/>
        <v>0.91636363636363627</v>
      </c>
      <c r="CH40" s="1">
        <f t="shared" si="120"/>
        <v>1.1916666666666667</v>
      </c>
      <c r="CI40" s="1">
        <f t="shared" si="48"/>
        <v>1.1916666666666667</v>
      </c>
      <c r="CJ40" s="4">
        <f t="shared" si="121"/>
        <v>0.7234279354479688</v>
      </c>
      <c r="CK40" s="4">
        <f t="shared" si="122"/>
        <v>0.31566665976292546</v>
      </c>
      <c r="CL40" s="4">
        <f t="shared" si="123"/>
        <v>0.52314270842340671</v>
      </c>
      <c r="CM40">
        <v>0.1062052505966587</v>
      </c>
      <c r="CN40">
        <v>0.28705148205928233</v>
      </c>
      <c r="CO40">
        <v>0.4940334128878282</v>
      </c>
      <c r="CP40">
        <v>0.52574102964118563</v>
      </c>
      <c r="CQ40">
        <v>0.80071599045346065</v>
      </c>
      <c r="CR40">
        <v>0.93135725429017135</v>
      </c>
      <c r="CS40">
        <v>0.49999999999999989</v>
      </c>
      <c r="CT40">
        <v>0.50078003120124814</v>
      </c>
    </row>
    <row r="41" spans="1:98" x14ac:dyDescent="0.25">
      <c r="A41" s="1" t="s">
        <v>100</v>
      </c>
      <c r="B41" s="1" t="s">
        <v>101</v>
      </c>
      <c r="C41" s="1">
        <v>14</v>
      </c>
      <c r="D41" s="1" t="s">
        <v>241</v>
      </c>
      <c r="E41" s="1" t="s">
        <v>571</v>
      </c>
      <c r="F41" s="1">
        <v>1</v>
      </c>
      <c r="G41" s="1">
        <v>0</v>
      </c>
      <c r="H41" s="1">
        <v>21</v>
      </c>
      <c r="I41" s="1">
        <v>99</v>
      </c>
      <c r="J41" s="1">
        <v>0</v>
      </c>
      <c r="K41" s="1">
        <f t="shared" si="46"/>
        <v>21</v>
      </c>
      <c r="L41" s="1">
        <f t="shared" si="75"/>
        <v>120</v>
      </c>
      <c r="M41" s="1">
        <v>85</v>
      </c>
      <c r="N41" s="1">
        <v>14</v>
      </c>
      <c r="O41" s="1">
        <v>0</v>
      </c>
      <c r="P41" s="1">
        <v>0</v>
      </c>
      <c r="Q41" s="1">
        <f t="shared" si="64"/>
        <v>85.858585858585855</v>
      </c>
      <c r="R41" s="1">
        <f t="shared" si="65"/>
        <v>14.14141414141414</v>
      </c>
      <c r="S41" s="1">
        <f t="shared" si="76"/>
        <v>0</v>
      </c>
      <c r="T41" s="1">
        <f t="shared" si="47"/>
        <v>0</v>
      </c>
      <c r="U41" s="1">
        <v>48.95</v>
      </c>
      <c r="V41" s="1">
        <v>2017</v>
      </c>
      <c r="W41" s="1" t="s">
        <v>35</v>
      </c>
      <c r="X41" s="1" t="s">
        <v>30</v>
      </c>
      <c r="Y41" s="1" t="s">
        <v>59</v>
      </c>
      <c r="Z41" s="1" t="s">
        <v>367</v>
      </c>
      <c r="AA41" s="1" t="s">
        <v>31</v>
      </c>
      <c r="AB41" s="1" t="s">
        <v>33</v>
      </c>
      <c r="AC41" s="1" t="s">
        <v>33</v>
      </c>
      <c r="AD41" s="1" t="e">
        <f>LOG(AE41,2)</f>
        <v>#VALUE!</v>
      </c>
      <c r="AE41" s="1" t="s">
        <v>33</v>
      </c>
      <c r="AF41" s="1" t="s">
        <v>33</v>
      </c>
      <c r="AG41" s="1" t="s">
        <v>33</v>
      </c>
      <c r="AH41" s="1" t="e">
        <f t="shared" si="77"/>
        <v>#VALUE!</v>
      </c>
      <c r="AI41" s="1" t="e">
        <f t="shared" si="78"/>
        <v>#VALUE!</v>
      </c>
      <c r="AJ41" s="2" t="e">
        <f t="shared" si="79"/>
        <v>#VALUE!</v>
      </c>
      <c r="AK41" s="1" t="e">
        <f t="shared" si="80"/>
        <v>#VALUE!</v>
      </c>
      <c r="AL41" s="1" t="e">
        <f t="shared" si="81"/>
        <v>#VALUE!</v>
      </c>
      <c r="AM41" s="1" t="e">
        <f t="shared" si="82"/>
        <v>#VALUE!</v>
      </c>
      <c r="AN41" s="4" t="e">
        <f t="shared" si="83"/>
        <v>#VALUE!</v>
      </c>
      <c r="AO41" s="4" t="e">
        <f t="shared" si="84"/>
        <v>#VALUE!</v>
      </c>
      <c r="AP41" s="4" t="e">
        <f t="shared" si="85"/>
        <v>#VALUE!</v>
      </c>
      <c r="AQ41" s="1">
        <v>0.58699999999999997</v>
      </c>
      <c r="AR41" s="1" t="e">
        <f t="shared" si="86"/>
        <v>#VALUE!</v>
      </c>
      <c r="AS41" s="1" t="e">
        <f t="shared" si="87"/>
        <v>#VALUE!</v>
      </c>
      <c r="AT41" s="1" t="e">
        <f t="shared" si="88"/>
        <v>#VALUE!</v>
      </c>
      <c r="AU41" s="1" t="e">
        <f t="shared" si="89"/>
        <v>#VALUE!</v>
      </c>
      <c r="AV41" s="1" t="e">
        <f t="shared" si="90"/>
        <v>#VALUE!</v>
      </c>
      <c r="AW41" s="1" t="e">
        <f t="shared" si="91"/>
        <v>#VALUE!</v>
      </c>
      <c r="AX41" s="1" t="e">
        <f t="shared" si="92"/>
        <v>#VALUE!</v>
      </c>
      <c r="AY41" s="1" t="e">
        <f t="shared" si="93"/>
        <v>#VALUE!</v>
      </c>
      <c r="AZ41" s="1" t="e">
        <f t="shared" si="94"/>
        <v>#VALUE!</v>
      </c>
      <c r="BA41" s="1" t="e">
        <f t="shared" si="95"/>
        <v>#VALUE!</v>
      </c>
      <c r="BB41" s="1" t="e">
        <f t="shared" si="96"/>
        <v>#VALUE!</v>
      </c>
      <c r="BC41" s="1" t="e">
        <f t="shared" si="97"/>
        <v>#VALUE!</v>
      </c>
      <c r="BD41" s="1" t="e">
        <f t="shared" si="98"/>
        <v>#VALUE!</v>
      </c>
      <c r="BE41" s="1" t="e">
        <f t="shared" si="99"/>
        <v>#VALUE!</v>
      </c>
      <c r="BF41" s="1" t="e">
        <f t="shared" si="100"/>
        <v>#VALUE!</v>
      </c>
      <c r="BG41" s="1" t="e">
        <f t="shared" si="101"/>
        <v>#VALUE!</v>
      </c>
      <c r="BH41" s="1" t="s">
        <v>33</v>
      </c>
      <c r="BI41" s="5" t="s">
        <v>33</v>
      </c>
      <c r="BJ41" s="5" t="s">
        <v>33</v>
      </c>
      <c r="BK41" s="1" t="str">
        <f t="shared" si="102"/>
        <v>Yes</v>
      </c>
      <c r="BL41" s="1" t="s">
        <v>444</v>
      </c>
      <c r="BM41" s="1">
        <v>0.46494992846924188</v>
      </c>
      <c r="BN41" s="1">
        <v>0.53538461538461535</v>
      </c>
      <c r="BO41" s="1">
        <f t="shared" si="103"/>
        <v>0.53505007153075812</v>
      </c>
      <c r="BP41" s="1">
        <v>0.49846153846153862</v>
      </c>
      <c r="BQ41" s="1">
        <v>0.50071530758226046</v>
      </c>
      <c r="BR41" s="1">
        <f t="shared" si="104"/>
        <v>53</v>
      </c>
      <c r="BS41" s="1">
        <f t="shared" si="105"/>
        <v>10</v>
      </c>
      <c r="BT41" s="1">
        <f t="shared" si="106"/>
        <v>11</v>
      </c>
      <c r="BU41" s="1">
        <f t="shared" si="107"/>
        <v>46</v>
      </c>
      <c r="BV41" s="1">
        <f t="shared" si="108"/>
        <v>53</v>
      </c>
      <c r="BW41" s="1">
        <f t="shared" si="109"/>
        <v>10</v>
      </c>
      <c r="BX41" s="1">
        <f t="shared" si="110"/>
        <v>11</v>
      </c>
      <c r="BY41" s="1">
        <f t="shared" si="111"/>
        <v>46</v>
      </c>
      <c r="BZ41" s="1">
        <f t="shared" si="112"/>
        <v>0.53535353535353536</v>
      </c>
      <c r="CA41" s="1">
        <f t="shared" si="113"/>
        <v>0.47619047619047616</v>
      </c>
      <c r="CB41" s="1">
        <f t="shared" si="114"/>
        <v>0.53535353535353536</v>
      </c>
      <c r="CC41" s="1">
        <f t="shared" si="115"/>
        <v>0.47619047619047616</v>
      </c>
      <c r="CD41" s="1">
        <f t="shared" si="116"/>
        <v>1.1514887573964494</v>
      </c>
      <c r="CE41" s="1">
        <f t="shared" si="117"/>
        <v>1.1242424242424243</v>
      </c>
      <c r="CF41" s="2">
        <f t="shared" si="118"/>
        <v>0.86835870012340621</v>
      </c>
      <c r="CG41" s="2">
        <f t="shared" si="119"/>
        <v>0.88705234159779611</v>
      </c>
      <c r="CH41" s="1">
        <f t="shared" si="120"/>
        <v>1.2673913043478262</v>
      </c>
      <c r="CI41" s="1">
        <f t="shared" si="48"/>
        <v>1.2673913043478262</v>
      </c>
      <c r="CJ41" s="4">
        <f t="shared" si="121"/>
        <v>0.84444143350151357</v>
      </c>
      <c r="CK41" s="4">
        <f t="shared" si="122"/>
        <v>0.19632129178648566</v>
      </c>
      <c r="CL41" s="4">
        <f t="shared" si="123"/>
        <v>0.53532607021019041</v>
      </c>
      <c r="CM41">
        <v>0.1712574850299402</v>
      </c>
      <c r="CN41">
        <v>0.28637059724349151</v>
      </c>
      <c r="CO41">
        <v>0.45508982035928158</v>
      </c>
      <c r="CP41">
        <v>0.49923430321592649</v>
      </c>
      <c r="CQ41">
        <v>0.76526946107784433</v>
      </c>
      <c r="CR41">
        <v>0.85451761102603363</v>
      </c>
      <c r="CS41">
        <v>0.5005988023952096</v>
      </c>
      <c r="CT41">
        <v>0.49923430321592649</v>
      </c>
    </row>
    <row r="42" spans="1:98" x14ac:dyDescent="0.25">
      <c r="A42" s="1" t="s">
        <v>100</v>
      </c>
      <c r="B42" s="1" t="s">
        <v>101</v>
      </c>
      <c r="C42" s="1">
        <v>14</v>
      </c>
      <c r="D42" s="1" t="s">
        <v>242</v>
      </c>
      <c r="E42" s="1" t="s">
        <v>571</v>
      </c>
      <c r="F42" s="1">
        <v>1</v>
      </c>
      <c r="G42" s="1">
        <v>0</v>
      </c>
      <c r="H42" s="1">
        <v>21</v>
      </c>
      <c r="I42" s="1">
        <v>49</v>
      </c>
      <c r="J42" s="1">
        <v>0</v>
      </c>
      <c r="K42" s="1">
        <f t="shared" si="46"/>
        <v>21</v>
      </c>
      <c r="L42" s="1">
        <f t="shared" si="75"/>
        <v>70</v>
      </c>
      <c r="M42" s="1" t="s">
        <v>33</v>
      </c>
      <c r="N42" s="1" t="s">
        <v>33</v>
      </c>
      <c r="O42" s="1">
        <v>0</v>
      </c>
      <c r="P42" s="1" t="s">
        <v>33</v>
      </c>
      <c r="Q42" s="1" t="e">
        <f t="shared" si="64"/>
        <v>#VALUE!</v>
      </c>
      <c r="R42" s="1" t="e">
        <f t="shared" si="65"/>
        <v>#VALUE!</v>
      </c>
      <c r="S42" s="1">
        <f t="shared" si="76"/>
        <v>0</v>
      </c>
      <c r="T42" s="1" t="e">
        <f t="shared" si="47"/>
        <v>#VALUE!</v>
      </c>
      <c r="U42" s="1">
        <v>48.95</v>
      </c>
      <c r="V42" s="1">
        <v>2017</v>
      </c>
      <c r="W42" s="1" t="s">
        <v>35</v>
      </c>
      <c r="X42" s="1" t="s">
        <v>30</v>
      </c>
      <c r="Y42" s="1" t="s">
        <v>52</v>
      </c>
      <c r="Z42" s="1" t="s">
        <v>367</v>
      </c>
      <c r="AA42" s="1" t="s">
        <v>31</v>
      </c>
      <c r="AB42" s="1" t="s">
        <v>33</v>
      </c>
      <c r="AC42" s="1" t="s">
        <v>33</v>
      </c>
      <c r="AD42" s="1">
        <v>-1.171</v>
      </c>
      <c r="AE42" s="1">
        <v>-1.171</v>
      </c>
      <c r="AF42" s="1">
        <v>1</v>
      </c>
      <c r="AG42" s="1">
        <v>0.51019999999999999</v>
      </c>
      <c r="AH42" s="1">
        <f t="shared" si="77"/>
        <v>2.0416496529195589</v>
      </c>
      <c r="AI42" s="1">
        <f t="shared" si="78"/>
        <v>2.0416496529195589</v>
      </c>
      <c r="AJ42" s="2">
        <f t="shared" si="79"/>
        <v>0</v>
      </c>
      <c r="AK42" s="1">
        <f t="shared" si="80"/>
        <v>3.8819307111990775E-3</v>
      </c>
      <c r="AL42" s="1" t="e">
        <f t="shared" si="81"/>
        <v>#DIV/0!</v>
      </c>
      <c r="AM42" s="1">
        <f t="shared" si="82"/>
        <v>539.61386138613864</v>
      </c>
      <c r="AN42" s="4">
        <f t="shared" si="83"/>
        <v>0.82650482914964463</v>
      </c>
      <c r="AO42" s="4">
        <f t="shared" si="84"/>
        <v>1</v>
      </c>
      <c r="AP42" s="4">
        <f t="shared" si="85"/>
        <v>0.85305999999999993</v>
      </c>
      <c r="AQ42" s="1">
        <v>0.749</v>
      </c>
      <c r="AR42" s="1">
        <f t="shared" si="86"/>
        <v>49</v>
      </c>
      <c r="AS42" s="1">
        <f t="shared" si="87"/>
        <v>10</v>
      </c>
      <c r="AT42" s="1">
        <f t="shared" si="88"/>
        <v>11</v>
      </c>
      <c r="AU42" s="1">
        <f t="shared" si="89"/>
        <v>0</v>
      </c>
      <c r="AV42" s="1">
        <f t="shared" si="90"/>
        <v>49.1</v>
      </c>
      <c r="AW42" s="1">
        <f t="shared" si="91"/>
        <v>10.1</v>
      </c>
      <c r="AX42" s="1">
        <f t="shared" si="92"/>
        <v>11.1</v>
      </c>
      <c r="AY42" s="1">
        <f t="shared" si="93"/>
        <v>0.1</v>
      </c>
      <c r="AZ42" s="1">
        <f t="shared" si="94"/>
        <v>1</v>
      </c>
      <c r="BA42" s="1">
        <f t="shared" si="95"/>
        <v>0.47619047619047616</v>
      </c>
      <c r="BB42" s="1">
        <f t="shared" si="96"/>
        <v>0.99796747967479671</v>
      </c>
      <c r="BC42" s="1">
        <f t="shared" si="97"/>
        <v>0.47641509433962259</v>
      </c>
      <c r="BD42" s="1">
        <f t="shared" si="98"/>
        <v>59</v>
      </c>
      <c r="BE42" s="1">
        <f t="shared" si="99"/>
        <v>11</v>
      </c>
      <c r="BF42" s="1">
        <f t="shared" si="100"/>
        <v>5.3636363636363633</v>
      </c>
      <c r="BG42" s="1">
        <f t="shared" si="101"/>
        <v>3.0303030303030298</v>
      </c>
      <c r="BH42" s="1" t="s">
        <v>33</v>
      </c>
      <c r="BI42" s="5" t="s">
        <v>33</v>
      </c>
      <c r="BJ42" s="5" t="s">
        <v>33</v>
      </c>
      <c r="BK42" s="1" t="str">
        <f t="shared" si="102"/>
        <v>Yes</v>
      </c>
      <c r="BL42" s="1" t="s">
        <v>445</v>
      </c>
      <c r="BM42" s="1">
        <v>0.34336525307797539</v>
      </c>
      <c r="BN42" s="1">
        <v>0.65343511450381686</v>
      </c>
      <c r="BO42" s="1">
        <f t="shared" si="103"/>
        <v>0.65663474692202461</v>
      </c>
      <c r="BP42" s="1">
        <v>0.49934469999999997</v>
      </c>
      <c r="BQ42" s="1">
        <v>0.5</v>
      </c>
      <c r="BR42" s="1">
        <f t="shared" si="104"/>
        <v>32</v>
      </c>
      <c r="BS42" s="1">
        <f t="shared" si="105"/>
        <v>7</v>
      </c>
      <c r="BT42" s="1">
        <f t="shared" si="106"/>
        <v>14</v>
      </c>
      <c r="BU42" s="1">
        <f t="shared" si="107"/>
        <v>17</v>
      </c>
      <c r="BV42" s="1">
        <f t="shared" si="108"/>
        <v>32</v>
      </c>
      <c r="BW42" s="1">
        <f t="shared" si="109"/>
        <v>7</v>
      </c>
      <c r="BX42" s="1">
        <f t="shared" si="110"/>
        <v>14</v>
      </c>
      <c r="BY42" s="1">
        <f t="shared" si="111"/>
        <v>17</v>
      </c>
      <c r="BZ42" s="1">
        <f t="shared" si="112"/>
        <v>0.65306122448979587</v>
      </c>
      <c r="CA42" s="1">
        <f t="shared" si="113"/>
        <v>0.33333333333333337</v>
      </c>
      <c r="CB42" s="1">
        <f t="shared" si="114"/>
        <v>0.65306122448979587</v>
      </c>
      <c r="CC42" s="1">
        <f t="shared" si="115"/>
        <v>0.33333333333333337</v>
      </c>
      <c r="CD42" s="1">
        <f t="shared" si="116"/>
        <v>1.9030321462242634</v>
      </c>
      <c r="CE42" s="1">
        <f t="shared" si="117"/>
        <v>1.9591836734693875</v>
      </c>
      <c r="CF42" s="2">
        <f t="shared" si="118"/>
        <v>0.52778944020356222</v>
      </c>
      <c r="CG42" s="2">
        <f t="shared" si="119"/>
        <v>0.52040816326530626</v>
      </c>
      <c r="CH42" s="1">
        <f t="shared" si="120"/>
        <v>3.7647058823529411</v>
      </c>
      <c r="CI42" s="1">
        <f t="shared" si="48"/>
        <v>3.7647058823529411</v>
      </c>
      <c r="CJ42" s="4">
        <f t="shared" si="121"/>
        <v>0.81619026784646165</v>
      </c>
      <c r="CK42" s="4">
        <f t="shared" si="122"/>
        <v>0.44812731528882888</v>
      </c>
      <c r="CL42" s="4">
        <f t="shared" si="123"/>
        <v>0.65439500422927921</v>
      </c>
      <c r="CM42">
        <v>0.10381861575179011</v>
      </c>
      <c r="CN42">
        <v>0.21951219512195111</v>
      </c>
      <c r="CO42">
        <v>0.3257756563245825</v>
      </c>
      <c r="CP42">
        <v>0.64634146341463394</v>
      </c>
      <c r="CQ42">
        <v>0.46897374701670658</v>
      </c>
      <c r="CR42">
        <v>0.95121951219512169</v>
      </c>
      <c r="CS42">
        <v>0.50119331742243445</v>
      </c>
      <c r="CT42">
        <v>0.49999999999999972</v>
      </c>
    </row>
    <row r="43" spans="1:98" x14ac:dyDescent="0.25">
      <c r="A43" s="1" t="s">
        <v>100</v>
      </c>
      <c r="B43" s="1" t="s">
        <v>101</v>
      </c>
      <c r="C43" s="1">
        <v>14</v>
      </c>
      <c r="D43" s="1" t="s">
        <v>243</v>
      </c>
      <c r="E43" s="1" t="s">
        <v>571</v>
      </c>
      <c r="F43" s="1">
        <v>1</v>
      </c>
      <c r="G43" s="1">
        <v>0</v>
      </c>
      <c r="H43" s="1">
        <v>21</v>
      </c>
      <c r="I43" s="1">
        <v>99</v>
      </c>
      <c r="J43" s="1">
        <v>0</v>
      </c>
      <c r="K43" s="1">
        <f t="shared" si="46"/>
        <v>21</v>
      </c>
      <c r="L43" s="1">
        <f t="shared" si="75"/>
        <v>120</v>
      </c>
      <c r="M43" s="1">
        <v>85</v>
      </c>
      <c r="N43" s="1">
        <v>14</v>
      </c>
      <c r="O43" s="1">
        <v>0</v>
      </c>
      <c r="P43" s="1">
        <v>0</v>
      </c>
      <c r="Q43" s="1">
        <f t="shared" si="64"/>
        <v>85.858585858585855</v>
      </c>
      <c r="R43" s="1">
        <f t="shared" si="65"/>
        <v>14.14141414141414</v>
      </c>
      <c r="S43" s="1">
        <f t="shared" si="76"/>
        <v>0</v>
      </c>
      <c r="T43" s="1">
        <f t="shared" si="47"/>
        <v>0</v>
      </c>
      <c r="U43" s="1">
        <v>48.95</v>
      </c>
      <c r="V43" s="1">
        <v>2017</v>
      </c>
      <c r="W43" s="1" t="s">
        <v>35</v>
      </c>
      <c r="X43" s="1" t="s">
        <v>30</v>
      </c>
      <c r="Y43" s="1" t="s">
        <v>102</v>
      </c>
      <c r="Z43" s="1" t="s">
        <v>367</v>
      </c>
      <c r="AA43" s="1" t="s">
        <v>31</v>
      </c>
      <c r="AB43" s="1" t="s">
        <v>33</v>
      </c>
      <c r="AC43" s="1" t="s">
        <v>33</v>
      </c>
      <c r="AD43" s="1">
        <v>-0.47220000000000001</v>
      </c>
      <c r="AE43" s="1">
        <v>-0.47220000000000001</v>
      </c>
      <c r="AF43" s="1">
        <v>0.85709999999999997</v>
      </c>
      <c r="AG43" s="1">
        <v>0.72729999999999995</v>
      </c>
      <c r="AH43" s="1">
        <f t="shared" si="77"/>
        <v>3.1430143014301422</v>
      </c>
      <c r="AI43" s="1">
        <f t="shared" si="78"/>
        <v>3.1430143014301422</v>
      </c>
      <c r="AJ43" s="2">
        <f t="shared" si="79"/>
        <v>0.19648013199505024</v>
      </c>
      <c r="AK43" s="1">
        <f t="shared" si="80"/>
        <v>0.19648013199505024</v>
      </c>
      <c r="AL43" s="1">
        <f t="shared" si="81"/>
        <v>15.178571428571427</v>
      </c>
      <c r="AM43" s="1">
        <f t="shared" si="82"/>
        <v>15.178571428571427</v>
      </c>
      <c r="AN43" s="4">
        <f t="shared" si="83"/>
        <v>0.93677715512102055</v>
      </c>
      <c r="AO43" s="4">
        <f t="shared" si="84"/>
        <v>0.51913978056042731</v>
      </c>
      <c r="AP43" s="4">
        <f t="shared" si="85"/>
        <v>0.83438499999999982</v>
      </c>
      <c r="AQ43" s="1">
        <v>0.79500000000000004</v>
      </c>
      <c r="AR43" s="1">
        <f t="shared" si="86"/>
        <v>85</v>
      </c>
      <c r="AS43" s="1">
        <f t="shared" si="87"/>
        <v>6</v>
      </c>
      <c r="AT43" s="1">
        <f t="shared" si="88"/>
        <v>15</v>
      </c>
      <c r="AU43" s="1">
        <f t="shared" si="89"/>
        <v>14</v>
      </c>
      <c r="AV43" s="1">
        <f t="shared" si="90"/>
        <v>85</v>
      </c>
      <c r="AW43" s="1">
        <f t="shared" si="91"/>
        <v>6</v>
      </c>
      <c r="AX43" s="1">
        <f t="shared" si="92"/>
        <v>15</v>
      </c>
      <c r="AY43" s="1">
        <f t="shared" si="93"/>
        <v>14</v>
      </c>
      <c r="AZ43" s="1">
        <f t="shared" si="94"/>
        <v>0.85858585858585856</v>
      </c>
      <c r="BA43" s="1">
        <f t="shared" si="95"/>
        <v>0.2857142857142857</v>
      </c>
      <c r="BB43" s="1">
        <f t="shared" si="96"/>
        <v>0.85858585858585856</v>
      </c>
      <c r="BC43" s="1">
        <f t="shared" si="97"/>
        <v>0.2857142857142857</v>
      </c>
      <c r="BD43" s="1">
        <f t="shared" si="98"/>
        <v>91</v>
      </c>
      <c r="BE43" s="1">
        <f t="shared" si="99"/>
        <v>29</v>
      </c>
      <c r="BF43" s="1">
        <f t="shared" si="100"/>
        <v>3.1379310344827585</v>
      </c>
      <c r="BG43" s="1">
        <f t="shared" si="101"/>
        <v>-1.576354679802956</v>
      </c>
      <c r="BH43" s="1" t="s">
        <v>33</v>
      </c>
      <c r="BI43" s="5" t="s">
        <v>33</v>
      </c>
      <c r="BJ43" s="5" t="s">
        <v>33</v>
      </c>
      <c r="BK43" s="1" t="str">
        <f t="shared" si="102"/>
        <v>Yes</v>
      </c>
      <c r="BL43" s="1" t="s">
        <v>446</v>
      </c>
      <c r="BM43" s="1">
        <v>0.23684210526315791</v>
      </c>
      <c r="BN43" s="1">
        <v>0.75993883792048922</v>
      </c>
      <c r="BO43" s="1">
        <f t="shared" si="103"/>
        <v>0.76315789473684204</v>
      </c>
      <c r="BP43" s="1">
        <v>0.49694189602446492</v>
      </c>
      <c r="BQ43" s="1">
        <v>0.5</v>
      </c>
      <c r="BR43" s="1">
        <f t="shared" si="104"/>
        <v>75</v>
      </c>
      <c r="BS43" s="1">
        <f t="shared" si="105"/>
        <v>5</v>
      </c>
      <c r="BT43" s="1">
        <f t="shared" si="106"/>
        <v>16</v>
      </c>
      <c r="BU43" s="1">
        <f t="shared" si="107"/>
        <v>24</v>
      </c>
      <c r="BV43" s="1">
        <f t="shared" si="108"/>
        <v>75</v>
      </c>
      <c r="BW43" s="1">
        <f t="shared" si="109"/>
        <v>5</v>
      </c>
      <c r="BX43" s="1">
        <f t="shared" si="110"/>
        <v>16</v>
      </c>
      <c r="BY43" s="1">
        <f t="shared" si="111"/>
        <v>24</v>
      </c>
      <c r="BZ43" s="1">
        <f t="shared" si="112"/>
        <v>0.75757575757575757</v>
      </c>
      <c r="CA43" s="1">
        <f t="shared" si="113"/>
        <v>0.23809523809523814</v>
      </c>
      <c r="CB43" s="1">
        <f t="shared" si="114"/>
        <v>0.75757575757575757</v>
      </c>
      <c r="CC43" s="1">
        <f t="shared" si="115"/>
        <v>0.23809523809523814</v>
      </c>
      <c r="CD43" s="1">
        <f t="shared" si="116"/>
        <v>3.2086306489976208</v>
      </c>
      <c r="CE43" s="1">
        <f t="shared" si="117"/>
        <v>3.1818181818181812</v>
      </c>
      <c r="CF43" s="2">
        <f t="shared" si="118"/>
        <v>0.31456290203522103</v>
      </c>
      <c r="CG43" s="2">
        <f t="shared" si="119"/>
        <v>0.31818181818181823</v>
      </c>
      <c r="CH43" s="1">
        <f t="shared" si="120"/>
        <v>10</v>
      </c>
      <c r="CI43" s="1">
        <f t="shared" si="48"/>
        <v>10</v>
      </c>
      <c r="CJ43" s="4">
        <f t="shared" si="121"/>
        <v>0.9379898862199747</v>
      </c>
      <c r="CK43" s="4">
        <f t="shared" si="122"/>
        <v>0.40274845285766275</v>
      </c>
      <c r="CL43" s="4">
        <f t="shared" si="123"/>
        <v>0.76050217286335098</v>
      </c>
      <c r="CM43">
        <v>8.3333333333333398E-2</v>
      </c>
      <c r="CN43">
        <v>0.20183486238532111</v>
      </c>
      <c r="CO43">
        <v>0.23309178743961359</v>
      </c>
      <c r="CP43">
        <v>0.7446483180428134</v>
      </c>
      <c r="CQ43">
        <v>0.56642512077294693</v>
      </c>
      <c r="CR43">
        <v>0.93577981651376163</v>
      </c>
      <c r="CS43">
        <v>0.49999999999999989</v>
      </c>
      <c r="CT43">
        <v>0.49847094801223241</v>
      </c>
    </row>
    <row r="44" spans="1:98" ht="30" x14ac:dyDescent="0.25">
      <c r="A44" s="1" t="s">
        <v>100</v>
      </c>
      <c r="B44" s="1" t="s">
        <v>101</v>
      </c>
      <c r="C44" s="1">
        <v>14</v>
      </c>
      <c r="D44" s="1" t="s">
        <v>244</v>
      </c>
      <c r="E44" s="1" t="s">
        <v>571</v>
      </c>
      <c r="F44" s="1">
        <v>1</v>
      </c>
      <c r="G44" s="1">
        <v>0</v>
      </c>
      <c r="H44" s="1">
        <v>21</v>
      </c>
      <c r="I44" s="1">
        <v>49</v>
      </c>
      <c r="J44" s="1">
        <v>0</v>
      </c>
      <c r="K44" s="1">
        <f t="shared" si="46"/>
        <v>21</v>
      </c>
      <c r="L44" s="1">
        <f t="shared" si="75"/>
        <v>70</v>
      </c>
      <c r="M44" s="1" t="s">
        <v>33</v>
      </c>
      <c r="N44" s="1" t="s">
        <v>33</v>
      </c>
      <c r="O44" s="1">
        <v>0</v>
      </c>
      <c r="P44" s="1" t="s">
        <v>33</v>
      </c>
      <c r="Q44" s="1" t="e">
        <f t="shared" si="64"/>
        <v>#VALUE!</v>
      </c>
      <c r="R44" s="1" t="e">
        <f t="shared" si="65"/>
        <v>#VALUE!</v>
      </c>
      <c r="S44" s="1">
        <f t="shared" si="76"/>
        <v>0</v>
      </c>
      <c r="T44" s="1" t="e">
        <f t="shared" si="47"/>
        <v>#VALUE!</v>
      </c>
      <c r="U44" s="1">
        <v>48.95</v>
      </c>
      <c r="V44" s="1">
        <v>2017</v>
      </c>
      <c r="W44" s="1" t="s">
        <v>35</v>
      </c>
      <c r="X44" s="1" t="s">
        <v>40</v>
      </c>
      <c r="Y44" s="8" t="s">
        <v>103</v>
      </c>
      <c r="Z44" s="1" t="s">
        <v>367</v>
      </c>
      <c r="AA44" s="1" t="s">
        <v>31</v>
      </c>
      <c r="AB44" s="1" t="s">
        <v>33</v>
      </c>
      <c r="AC44" s="1" t="s">
        <v>33</v>
      </c>
      <c r="AD44" s="1" t="e">
        <f>LOG(AE44,2)</f>
        <v>#VALUE!</v>
      </c>
      <c r="AE44" s="1" t="s">
        <v>33</v>
      </c>
      <c r="AF44" s="1">
        <v>0.96989999999999998</v>
      </c>
      <c r="AG44" s="1">
        <v>0.66669999999999996</v>
      </c>
      <c r="AH44" s="1">
        <f t="shared" si="77"/>
        <v>2.9099909990999095</v>
      </c>
      <c r="AI44" s="1">
        <f t="shared" si="78"/>
        <v>2.9099909990999095</v>
      </c>
      <c r="AJ44" s="2">
        <f t="shared" si="79"/>
        <v>4.5147742612869385E-2</v>
      </c>
      <c r="AK44" s="1">
        <f t="shared" si="80"/>
        <v>4.5147742612869385E-2</v>
      </c>
      <c r="AL44" s="1">
        <f t="shared" si="81"/>
        <v>96</v>
      </c>
      <c r="AM44" s="1">
        <f t="shared" si="82"/>
        <v>96</v>
      </c>
      <c r="AN44" s="4">
        <f t="shared" si="83"/>
        <v>0.87162994916037595</v>
      </c>
      <c r="AO44" s="4">
        <f t="shared" si="84"/>
        <v>0.90469513298353543</v>
      </c>
      <c r="AP44" s="4">
        <f t="shared" si="85"/>
        <v>0.87894000000000005</v>
      </c>
      <c r="AQ44" s="1">
        <v>0.86799999999999999</v>
      </c>
      <c r="AR44" s="1">
        <f t="shared" si="86"/>
        <v>48</v>
      </c>
      <c r="AS44" s="1">
        <f t="shared" si="87"/>
        <v>7</v>
      </c>
      <c r="AT44" s="1">
        <f t="shared" si="88"/>
        <v>14</v>
      </c>
      <c r="AU44" s="1">
        <f t="shared" si="89"/>
        <v>1</v>
      </c>
      <c r="AV44" s="1">
        <f t="shared" si="90"/>
        <v>48</v>
      </c>
      <c r="AW44" s="1">
        <f t="shared" si="91"/>
        <v>7</v>
      </c>
      <c r="AX44" s="1">
        <f t="shared" si="92"/>
        <v>14</v>
      </c>
      <c r="AY44" s="1">
        <f t="shared" si="93"/>
        <v>1</v>
      </c>
      <c r="AZ44" s="1">
        <f t="shared" si="94"/>
        <v>0.97959183673469385</v>
      </c>
      <c r="BA44" s="1">
        <f t="shared" si="95"/>
        <v>0.33333333333333337</v>
      </c>
      <c r="BB44" s="1">
        <f t="shared" si="96"/>
        <v>0.97959183673469385</v>
      </c>
      <c r="BC44" s="1">
        <f t="shared" si="97"/>
        <v>0.33333333333333337</v>
      </c>
      <c r="BD44" s="1">
        <f t="shared" si="98"/>
        <v>55</v>
      </c>
      <c r="BE44" s="1">
        <f t="shared" si="99"/>
        <v>15</v>
      </c>
      <c r="BF44" s="1">
        <f t="shared" si="100"/>
        <v>3.6666666666666665</v>
      </c>
      <c r="BG44" s="1">
        <f t="shared" si="101"/>
        <v>1.333333333333333</v>
      </c>
      <c r="BH44" s="1" t="s">
        <v>33</v>
      </c>
      <c r="BI44" s="5" t="s">
        <v>33</v>
      </c>
      <c r="BJ44" s="5" t="s">
        <v>33</v>
      </c>
      <c r="BK44" s="1" t="str">
        <f t="shared" si="102"/>
        <v>Yes</v>
      </c>
      <c r="BL44" s="1" t="s">
        <v>447</v>
      </c>
      <c r="BM44" s="1">
        <v>0.2386364</v>
      </c>
      <c r="BN44" s="1">
        <v>0.76114649999999995</v>
      </c>
      <c r="BO44" s="1">
        <f t="shared" si="103"/>
        <v>0.76136360000000003</v>
      </c>
      <c r="BP44" s="1">
        <v>0.5</v>
      </c>
      <c r="BQ44" s="1">
        <v>0.5</v>
      </c>
      <c r="BR44" s="1">
        <f t="shared" si="104"/>
        <v>37</v>
      </c>
      <c r="BS44" s="1">
        <f t="shared" si="105"/>
        <v>5</v>
      </c>
      <c r="BT44" s="1">
        <f t="shared" si="106"/>
        <v>16</v>
      </c>
      <c r="BU44" s="1">
        <f t="shared" si="107"/>
        <v>12</v>
      </c>
      <c r="BV44" s="1">
        <f t="shared" si="108"/>
        <v>37</v>
      </c>
      <c r="BW44" s="1">
        <f t="shared" si="109"/>
        <v>5</v>
      </c>
      <c r="BX44" s="1">
        <f t="shared" si="110"/>
        <v>16</v>
      </c>
      <c r="BY44" s="1">
        <f t="shared" si="111"/>
        <v>12</v>
      </c>
      <c r="BZ44" s="1">
        <f t="shared" si="112"/>
        <v>0.75510204081632648</v>
      </c>
      <c r="CA44" s="1">
        <f t="shared" si="113"/>
        <v>0.23809523809523814</v>
      </c>
      <c r="CB44" s="1">
        <f t="shared" si="114"/>
        <v>0.75510204081632648</v>
      </c>
      <c r="CC44" s="1">
        <f t="shared" si="115"/>
        <v>0.23809523809523814</v>
      </c>
      <c r="CD44" s="1">
        <f t="shared" si="116"/>
        <v>3.1895657996852114</v>
      </c>
      <c r="CE44" s="1">
        <f t="shared" si="117"/>
        <v>3.1714285714285708</v>
      </c>
      <c r="CF44" s="2">
        <f t="shared" si="118"/>
        <v>0.31371804483429472</v>
      </c>
      <c r="CG44" s="2">
        <f t="shared" si="119"/>
        <v>0.32142857142857151</v>
      </c>
      <c r="CH44" s="1">
        <f t="shared" si="120"/>
        <v>9.8666666666666671</v>
      </c>
      <c r="CI44" s="1">
        <f t="shared" si="48"/>
        <v>9.8666666666666671</v>
      </c>
      <c r="CJ44" s="4">
        <f t="shared" si="121"/>
        <v>0.88154915042348159</v>
      </c>
      <c r="CK44" s="4">
        <f t="shared" si="122"/>
        <v>0.57736428162598818</v>
      </c>
      <c r="CL44" s="4">
        <f t="shared" si="123"/>
        <v>0.76121163000000003</v>
      </c>
      <c r="CM44">
        <v>3.3898305084745783E-2</v>
      </c>
      <c r="CN44">
        <v>0.42409240924092412</v>
      </c>
      <c r="CO44">
        <v>0.2385919165580182</v>
      </c>
      <c r="CP44">
        <v>0.79702970297029707</v>
      </c>
      <c r="CQ44">
        <v>0.72881355932203407</v>
      </c>
      <c r="CR44">
        <v>0.98019801980198018</v>
      </c>
      <c r="CS44">
        <v>0.49934810951760089</v>
      </c>
      <c r="CT44">
        <v>0.5</v>
      </c>
    </row>
    <row r="45" spans="1:98" ht="45" x14ac:dyDescent="0.25">
      <c r="A45" s="1" t="s">
        <v>100</v>
      </c>
      <c r="B45" s="1" t="s">
        <v>101</v>
      </c>
      <c r="C45" s="1">
        <v>14</v>
      </c>
      <c r="D45" s="1" t="s">
        <v>245</v>
      </c>
      <c r="E45" s="1" t="s">
        <v>571</v>
      </c>
      <c r="F45" s="1">
        <v>1</v>
      </c>
      <c r="G45" s="1">
        <v>0</v>
      </c>
      <c r="H45" s="1">
        <v>21</v>
      </c>
      <c r="I45" s="1">
        <v>49</v>
      </c>
      <c r="J45" s="1">
        <v>0</v>
      </c>
      <c r="K45" s="1">
        <f t="shared" si="46"/>
        <v>21</v>
      </c>
      <c r="L45" s="1">
        <f t="shared" si="75"/>
        <v>70</v>
      </c>
      <c r="M45" s="1" t="s">
        <v>33</v>
      </c>
      <c r="N45" s="1" t="s">
        <v>33</v>
      </c>
      <c r="O45" s="1">
        <v>0</v>
      </c>
      <c r="P45" s="1" t="s">
        <v>33</v>
      </c>
      <c r="Q45" s="1" t="e">
        <f t="shared" si="64"/>
        <v>#VALUE!</v>
      </c>
      <c r="R45" s="1" t="e">
        <f t="shared" si="65"/>
        <v>#VALUE!</v>
      </c>
      <c r="S45" s="1">
        <f t="shared" si="76"/>
        <v>0</v>
      </c>
      <c r="T45" s="1" t="e">
        <f t="shared" si="47"/>
        <v>#VALUE!</v>
      </c>
      <c r="U45" s="1">
        <v>48.95</v>
      </c>
      <c r="V45" s="1">
        <v>2017</v>
      </c>
      <c r="W45" s="1" t="s">
        <v>35</v>
      </c>
      <c r="X45" s="1" t="s">
        <v>40</v>
      </c>
      <c r="Y45" s="8" t="s">
        <v>104</v>
      </c>
      <c r="Z45" s="1" t="s">
        <v>368</v>
      </c>
      <c r="AA45" s="1" t="s">
        <v>31</v>
      </c>
      <c r="AB45" s="1" t="s">
        <v>33</v>
      </c>
      <c r="AC45" s="1" t="s">
        <v>33</v>
      </c>
      <c r="AD45" s="1" t="e">
        <f>LOG(AE45,2)</f>
        <v>#VALUE!</v>
      </c>
      <c r="AE45" s="1" t="s">
        <v>33</v>
      </c>
      <c r="AF45" s="1">
        <v>0.85709999999999997</v>
      </c>
      <c r="AG45" s="1">
        <v>0.85719999999999996</v>
      </c>
      <c r="AH45" s="1">
        <f t="shared" si="77"/>
        <v>6.0021008403361327</v>
      </c>
      <c r="AI45" s="1">
        <f t="shared" si="78"/>
        <v>6.0021008403361327</v>
      </c>
      <c r="AJ45" s="2">
        <f t="shared" si="79"/>
        <v>0.16670555296313583</v>
      </c>
      <c r="AK45" s="1">
        <f t="shared" si="80"/>
        <v>0.16670555296313583</v>
      </c>
      <c r="AL45" s="1">
        <f t="shared" si="81"/>
        <v>36</v>
      </c>
      <c r="AM45" s="1">
        <f t="shared" si="82"/>
        <v>36</v>
      </c>
      <c r="AN45" s="4">
        <f t="shared" si="83"/>
        <v>0.93335511270826521</v>
      </c>
      <c r="AO45" s="4">
        <f t="shared" si="84"/>
        <v>0.7199529662084605</v>
      </c>
      <c r="AP45" s="4">
        <f t="shared" si="85"/>
        <v>0.85712999999999995</v>
      </c>
      <c r="AQ45" s="1">
        <v>0.91800000000000004</v>
      </c>
      <c r="AR45" s="1">
        <f t="shared" si="86"/>
        <v>42</v>
      </c>
      <c r="AS45" s="1">
        <f t="shared" si="87"/>
        <v>3</v>
      </c>
      <c r="AT45" s="1">
        <f t="shared" si="88"/>
        <v>18</v>
      </c>
      <c r="AU45" s="1">
        <f t="shared" si="89"/>
        <v>7</v>
      </c>
      <c r="AV45" s="1">
        <f t="shared" si="90"/>
        <v>42</v>
      </c>
      <c r="AW45" s="1">
        <f t="shared" si="91"/>
        <v>3</v>
      </c>
      <c r="AX45" s="1">
        <f t="shared" si="92"/>
        <v>18</v>
      </c>
      <c r="AY45" s="1">
        <f t="shared" si="93"/>
        <v>7</v>
      </c>
      <c r="AZ45" s="1">
        <f t="shared" si="94"/>
        <v>0.8571428571428571</v>
      </c>
      <c r="BA45" s="1">
        <f t="shared" si="95"/>
        <v>0.1428571428571429</v>
      </c>
      <c r="BB45" s="1">
        <f t="shared" si="96"/>
        <v>0.8571428571428571</v>
      </c>
      <c r="BC45" s="1">
        <f t="shared" si="97"/>
        <v>0.1428571428571429</v>
      </c>
      <c r="BD45" s="1">
        <f t="shared" si="98"/>
        <v>45</v>
      </c>
      <c r="BE45" s="1">
        <f t="shared" si="99"/>
        <v>25</v>
      </c>
      <c r="BF45" s="1">
        <f t="shared" si="100"/>
        <v>1.8</v>
      </c>
      <c r="BG45" s="1">
        <f t="shared" si="101"/>
        <v>-0.53333333333333344</v>
      </c>
      <c r="BH45" s="1" t="s">
        <v>33</v>
      </c>
      <c r="BI45" s="5" t="s">
        <v>33</v>
      </c>
      <c r="BJ45" s="5" t="s">
        <v>33</v>
      </c>
      <c r="BK45" s="1" t="str">
        <f t="shared" si="102"/>
        <v>Yes</v>
      </c>
      <c r="BL45" s="1" t="s">
        <v>448</v>
      </c>
      <c r="BM45" s="1">
        <v>0.1434599</v>
      </c>
      <c r="BN45" s="1">
        <v>0.85805419999999999</v>
      </c>
      <c r="BO45" s="1">
        <f t="shared" si="103"/>
        <v>0.85654010000000003</v>
      </c>
      <c r="BP45" s="1">
        <v>0.49929679999999999</v>
      </c>
      <c r="BQ45" s="1">
        <v>0.50079739999999995</v>
      </c>
      <c r="BR45" s="1">
        <f t="shared" si="104"/>
        <v>42</v>
      </c>
      <c r="BS45" s="1">
        <f t="shared" si="105"/>
        <v>3</v>
      </c>
      <c r="BT45" s="1">
        <f t="shared" si="106"/>
        <v>18</v>
      </c>
      <c r="BU45" s="1">
        <f t="shared" si="107"/>
        <v>7</v>
      </c>
      <c r="BV45" s="1">
        <f t="shared" si="108"/>
        <v>42</v>
      </c>
      <c r="BW45" s="1">
        <f t="shared" si="109"/>
        <v>3</v>
      </c>
      <c r="BX45" s="1">
        <f t="shared" si="110"/>
        <v>18</v>
      </c>
      <c r="BY45" s="1">
        <f t="shared" si="111"/>
        <v>7</v>
      </c>
      <c r="BZ45" s="1">
        <f t="shared" si="112"/>
        <v>0.8571428571428571</v>
      </c>
      <c r="CA45" s="1">
        <f t="shared" si="113"/>
        <v>0.1428571428571429</v>
      </c>
      <c r="CB45" s="1">
        <f t="shared" si="114"/>
        <v>0.8571428571428571</v>
      </c>
      <c r="CC45" s="1">
        <f t="shared" si="115"/>
        <v>0.1428571428571429</v>
      </c>
      <c r="CD45" s="1">
        <f t="shared" si="116"/>
        <v>5.9811431626538143</v>
      </c>
      <c r="CE45" s="1">
        <f t="shared" si="117"/>
        <v>5.9999999999999973</v>
      </c>
      <c r="CF45" s="2">
        <f t="shared" si="118"/>
        <v>0.165719970378503</v>
      </c>
      <c r="CG45" s="2">
        <f t="shared" si="119"/>
        <v>0.16666666666666674</v>
      </c>
      <c r="CH45" s="1">
        <f t="shared" si="120"/>
        <v>36</v>
      </c>
      <c r="CI45" s="1">
        <f t="shared" si="48"/>
        <v>36</v>
      </c>
      <c r="CJ45" s="4">
        <f t="shared" si="121"/>
        <v>0.93313720564748182</v>
      </c>
      <c r="CK45" s="4">
        <f t="shared" si="122"/>
        <v>0.72114694799332824</v>
      </c>
      <c r="CL45" s="4">
        <f t="shared" si="123"/>
        <v>0.85759996999999999</v>
      </c>
      <c r="CM45">
        <v>2.4516129032258221E-2</v>
      </c>
      <c r="CN45">
        <v>0.6299342105263156</v>
      </c>
      <c r="CO45">
        <v>0.17548387096774201</v>
      </c>
      <c r="CP45">
        <v>0.85690789473684215</v>
      </c>
      <c r="CQ45">
        <v>0.57290322580645148</v>
      </c>
      <c r="CR45">
        <v>0.95888157894736847</v>
      </c>
      <c r="CS45">
        <v>0.50064516129032266</v>
      </c>
      <c r="CT45">
        <v>0.49999999999999978</v>
      </c>
    </row>
    <row r="46" spans="1:98" x14ac:dyDescent="0.25">
      <c r="A46" s="1" t="s">
        <v>100</v>
      </c>
      <c r="B46" s="1" t="s">
        <v>101</v>
      </c>
      <c r="C46" s="1">
        <v>14</v>
      </c>
      <c r="D46" s="1" t="s">
        <v>349</v>
      </c>
      <c r="E46" s="1" t="s">
        <v>571</v>
      </c>
      <c r="F46" s="1">
        <v>1</v>
      </c>
      <c r="G46" s="1">
        <v>0</v>
      </c>
      <c r="H46" s="1">
        <v>21</v>
      </c>
      <c r="I46" s="1">
        <v>99</v>
      </c>
      <c r="J46" s="1">
        <v>0</v>
      </c>
      <c r="K46" s="1">
        <f t="shared" si="46"/>
        <v>21</v>
      </c>
      <c r="L46" s="1">
        <f t="shared" si="75"/>
        <v>120</v>
      </c>
      <c r="M46" s="1">
        <v>85</v>
      </c>
      <c r="N46" s="1">
        <v>14</v>
      </c>
      <c r="O46" s="1">
        <v>0</v>
      </c>
      <c r="P46" s="1">
        <v>0</v>
      </c>
      <c r="Q46" s="1">
        <f t="shared" si="64"/>
        <v>85.858585858585855</v>
      </c>
      <c r="R46" s="1">
        <f t="shared" si="65"/>
        <v>14.14141414141414</v>
      </c>
      <c r="S46" s="1">
        <f t="shared" si="76"/>
        <v>0</v>
      </c>
      <c r="T46" s="1">
        <f t="shared" si="47"/>
        <v>0</v>
      </c>
      <c r="U46" s="1">
        <v>48.95</v>
      </c>
      <c r="V46" s="1">
        <v>2017</v>
      </c>
      <c r="W46" s="1" t="s">
        <v>35</v>
      </c>
      <c r="X46" s="1" t="s">
        <v>40</v>
      </c>
      <c r="Y46" s="1" t="s">
        <v>348</v>
      </c>
      <c r="Z46" s="1" t="s">
        <v>367</v>
      </c>
      <c r="AA46" s="1" t="s">
        <v>31</v>
      </c>
      <c r="AB46" s="1" t="s">
        <v>33</v>
      </c>
      <c r="AC46" s="1" t="s">
        <v>33</v>
      </c>
      <c r="AD46" s="1" t="e">
        <f>LOG(AE46,2)</f>
        <v>#VALUE!</v>
      </c>
      <c r="AE46" s="1" t="s">
        <v>33</v>
      </c>
      <c r="AF46" s="1">
        <v>0.96989999999999998</v>
      </c>
      <c r="AG46" s="1">
        <v>0.66669999999999996</v>
      </c>
      <c r="AH46" s="1">
        <f t="shared" si="77"/>
        <v>2.9099909990999095</v>
      </c>
      <c r="AI46" s="1">
        <f t="shared" si="78"/>
        <v>2.9099909990999095</v>
      </c>
      <c r="AJ46" s="2">
        <f t="shared" si="79"/>
        <v>4.5147742612869385E-2</v>
      </c>
      <c r="AK46" s="1">
        <f t="shared" si="80"/>
        <v>4.5147742612869385E-2</v>
      </c>
      <c r="AL46" s="1">
        <f t="shared" si="81"/>
        <v>64</v>
      </c>
      <c r="AM46" s="1">
        <f t="shared" si="82"/>
        <v>64</v>
      </c>
      <c r="AN46" s="4">
        <f t="shared" si="83"/>
        <v>0.93205842783009796</v>
      </c>
      <c r="AO46" s="4">
        <f t="shared" si="84"/>
        <v>0.82451150136037588</v>
      </c>
      <c r="AP46" s="4">
        <f t="shared" si="85"/>
        <v>0.91683999999999999</v>
      </c>
      <c r="AQ46" s="1">
        <v>0.86770000000000003</v>
      </c>
      <c r="AR46" s="1">
        <f t="shared" si="86"/>
        <v>96</v>
      </c>
      <c r="AS46" s="1">
        <f t="shared" si="87"/>
        <v>7</v>
      </c>
      <c r="AT46" s="1">
        <f t="shared" si="88"/>
        <v>14</v>
      </c>
      <c r="AU46" s="1">
        <f t="shared" si="89"/>
        <v>3</v>
      </c>
      <c r="AV46" s="1">
        <f t="shared" si="90"/>
        <v>96</v>
      </c>
      <c r="AW46" s="1">
        <f t="shared" si="91"/>
        <v>7</v>
      </c>
      <c r="AX46" s="1">
        <f t="shared" si="92"/>
        <v>14</v>
      </c>
      <c r="AY46" s="1">
        <f t="shared" si="93"/>
        <v>3</v>
      </c>
      <c r="AZ46" s="1">
        <f t="shared" si="94"/>
        <v>0.96969696969696972</v>
      </c>
      <c r="BA46" s="1">
        <f t="shared" si="95"/>
        <v>0.33333333333333337</v>
      </c>
      <c r="BB46" s="1">
        <f t="shared" si="96"/>
        <v>0.96969696969696972</v>
      </c>
      <c r="BC46" s="1">
        <f t="shared" si="97"/>
        <v>0.33333333333333337</v>
      </c>
      <c r="BD46" s="1">
        <f t="shared" si="98"/>
        <v>103</v>
      </c>
      <c r="BE46" s="1">
        <f t="shared" si="99"/>
        <v>17</v>
      </c>
      <c r="BF46" s="1">
        <f t="shared" si="100"/>
        <v>6.0588235294117645</v>
      </c>
      <c r="BG46" s="1">
        <f t="shared" si="101"/>
        <v>1.3445378151260501</v>
      </c>
      <c r="BH46" s="1" t="s">
        <v>33</v>
      </c>
      <c r="BI46" s="5" t="s">
        <v>33</v>
      </c>
      <c r="BJ46" s="5" t="s">
        <v>33</v>
      </c>
      <c r="BK46" s="1" t="str">
        <f t="shared" si="102"/>
        <v>No</v>
      </c>
      <c r="BL46" s="1" t="s">
        <v>33</v>
      </c>
      <c r="BM46" s="1" t="s">
        <v>33</v>
      </c>
      <c r="BN46" s="1" t="s">
        <v>33</v>
      </c>
      <c r="BO46" s="1" t="s">
        <v>33</v>
      </c>
      <c r="BP46" s="1" t="s">
        <v>33</v>
      </c>
      <c r="BQ46" s="1" t="s">
        <v>33</v>
      </c>
      <c r="BR46" s="1" t="e">
        <f t="shared" si="104"/>
        <v>#VALUE!</v>
      </c>
      <c r="BS46" s="1" t="e">
        <f t="shared" si="105"/>
        <v>#VALUE!</v>
      </c>
      <c r="BT46" s="1" t="e">
        <f t="shared" si="106"/>
        <v>#VALUE!</v>
      </c>
      <c r="BU46" s="1" t="e">
        <f t="shared" si="107"/>
        <v>#VALUE!</v>
      </c>
      <c r="BV46" s="1" t="e">
        <f t="shared" si="108"/>
        <v>#VALUE!</v>
      </c>
      <c r="BW46" s="1" t="e">
        <f t="shared" si="109"/>
        <v>#VALUE!</v>
      </c>
      <c r="BX46" s="1" t="e">
        <f t="shared" si="110"/>
        <v>#VALUE!</v>
      </c>
      <c r="BY46" s="1" t="e">
        <f t="shared" si="111"/>
        <v>#VALUE!</v>
      </c>
      <c r="BZ46" s="1" t="e">
        <f t="shared" si="112"/>
        <v>#VALUE!</v>
      </c>
      <c r="CA46" s="1" t="e">
        <f t="shared" si="113"/>
        <v>#VALUE!</v>
      </c>
      <c r="CB46" s="1" t="e">
        <f t="shared" si="114"/>
        <v>#VALUE!</v>
      </c>
      <c r="CC46" s="1" t="e">
        <f t="shared" si="115"/>
        <v>#VALUE!</v>
      </c>
      <c r="CD46" s="1" t="e">
        <f t="shared" si="116"/>
        <v>#VALUE!</v>
      </c>
      <c r="CE46" s="1" t="e">
        <f t="shared" si="117"/>
        <v>#VALUE!</v>
      </c>
      <c r="CF46" s="2" t="e">
        <f t="shared" si="118"/>
        <v>#VALUE!</v>
      </c>
      <c r="CG46" s="2" t="e">
        <f t="shared" si="119"/>
        <v>#VALUE!</v>
      </c>
      <c r="CH46" s="1" t="e">
        <f t="shared" si="120"/>
        <v>#VALUE!</v>
      </c>
      <c r="CI46" s="1" t="e">
        <f t="shared" si="48"/>
        <v>#VALUE!</v>
      </c>
      <c r="CJ46" s="4" t="e">
        <f t="shared" si="121"/>
        <v>#VALUE!</v>
      </c>
      <c r="CK46" s="4" t="e">
        <f t="shared" si="122"/>
        <v>#VALUE!</v>
      </c>
      <c r="CL46" s="4" t="e">
        <f t="shared" si="123"/>
        <v>#VALUE!</v>
      </c>
      <c r="CM46" s="1" t="s">
        <v>33</v>
      </c>
      <c r="CN46" s="1" t="s">
        <v>33</v>
      </c>
      <c r="CO46" s="1" t="s">
        <v>33</v>
      </c>
      <c r="CP46" s="1" t="s">
        <v>33</v>
      </c>
      <c r="CQ46" s="1" t="s">
        <v>33</v>
      </c>
      <c r="CR46" s="1" t="s">
        <v>33</v>
      </c>
      <c r="CS46" s="1" t="s">
        <v>33</v>
      </c>
      <c r="CT46" s="1" t="s">
        <v>33</v>
      </c>
    </row>
    <row r="47" spans="1:98" x14ac:dyDescent="0.25">
      <c r="A47" s="1" t="s">
        <v>105</v>
      </c>
      <c r="B47" s="1" t="s">
        <v>106</v>
      </c>
      <c r="C47" s="1">
        <v>15</v>
      </c>
      <c r="D47" s="1" t="s">
        <v>246</v>
      </c>
      <c r="E47" s="1" t="s">
        <v>572</v>
      </c>
      <c r="F47" s="1">
        <v>0</v>
      </c>
      <c r="G47" s="1">
        <v>0</v>
      </c>
      <c r="H47" s="1">
        <v>15</v>
      </c>
      <c r="I47" s="1">
        <v>15</v>
      </c>
      <c r="J47" s="1">
        <v>0</v>
      </c>
      <c r="K47" s="1">
        <f t="shared" si="46"/>
        <v>15</v>
      </c>
      <c r="L47" s="1">
        <f t="shared" si="75"/>
        <v>30</v>
      </c>
      <c r="M47" s="1">
        <v>15</v>
      </c>
      <c r="N47" s="1">
        <v>0</v>
      </c>
      <c r="O47" s="1">
        <v>0</v>
      </c>
      <c r="P47" s="1">
        <v>0</v>
      </c>
      <c r="Q47" s="1">
        <f t="shared" si="64"/>
        <v>100</v>
      </c>
      <c r="R47" s="1">
        <f t="shared" si="65"/>
        <v>0</v>
      </c>
      <c r="S47" s="1">
        <f t="shared" si="76"/>
        <v>0</v>
      </c>
      <c r="T47" s="1">
        <f t="shared" si="47"/>
        <v>0</v>
      </c>
      <c r="U47" s="1">
        <v>56</v>
      </c>
      <c r="V47" s="1">
        <v>2010</v>
      </c>
      <c r="W47" s="1" t="s">
        <v>107</v>
      </c>
      <c r="X47" s="1" t="s">
        <v>30</v>
      </c>
      <c r="Y47" s="1" t="s">
        <v>108</v>
      </c>
      <c r="Z47" s="1" t="s">
        <v>367</v>
      </c>
      <c r="AA47" s="1" t="s">
        <v>48</v>
      </c>
      <c r="AB47" s="1" t="s">
        <v>396</v>
      </c>
      <c r="AC47" s="1" t="s">
        <v>400</v>
      </c>
      <c r="AD47" s="14">
        <v>-3.5028999999999999</v>
      </c>
      <c r="AE47" s="14">
        <v>-3.5028999999999999</v>
      </c>
      <c r="AF47" s="1">
        <v>0.5333</v>
      </c>
      <c r="AG47" s="1">
        <v>0.8</v>
      </c>
      <c r="AH47" s="1">
        <f t="shared" si="77"/>
        <v>2.6665000000000005</v>
      </c>
      <c r="AI47" s="1">
        <f t="shared" si="78"/>
        <v>2.6665000000000005</v>
      </c>
      <c r="AJ47" s="2">
        <f t="shared" si="79"/>
        <v>0.58337499999999998</v>
      </c>
      <c r="AK47" s="1">
        <f t="shared" si="80"/>
        <v>0.58337499999999998</v>
      </c>
      <c r="AL47" s="1">
        <f t="shared" si="81"/>
        <v>4.5714285714285712</v>
      </c>
      <c r="AM47" s="1">
        <f t="shared" si="82"/>
        <v>4.5714285714285712</v>
      </c>
      <c r="AN47" s="4">
        <f t="shared" si="83"/>
        <v>0.72726033001500068</v>
      </c>
      <c r="AO47" s="4">
        <f t="shared" si="84"/>
        <v>0.63156232730717621</v>
      </c>
      <c r="AP47" s="4">
        <f t="shared" si="85"/>
        <v>0.66665000000000008</v>
      </c>
      <c r="AQ47" s="1">
        <v>0.78</v>
      </c>
      <c r="AR47" s="1">
        <f t="shared" si="86"/>
        <v>8</v>
      </c>
      <c r="AS47" s="1">
        <f t="shared" si="87"/>
        <v>3</v>
      </c>
      <c r="AT47" s="1">
        <f t="shared" si="88"/>
        <v>12</v>
      </c>
      <c r="AU47" s="1">
        <f t="shared" si="89"/>
        <v>7</v>
      </c>
      <c r="AV47" s="1">
        <f t="shared" si="90"/>
        <v>8</v>
      </c>
      <c r="AW47" s="1">
        <f t="shared" si="91"/>
        <v>3</v>
      </c>
      <c r="AX47" s="1">
        <f t="shared" si="92"/>
        <v>12</v>
      </c>
      <c r="AY47" s="1">
        <f t="shared" si="93"/>
        <v>7</v>
      </c>
      <c r="AZ47" s="1">
        <f t="shared" si="94"/>
        <v>0.53333333333333333</v>
      </c>
      <c r="BA47" s="1">
        <f t="shared" si="95"/>
        <v>0.19999999999999996</v>
      </c>
      <c r="BB47" s="1">
        <f t="shared" si="96"/>
        <v>0.53333333333333333</v>
      </c>
      <c r="BC47" s="1">
        <f t="shared" si="97"/>
        <v>0.19999999999999996</v>
      </c>
      <c r="BD47" s="1">
        <f t="shared" si="98"/>
        <v>11</v>
      </c>
      <c r="BE47" s="1">
        <f t="shared" si="99"/>
        <v>19</v>
      </c>
      <c r="BF47" s="1">
        <f t="shared" si="100"/>
        <v>0.57894736842105265</v>
      </c>
      <c r="BG47" s="1">
        <f t="shared" si="101"/>
        <v>-0.42105263157894735</v>
      </c>
      <c r="BH47" s="1" t="s">
        <v>33</v>
      </c>
      <c r="BI47" s="5" t="s">
        <v>33</v>
      </c>
      <c r="BJ47" s="5" t="s">
        <v>33</v>
      </c>
      <c r="BK47" s="1" t="str">
        <f t="shared" si="102"/>
        <v>Yes</v>
      </c>
      <c r="BL47" s="1" t="s">
        <v>490</v>
      </c>
      <c r="BM47" s="1">
        <v>0.16808675445391169</v>
      </c>
      <c r="BN47" s="1">
        <v>0.83383233532934131</v>
      </c>
      <c r="BO47" s="1">
        <f t="shared" ref="BO47:BO56" si="124">1-BM47</f>
        <v>0.83191324554608825</v>
      </c>
      <c r="BP47" s="1">
        <v>0.5</v>
      </c>
      <c r="BQ47" s="1">
        <v>0.50116189000774591</v>
      </c>
      <c r="BR47" s="1">
        <f t="shared" si="104"/>
        <v>13</v>
      </c>
      <c r="BS47" s="1">
        <f t="shared" si="105"/>
        <v>3</v>
      </c>
      <c r="BT47" s="1">
        <f t="shared" si="106"/>
        <v>12</v>
      </c>
      <c r="BU47" s="1">
        <f t="shared" si="107"/>
        <v>2</v>
      </c>
      <c r="BV47" s="1">
        <f t="shared" si="108"/>
        <v>13</v>
      </c>
      <c r="BW47" s="1">
        <f t="shared" si="109"/>
        <v>3</v>
      </c>
      <c r="BX47" s="1">
        <f t="shared" si="110"/>
        <v>12</v>
      </c>
      <c r="BY47" s="1">
        <f t="shared" si="111"/>
        <v>2</v>
      </c>
      <c r="BZ47" s="1">
        <f t="shared" si="112"/>
        <v>0.8666666666666667</v>
      </c>
      <c r="CA47" s="1">
        <f t="shared" si="113"/>
        <v>0.19999999999999996</v>
      </c>
      <c r="CB47" s="1">
        <f t="shared" si="114"/>
        <v>0.8666666666666667</v>
      </c>
      <c r="CC47" s="1">
        <f t="shared" si="115"/>
        <v>0.19999999999999996</v>
      </c>
      <c r="CD47" s="1">
        <f t="shared" si="116"/>
        <v>4.9607260134109659</v>
      </c>
      <c r="CE47" s="1">
        <f t="shared" si="117"/>
        <v>4.3333333333333348</v>
      </c>
      <c r="CF47" s="2">
        <f t="shared" si="118"/>
        <v>0.19974157829592215</v>
      </c>
      <c r="CG47" s="2">
        <f t="shared" si="119"/>
        <v>0.16666666666666663</v>
      </c>
      <c r="CH47" s="1">
        <f t="shared" si="120"/>
        <v>26</v>
      </c>
      <c r="CI47" s="1">
        <f t="shared" si="48"/>
        <v>26</v>
      </c>
      <c r="CJ47" s="4">
        <f t="shared" si="121"/>
        <v>0.83223520125734474</v>
      </c>
      <c r="CK47" s="4">
        <f t="shared" si="122"/>
        <v>0.83351283150524036</v>
      </c>
      <c r="CL47" s="4">
        <f t="shared" si="123"/>
        <v>0.83287279043771489</v>
      </c>
      <c r="CM47">
        <v>6.685633001422478E-2</v>
      </c>
      <c r="CN47">
        <v>0.36704119850187278</v>
      </c>
      <c r="CO47">
        <v>0.33570412517780951</v>
      </c>
      <c r="CP47">
        <v>0.64606741573033744</v>
      </c>
      <c r="CQ47">
        <v>0.60170697012802288</v>
      </c>
      <c r="CR47">
        <v>0.98314606741573063</v>
      </c>
      <c r="CS47">
        <v>0.49928876244665732</v>
      </c>
      <c r="CT47">
        <v>0.50000000000000022</v>
      </c>
    </row>
    <row r="48" spans="1:98" x14ac:dyDescent="0.25">
      <c r="A48" s="1" t="s">
        <v>105</v>
      </c>
      <c r="B48" s="1" t="s">
        <v>106</v>
      </c>
      <c r="C48" s="1">
        <v>15</v>
      </c>
      <c r="D48" s="1" t="s">
        <v>247</v>
      </c>
      <c r="E48" s="1" t="s">
        <v>572</v>
      </c>
      <c r="F48" s="1">
        <v>0</v>
      </c>
      <c r="G48" s="1">
        <v>0</v>
      </c>
      <c r="H48" s="1">
        <v>15</v>
      </c>
      <c r="I48" s="1">
        <v>15</v>
      </c>
      <c r="J48" s="1">
        <v>0</v>
      </c>
      <c r="K48" s="1">
        <f t="shared" si="46"/>
        <v>15</v>
      </c>
      <c r="L48" s="1">
        <f t="shared" si="75"/>
        <v>30</v>
      </c>
      <c r="M48" s="1">
        <v>15</v>
      </c>
      <c r="N48" s="1">
        <v>0</v>
      </c>
      <c r="O48" s="1">
        <v>0</v>
      </c>
      <c r="P48" s="1">
        <v>0</v>
      </c>
      <c r="Q48" s="1">
        <f t="shared" si="64"/>
        <v>100</v>
      </c>
      <c r="R48" s="1">
        <f t="shared" si="65"/>
        <v>0</v>
      </c>
      <c r="S48" s="1">
        <f t="shared" si="76"/>
        <v>0</v>
      </c>
      <c r="T48" s="1">
        <f t="shared" si="47"/>
        <v>0</v>
      </c>
      <c r="U48" s="1">
        <v>57</v>
      </c>
      <c r="V48" s="1">
        <v>2010</v>
      </c>
      <c r="W48" s="1" t="s">
        <v>107</v>
      </c>
      <c r="X48" s="1" t="s">
        <v>30</v>
      </c>
      <c r="Y48" s="1" t="s">
        <v>109</v>
      </c>
      <c r="Z48" s="1" t="s">
        <v>368</v>
      </c>
      <c r="AA48" s="1" t="s">
        <v>48</v>
      </c>
      <c r="AB48" s="1" t="s">
        <v>396</v>
      </c>
      <c r="AC48" s="1" t="s">
        <v>400</v>
      </c>
      <c r="AD48" s="14">
        <v>-3.0991</v>
      </c>
      <c r="AE48" s="14">
        <v>-3.0991</v>
      </c>
      <c r="AF48" s="1">
        <v>0.86670000000000003</v>
      </c>
      <c r="AG48" s="1">
        <v>0.66669999999999996</v>
      </c>
      <c r="AH48" s="1">
        <f t="shared" si="77"/>
        <v>2.6003600360036003</v>
      </c>
      <c r="AI48" s="1">
        <f t="shared" si="78"/>
        <v>2.6003600360036003</v>
      </c>
      <c r="AJ48" s="2">
        <f t="shared" si="79"/>
        <v>0.19994000299984999</v>
      </c>
      <c r="AK48" s="1">
        <f t="shared" si="80"/>
        <v>0.19994000299984999</v>
      </c>
      <c r="AL48" s="1">
        <f t="shared" si="81"/>
        <v>13</v>
      </c>
      <c r="AM48" s="1">
        <f t="shared" si="82"/>
        <v>13</v>
      </c>
      <c r="AN48" s="4">
        <f t="shared" si="83"/>
        <v>0.72225000000000006</v>
      </c>
      <c r="AO48" s="4">
        <f t="shared" si="84"/>
        <v>0.83337499999999998</v>
      </c>
      <c r="AP48" s="4">
        <f t="shared" si="85"/>
        <v>0.76669999999999994</v>
      </c>
      <c r="AQ48" s="1">
        <v>0.85</v>
      </c>
      <c r="AR48" s="1">
        <f t="shared" si="86"/>
        <v>13</v>
      </c>
      <c r="AS48" s="1">
        <f t="shared" si="87"/>
        <v>5</v>
      </c>
      <c r="AT48" s="1">
        <f t="shared" si="88"/>
        <v>10</v>
      </c>
      <c r="AU48" s="1">
        <f t="shared" si="89"/>
        <v>2</v>
      </c>
      <c r="AV48" s="1">
        <f t="shared" si="90"/>
        <v>13</v>
      </c>
      <c r="AW48" s="1">
        <f t="shared" si="91"/>
        <v>5</v>
      </c>
      <c r="AX48" s="1">
        <f t="shared" si="92"/>
        <v>10</v>
      </c>
      <c r="AY48" s="1">
        <f t="shared" si="93"/>
        <v>2</v>
      </c>
      <c r="AZ48" s="1">
        <f t="shared" si="94"/>
        <v>0.8666666666666667</v>
      </c>
      <c r="BA48" s="1">
        <f t="shared" si="95"/>
        <v>0.33333333333333337</v>
      </c>
      <c r="BB48" s="1">
        <f t="shared" si="96"/>
        <v>0.8666666666666667</v>
      </c>
      <c r="BC48" s="1">
        <f t="shared" si="97"/>
        <v>0.33333333333333337</v>
      </c>
      <c r="BD48" s="1">
        <f t="shared" si="98"/>
        <v>18</v>
      </c>
      <c r="BE48" s="1">
        <f t="shared" si="99"/>
        <v>12</v>
      </c>
      <c r="BF48" s="1">
        <f t="shared" si="100"/>
        <v>1.5</v>
      </c>
      <c r="BG48" s="1">
        <f t="shared" si="101"/>
        <v>0.5</v>
      </c>
      <c r="BH48" s="1" t="s">
        <v>33</v>
      </c>
      <c r="BI48" s="5" t="s">
        <v>33</v>
      </c>
      <c r="BJ48" s="5" t="s">
        <v>33</v>
      </c>
      <c r="BK48" s="1" t="str">
        <f t="shared" si="102"/>
        <v>Yes</v>
      </c>
      <c r="BL48" s="1" t="s">
        <v>491</v>
      </c>
      <c r="BM48" s="1">
        <v>0.29138513513513531</v>
      </c>
      <c r="BN48" s="1">
        <v>0.70168067226890729</v>
      </c>
      <c r="BO48" s="1">
        <f t="shared" si="124"/>
        <v>0.70861486486486469</v>
      </c>
      <c r="BP48" s="1">
        <v>0.49159663865546221</v>
      </c>
      <c r="BQ48" s="1">
        <v>0.49915540540540571</v>
      </c>
      <c r="BR48" s="1">
        <f t="shared" si="104"/>
        <v>11</v>
      </c>
      <c r="BS48" s="1">
        <f t="shared" si="105"/>
        <v>4</v>
      </c>
      <c r="BT48" s="1">
        <f t="shared" si="106"/>
        <v>11</v>
      </c>
      <c r="BU48" s="1">
        <f t="shared" si="107"/>
        <v>4</v>
      </c>
      <c r="BV48" s="1">
        <f t="shared" si="108"/>
        <v>11</v>
      </c>
      <c r="BW48" s="1">
        <f t="shared" si="109"/>
        <v>4</v>
      </c>
      <c r="BX48" s="1">
        <f t="shared" si="110"/>
        <v>11</v>
      </c>
      <c r="BY48" s="1">
        <f t="shared" si="111"/>
        <v>4</v>
      </c>
      <c r="BZ48" s="1">
        <f t="shared" si="112"/>
        <v>0.73333333333333328</v>
      </c>
      <c r="CA48" s="1">
        <f t="shared" si="113"/>
        <v>0.26666666666666672</v>
      </c>
      <c r="CB48" s="1">
        <f t="shared" si="114"/>
        <v>0.73333333333333328</v>
      </c>
      <c r="CC48" s="1">
        <f t="shared" si="115"/>
        <v>0.26666666666666672</v>
      </c>
      <c r="CD48" s="1">
        <f t="shared" si="116"/>
        <v>2.4080867129460457</v>
      </c>
      <c r="CE48" s="1">
        <f t="shared" si="117"/>
        <v>2.7499999999999991</v>
      </c>
      <c r="CF48" s="2">
        <f t="shared" si="118"/>
        <v>0.42098937310323464</v>
      </c>
      <c r="CG48" s="2">
        <f t="shared" si="119"/>
        <v>0.36363636363636376</v>
      </c>
      <c r="CH48" s="1">
        <f t="shared" si="120"/>
        <v>7.5625</v>
      </c>
      <c r="CI48" s="1">
        <f t="shared" si="48"/>
        <v>7.5625</v>
      </c>
      <c r="CJ48" s="4">
        <f t="shared" si="121"/>
        <v>0.70658023570780215</v>
      </c>
      <c r="CK48" s="4">
        <f t="shared" si="122"/>
        <v>0.70373503062598219</v>
      </c>
      <c r="CL48" s="4">
        <f t="shared" si="123"/>
        <v>0.70514776856688599</v>
      </c>
      <c r="CM48">
        <v>6.9701280227595891E-2</v>
      </c>
      <c r="CN48">
        <v>0.26381461675579332</v>
      </c>
      <c r="CO48">
        <v>0.20056899004267409</v>
      </c>
      <c r="CP48">
        <v>0.77005347593582907</v>
      </c>
      <c r="CQ48">
        <v>0.4011379800853484</v>
      </c>
      <c r="CR48">
        <v>0.98039215686274539</v>
      </c>
      <c r="CS48">
        <v>0.49786628733997151</v>
      </c>
      <c r="CT48">
        <v>0.49554367201426031</v>
      </c>
    </row>
    <row r="49" spans="1:98" x14ac:dyDescent="0.25">
      <c r="A49" s="1" t="s">
        <v>105</v>
      </c>
      <c r="B49" s="1" t="s">
        <v>106</v>
      </c>
      <c r="C49" s="1">
        <v>15</v>
      </c>
      <c r="D49" s="1" t="s">
        <v>248</v>
      </c>
      <c r="E49" s="1" t="s">
        <v>572</v>
      </c>
      <c r="F49" s="1">
        <v>0</v>
      </c>
      <c r="G49" s="1">
        <v>0</v>
      </c>
      <c r="H49" s="1">
        <v>10</v>
      </c>
      <c r="I49" s="1">
        <v>10</v>
      </c>
      <c r="J49" s="1">
        <v>0</v>
      </c>
      <c r="K49" s="1">
        <f t="shared" si="46"/>
        <v>10</v>
      </c>
      <c r="L49" s="1">
        <f t="shared" si="75"/>
        <v>20</v>
      </c>
      <c r="M49" s="1">
        <v>10</v>
      </c>
      <c r="N49" s="1">
        <v>0</v>
      </c>
      <c r="O49" s="1">
        <v>0</v>
      </c>
      <c r="P49" s="1">
        <v>0</v>
      </c>
      <c r="Q49" s="1">
        <f t="shared" si="64"/>
        <v>100</v>
      </c>
      <c r="R49" s="1">
        <f t="shared" si="65"/>
        <v>0</v>
      </c>
      <c r="S49" s="1">
        <f t="shared" si="76"/>
        <v>0</v>
      </c>
      <c r="T49" s="1">
        <f t="shared" si="47"/>
        <v>0</v>
      </c>
      <c r="U49" s="1">
        <v>58</v>
      </c>
      <c r="V49" s="1">
        <v>2010</v>
      </c>
      <c r="W49" s="1" t="s">
        <v>107</v>
      </c>
      <c r="X49" s="1" t="s">
        <v>30</v>
      </c>
      <c r="Y49" s="1" t="s">
        <v>110</v>
      </c>
      <c r="Z49" s="1" t="s">
        <v>367</v>
      </c>
      <c r="AA49" s="1" t="s">
        <v>48</v>
      </c>
      <c r="AB49" s="1" t="s">
        <v>396</v>
      </c>
      <c r="AC49" s="1" t="s">
        <v>400</v>
      </c>
      <c r="AD49" s="1" t="e">
        <f>LOG(AE49,2)</f>
        <v>#VALUE!</v>
      </c>
      <c r="AE49" s="1" t="s">
        <v>33</v>
      </c>
      <c r="AF49" s="1" t="s">
        <v>33</v>
      </c>
      <c r="AG49" s="1" t="s">
        <v>33</v>
      </c>
      <c r="AH49" s="1" t="e">
        <f t="shared" si="77"/>
        <v>#VALUE!</v>
      </c>
      <c r="AI49" s="1" t="e">
        <f t="shared" si="78"/>
        <v>#VALUE!</v>
      </c>
      <c r="AJ49" s="2" t="e">
        <f t="shared" si="79"/>
        <v>#VALUE!</v>
      </c>
      <c r="AK49" s="1" t="e">
        <f t="shared" si="80"/>
        <v>#VALUE!</v>
      </c>
      <c r="AL49" s="1" t="e">
        <f t="shared" si="81"/>
        <v>#VALUE!</v>
      </c>
      <c r="AM49" s="1" t="e">
        <f t="shared" si="82"/>
        <v>#VALUE!</v>
      </c>
      <c r="AN49" s="4" t="e">
        <f t="shared" si="83"/>
        <v>#VALUE!</v>
      </c>
      <c r="AO49" s="4" t="e">
        <f t="shared" si="84"/>
        <v>#VALUE!</v>
      </c>
      <c r="AP49" s="4" t="e">
        <f t="shared" si="85"/>
        <v>#VALUE!</v>
      </c>
      <c r="AQ49" s="1">
        <v>0.83</v>
      </c>
      <c r="AR49" s="1" t="e">
        <f t="shared" si="86"/>
        <v>#VALUE!</v>
      </c>
      <c r="AS49" s="1" t="e">
        <f t="shared" si="87"/>
        <v>#VALUE!</v>
      </c>
      <c r="AT49" s="1" t="e">
        <f t="shared" si="88"/>
        <v>#VALUE!</v>
      </c>
      <c r="AU49" s="1" t="e">
        <f t="shared" si="89"/>
        <v>#VALUE!</v>
      </c>
      <c r="AV49" s="1" t="e">
        <f t="shared" si="90"/>
        <v>#VALUE!</v>
      </c>
      <c r="AW49" s="1" t="e">
        <f t="shared" si="91"/>
        <v>#VALUE!</v>
      </c>
      <c r="AX49" s="1" t="e">
        <f t="shared" si="92"/>
        <v>#VALUE!</v>
      </c>
      <c r="AY49" s="1" t="e">
        <f t="shared" si="93"/>
        <v>#VALUE!</v>
      </c>
      <c r="AZ49" s="1" t="e">
        <f t="shared" si="94"/>
        <v>#VALUE!</v>
      </c>
      <c r="BA49" s="1" t="e">
        <f t="shared" si="95"/>
        <v>#VALUE!</v>
      </c>
      <c r="BB49" s="1" t="e">
        <f t="shared" si="96"/>
        <v>#VALUE!</v>
      </c>
      <c r="BC49" s="1" t="e">
        <f t="shared" si="97"/>
        <v>#VALUE!</v>
      </c>
      <c r="BD49" s="1" t="e">
        <f t="shared" si="98"/>
        <v>#VALUE!</v>
      </c>
      <c r="BE49" s="1" t="e">
        <f t="shared" si="99"/>
        <v>#VALUE!</v>
      </c>
      <c r="BF49" s="1" t="e">
        <f t="shared" si="100"/>
        <v>#VALUE!</v>
      </c>
      <c r="BG49" s="1" t="e">
        <f t="shared" si="101"/>
        <v>#VALUE!</v>
      </c>
      <c r="BH49" s="1" t="s">
        <v>33</v>
      </c>
      <c r="BI49" s="5" t="s">
        <v>33</v>
      </c>
      <c r="BJ49" s="5" t="s">
        <v>33</v>
      </c>
      <c r="BK49" s="1" t="str">
        <f t="shared" si="102"/>
        <v>Yes</v>
      </c>
      <c r="BL49" s="1" t="s">
        <v>492</v>
      </c>
      <c r="BM49" s="1">
        <v>9.6505823627287712E-2</v>
      </c>
      <c r="BN49" s="1">
        <v>0.90126050420168058</v>
      </c>
      <c r="BO49" s="1">
        <f t="shared" si="124"/>
        <v>0.90349417637271223</v>
      </c>
      <c r="BP49" s="1">
        <v>0.4978991596638655</v>
      </c>
      <c r="BQ49" s="1">
        <v>0.50166389351081531</v>
      </c>
      <c r="BR49" s="1">
        <f t="shared" si="104"/>
        <v>9</v>
      </c>
      <c r="BS49" s="1">
        <f t="shared" si="105"/>
        <v>1</v>
      </c>
      <c r="BT49" s="1">
        <f t="shared" si="106"/>
        <v>9</v>
      </c>
      <c r="BU49" s="1">
        <f t="shared" si="107"/>
        <v>1</v>
      </c>
      <c r="BV49" s="1">
        <f t="shared" si="108"/>
        <v>9</v>
      </c>
      <c r="BW49" s="1">
        <f t="shared" si="109"/>
        <v>1</v>
      </c>
      <c r="BX49" s="1">
        <f t="shared" si="110"/>
        <v>9</v>
      </c>
      <c r="BY49" s="1">
        <f t="shared" si="111"/>
        <v>1</v>
      </c>
      <c r="BZ49" s="1">
        <f t="shared" si="112"/>
        <v>0.9</v>
      </c>
      <c r="CA49" s="1">
        <f t="shared" si="113"/>
        <v>9.9999999999999978E-2</v>
      </c>
      <c r="CB49" s="1">
        <f t="shared" si="114"/>
        <v>0.9</v>
      </c>
      <c r="CC49" s="1">
        <f t="shared" si="115"/>
        <v>9.9999999999999978E-2</v>
      </c>
      <c r="CD49" s="1">
        <f t="shared" si="116"/>
        <v>9.3389235004346691</v>
      </c>
      <c r="CE49" s="1">
        <f t="shared" si="117"/>
        <v>9.0000000000000018</v>
      </c>
      <c r="CF49" s="2">
        <f t="shared" si="118"/>
        <v>0.10928625593883971</v>
      </c>
      <c r="CG49" s="2">
        <f t="shared" si="119"/>
        <v>0.11111111111111108</v>
      </c>
      <c r="CH49" s="1">
        <f t="shared" si="120"/>
        <v>81</v>
      </c>
      <c r="CI49" s="1">
        <f t="shared" si="48"/>
        <v>81</v>
      </c>
      <c r="CJ49" s="4">
        <f t="shared" si="121"/>
        <v>0.90327813142654956</v>
      </c>
      <c r="CK49" s="4">
        <f t="shared" si="122"/>
        <v>0.90148056432345691</v>
      </c>
      <c r="CL49" s="4">
        <f t="shared" si="123"/>
        <v>0.90237734028719641</v>
      </c>
      <c r="CM49">
        <v>4.4416243654822218E-2</v>
      </c>
      <c r="CN49">
        <v>0.60144927536231862</v>
      </c>
      <c r="CO49">
        <v>0.30076142131979677</v>
      </c>
      <c r="CP49">
        <v>0.72282608695652162</v>
      </c>
      <c r="CQ49">
        <v>0.7017766497461928</v>
      </c>
      <c r="CR49">
        <v>0.98007246376811563</v>
      </c>
      <c r="CS49">
        <v>0.49746192893401031</v>
      </c>
      <c r="CT49">
        <v>0.49456521739130432</v>
      </c>
    </row>
    <row r="50" spans="1:98" x14ac:dyDescent="0.25">
      <c r="A50" s="1" t="s">
        <v>105</v>
      </c>
      <c r="B50" s="1" t="s">
        <v>106</v>
      </c>
      <c r="C50" s="1">
        <v>15</v>
      </c>
      <c r="D50" s="1" t="s">
        <v>249</v>
      </c>
      <c r="E50" s="1" t="s">
        <v>572</v>
      </c>
      <c r="F50" s="1">
        <v>0</v>
      </c>
      <c r="G50" s="1">
        <v>0</v>
      </c>
      <c r="H50" s="1">
        <v>10</v>
      </c>
      <c r="I50" s="1">
        <v>10</v>
      </c>
      <c r="J50" s="1">
        <v>0</v>
      </c>
      <c r="K50" s="1">
        <f t="shared" si="46"/>
        <v>10</v>
      </c>
      <c r="L50" s="1">
        <f t="shared" si="75"/>
        <v>20</v>
      </c>
      <c r="M50" s="1">
        <v>10</v>
      </c>
      <c r="N50" s="1">
        <v>0</v>
      </c>
      <c r="O50" s="1">
        <v>0</v>
      </c>
      <c r="P50" s="1">
        <v>0</v>
      </c>
      <c r="Q50" s="1">
        <f t="shared" si="64"/>
        <v>100</v>
      </c>
      <c r="R50" s="1">
        <f t="shared" si="65"/>
        <v>0</v>
      </c>
      <c r="S50" s="1">
        <f t="shared" si="76"/>
        <v>0</v>
      </c>
      <c r="T50" s="1">
        <f t="shared" si="47"/>
        <v>0</v>
      </c>
      <c r="U50" s="1">
        <v>59</v>
      </c>
      <c r="V50" s="1">
        <v>2010</v>
      </c>
      <c r="W50" s="1" t="s">
        <v>107</v>
      </c>
      <c r="X50" s="1" t="s">
        <v>30</v>
      </c>
      <c r="Y50" s="1" t="s">
        <v>111</v>
      </c>
      <c r="Z50" s="1" t="s">
        <v>367</v>
      </c>
      <c r="AA50" s="1" t="s">
        <v>48</v>
      </c>
      <c r="AB50" s="1" t="s">
        <v>396</v>
      </c>
      <c r="AC50" s="1" t="s">
        <v>400</v>
      </c>
      <c r="AD50" s="1" t="e">
        <f>LOG(AE50,2)</f>
        <v>#VALUE!</v>
      </c>
      <c r="AE50" s="1" t="s">
        <v>33</v>
      </c>
      <c r="AF50" s="1" t="s">
        <v>33</v>
      </c>
      <c r="AG50" s="1" t="s">
        <v>33</v>
      </c>
      <c r="AH50" s="1" t="e">
        <f t="shared" si="77"/>
        <v>#VALUE!</v>
      </c>
      <c r="AI50" s="1" t="e">
        <f t="shared" si="78"/>
        <v>#VALUE!</v>
      </c>
      <c r="AJ50" s="2" t="e">
        <f t="shared" si="79"/>
        <v>#VALUE!</v>
      </c>
      <c r="AK50" s="1" t="e">
        <f t="shared" si="80"/>
        <v>#VALUE!</v>
      </c>
      <c r="AL50" s="1" t="e">
        <f t="shared" si="81"/>
        <v>#VALUE!</v>
      </c>
      <c r="AM50" s="1" t="e">
        <f t="shared" si="82"/>
        <v>#VALUE!</v>
      </c>
      <c r="AN50" s="4" t="e">
        <f t="shared" si="83"/>
        <v>#VALUE!</v>
      </c>
      <c r="AO50" s="4" t="e">
        <f t="shared" si="84"/>
        <v>#VALUE!</v>
      </c>
      <c r="AP50" s="4" t="e">
        <f t="shared" si="85"/>
        <v>#VALUE!</v>
      </c>
      <c r="AQ50" s="1">
        <v>0.99</v>
      </c>
      <c r="AR50" s="1" t="e">
        <f t="shared" si="86"/>
        <v>#VALUE!</v>
      </c>
      <c r="AS50" s="1" t="e">
        <f t="shared" si="87"/>
        <v>#VALUE!</v>
      </c>
      <c r="AT50" s="1" t="e">
        <f t="shared" si="88"/>
        <v>#VALUE!</v>
      </c>
      <c r="AU50" s="1" t="e">
        <f t="shared" si="89"/>
        <v>#VALUE!</v>
      </c>
      <c r="AV50" s="1" t="e">
        <f t="shared" si="90"/>
        <v>#VALUE!</v>
      </c>
      <c r="AW50" s="1" t="e">
        <f t="shared" si="91"/>
        <v>#VALUE!</v>
      </c>
      <c r="AX50" s="1" t="e">
        <f t="shared" si="92"/>
        <v>#VALUE!</v>
      </c>
      <c r="AY50" s="1" t="e">
        <f t="shared" si="93"/>
        <v>#VALUE!</v>
      </c>
      <c r="AZ50" s="1" t="e">
        <f t="shared" si="94"/>
        <v>#VALUE!</v>
      </c>
      <c r="BA50" s="1" t="e">
        <f t="shared" si="95"/>
        <v>#VALUE!</v>
      </c>
      <c r="BB50" s="1" t="e">
        <f t="shared" si="96"/>
        <v>#VALUE!</v>
      </c>
      <c r="BC50" s="1" t="e">
        <f t="shared" si="97"/>
        <v>#VALUE!</v>
      </c>
      <c r="BD50" s="1" t="e">
        <f t="shared" si="98"/>
        <v>#VALUE!</v>
      </c>
      <c r="BE50" s="1" t="e">
        <f t="shared" si="99"/>
        <v>#VALUE!</v>
      </c>
      <c r="BF50" s="1" t="e">
        <f t="shared" si="100"/>
        <v>#VALUE!</v>
      </c>
      <c r="BG50" s="1" t="e">
        <f t="shared" si="101"/>
        <v>#VALUE!</v>
      </c>
      <c r="BH50" s="1" t="s">
        <v>33</v>
      </c>
      <c r="BI50" s="5" t="s">
        <v>33</v>
      </c>
      <c r="BJ50" s="5" t="s">
        <v>33</v>
      </c>
      <c r="BK50" s="1" t="str">
        <f t="shared" si="102"/>
        <v>Yes</v>
      </c>
      <c r="BL50" s="1" t="s">
        <v>493</v>
      </c>
      <c r="BM50" s="1">
        <v>0.33500837520938032</v>
      </c>
      <c r="BN50" s="1">
        <v>0.65800865800865804</v>
      </c>
      <c r="BO50" s="1">
        <f t="shared" si="124"/>
        <v>0.66499162479061968</v>
      </c>
      <c r="BP50" s="1">
        <v>0.49567099567099582</v>
      </c>
      <c r="BQ50" s="1">
        <v>0.49916247906197669</v>
      </c>
      <c r="BR50" s="1">
        <f t="shared" si="104"/>
        <v>7</v>
      </c>
      <c r="BS50" s="1">
        <f t="shared" si="105"/>
        <v>3</v>
      </c>
      <c r="BT50" s="1">
        <f t="shared" si="106"/>
        <v>7</v>
      </c>
      <c r="BU50" s="1">
        <f t="shared" si="107"/>
        <v>3</v>
      </c>
      <c r="BV50" s="1">
        <f t="shared" si="108"/>
        <v>7</v>
      </c>
      <c r="BW50" s="1">
        <f t="shared" si="109"/>
        <v>3</v>
      </c>
      <c r="BX50" s="1">
        <f t="shared" si="110"/>
        <v>7</v>
      </c>
      <c r="BY50" s="1">
        <f t="shared" si="111"/>
        <v>3</v>
      </c>
      <c r="BZ50" s="1">
        <f t="shared" si="112"/>
        <v>0.7</v>
      </c>
      <c r="CA50" s="1">
        <f t="shared" si="113"/>
        <v>0.30000000000000004</v>
      </c>
      <c r="CB50" s="1">
        <f t="shared" si="114"/>
        <v>0.7</v>
      </c>
      <c r="CC50" s="1">
        <f t="shared" si="115"/>
        <v>0.30000000000000004</v>
      </c>
      <c r="CD50" s="1">
        <f t="shared" si="116"/>
        <v>1.9641558441558438</v>
      </c>
      <c r="CE50" s="1">
        <f t="shared" si="117"/>
        <v>2.333333333333333</v>
      </c>
      <c r="CF50" s="2">
        <f t="shared" si="118"/>
        <v>0.51427917170990223</v>
      </c>
      <c r="CG50" s="2">
        <f t="shared" si="119"/>
        <v>0.42857142857142866</v>
      </c>
      <c r="CH50" s="1">
        <f t="shared" si="120"/>
        <v>5.4444444444444455</v>
      </c>
      <c r="CI50" s="1">
        <f t="shared" si="48"/>
        <v>5.4444444444444455</v>
      </c>
      <c r="CJ50" s="4">
        <f t="shared" si="121"/>
        <v>0.66263582194181558</v>
      </c>
      <c r="CK50" s="4">
        <f t="shared" si="122"/>
        <v>0.66038021170879235</v>
      </c>
      <c r="CL50" s="4">
        <f t="shared" si="123"/>
        <v>0.66150014139963886</v>
      </c>
      <c r="CM50">
        <v>-1.169590643274848E-3</v>
      </c>
      <c r="CN50">
        <v>0.71220400728597455</v>
      </c>
      <c r="CO50">
        <v>9.8245614035087692E-2</v>
      </c>
      <c r="CP50">
        <v>0.91256830601092886</v>
      </c>
      <c r="CQ50">
        <v>0.50409356725146193</v>
      </c>
      <c r="CR50">
        <v>0.99635701275045552</v>
      </c>
      <c r="CS50">
        <v>0.50058479532163747</v>
      </c>
      <c r="CT50">
        <v>0.49726775956284169</v>
      </c>
    </row>
    <row r="51" spans="1:98" x14ac:dyDescent="0.25">
      <c r="A51" s="1" t="s">
        <v>112</v>
      </c>
      <c r="B51" s="1" t="s">
        <v>113</v>
      </c>
      <c r="C51" s="1">
        <v>16</v>
      </c>
      <c r="D51" s="1" t="s">
        <v>250</v>
      </c>
      <c r="E51" s="1" t="s">
        <v>571</v>
      </c>
      <c r="F51" s="1">
        <v>1</v>
      </c>
      <c r="G51" s="1">
        <v>0</v>
      </c>
      <c r="H51" s="1">
        <v>45</v>
      </c>
      <c r="I51" s="1">
        <v>45</v>
      </c>
      <c r="J51" s="1">
        <v>0</v>
      </c>
      <c r="K51" s="1">
        <f t="shared" si="46"/>
        <v>45</v>
      </c>
      <c r="L51" s="1">
        <f t="shared" si="75"/>
        <v>90</v>
      </c>
      <c r="M51" s="1">
        <v>43</v>
      </c>
      <c r="N51" s="1">
        <v>2</v>
      </c>
      <c r="O51" s="1">
        <v>0</v>
      </c>
      <c r="P51" s="1">
        <v>0</v>
      </c>
      <c r="Q51" s="1">
        <f t="shared" si="64"/>
        <v>95.555555555555557</v>
      </c>
      <c r="R51" s="1">
        <f t="shared" si="65"/>
        <v>4.4444444444444446</v>
      </c>
      <c r="S51" s="1">
        <f t="shared" si="76"/>
        <v>0</v>
      </c>
      <c r="T51" s="1">
        <f t="shared" si="47"/>
        <v>0</v>
      </c>
      <c r="U51" s="1">
        <v>57</v>
      </c>
      <c r="V51" s="1">
        <v>2020</v>
      </c>
      <c r="W51" s="1" t="s">
        <v>95</v>
      </c>
      <c r="X51" s="1" t="s">
        <v>40</v>
      </c>
      <c r="Y51" s="1" t="s">
        <v>114</v>
      </c>
      <c r="Z51" s="1" t="s">
        <v>368</v>
      </c>
      <c r="AA51" s="1" t="s">
        <v>31</v>
      </c>
      <c r="AB51" s="1" t="s">
        <v>396</v>
      </c>
      <c r="AC51" s="1" t="s">
        <v>397</v>
      </c>
      <c r="AD51" s="1">
        <v>0.61799999999999999</v>
      </c>
      <c r="AE51" s="1">
        <v>0.61799999999999999</v>
      </c>
      <c r="AF51" s="1">
        <v>0.6</v>
      </c>
      <c r="AG51" s="1">
        <v>0.86699999999999999</v>
      </c>
      <c r="AH51" s="1">
        <f t="shared" si="77"/>
        <v>4.5112781954887211</v>
      </c>
      <c r="AI51" s="1">
        <f t="shared" si="78"/>
        <v>4.5112781954887211</v>
      </c>
      <c r="AJ51" s="2">
        <f t="shared" si="79"/>
        <v>0.46136101499423304</v>
      </c>
      <c r="AK51" s="1">
        <f t="shared" si="80"/>
        <v>0.46136101499423304</v>
      </c>
      <c r="AL51" s="1">
        <f t="shared" si="81"/>
        <v>9.75</v>
      </c>
      <c r="AM51" s="1">
        <f t="shared" si="82"/>
        <v>9.75</v>
      </c>
      <c r="AN51" s="4">
        <f t="shared" si="83"/>
        <v>0.81855388813096863</v>
      </c>
      <c r="AO51" s="4">
        <f t="shared" si="84"/>
        <v>0.68429360694554064</v>
      </c>
      <c r="AP51" s="4">
        <f t="shared" si="85"/>
        <v>0.73350000000000004</v>
      </c>
      <c r="AQ51" s="1">
        <v>0.77300000000000002</v>
      </c>
      <c r="AR51" s="1">
        <f t="shared" si="86"/>
        <v>27</v>
      </c>
      <c r="AS51" s="1">
        <f t="shared" si="87"/>
        <v>6</v>
      </c>
      <c r="AT51" s="1">
        <f t="shared" si="88"/>
        <v>39</v>
      </c>
      <c r="AU51" s="1">
        <f t="shared" si="89"/>
        <v>18</v>
      </c>
      <c r="AV51" s="1">
        <f t="shared" si="90"/>
        <v>27</v>
      </c>
      <c r="AW51" s="1">
        <f t="shared" si="91"/>
        <v>6</v>
      </c>
      <c r="AX51" s="1">
        <f t="shared" si="92"/>
        <v>39</v>
      </c>
      <c r="AY51" s="1">
        <f t="shared" si="93"/>
        <v>18</v>
      </c>
      <c r="AZ51" s="1">
        <f t="shared" si="94"/>
        <v>0.6</v>
      </c>
      <c r="BA51" s="1">
        <f t="shared" si="95"/>
        <v>0.1333333333333333</v>
      </c>
      <c r="BB51" s="1">
        <f t="shared" si="96"/>
        <v>0.6</v>
      </c>
      <c r="BC51" s="1">
        <f t="shared" si="97"/>
        <v>0.1333333333333333</v>
      </c>
      <c r="BD51" s="1">
        <f t="shared" si="98"/>
        <v>33</v>
      </c>
      <c r="BE51" s="1">
        <f t="shared" si="99"/>
        <v>57</v>
      </c>
      <c r="BF51" s="1">
        <f t="shared" si="100"/>
        <v>0.57894736842105265</v>
      </c>
      <c r="BG51" s="1">
        <f t="shared" si="101"/>
        <v>-0.42105263157894735</v>
      </c>
      <c r="BH51" s="1" t="s">
        <v>315</v>
      </c>
      <c r="BI51" s="5">
        <v>0.67790600000000001</v>
      </c>
      <c r="BJ51" s="5">
        <v>0.86777389999999999</v>
      </c>
      <c r="BK51" s="1" t="str">
        <f t="shared" si="102"/>
        <v>Yes</v>
      </c>
      <c r="BL51" s="1" t="s">
        <v>474</v>
      </c>
      <c r="BM51" s="1">
        <v>0.31119691119691129</v>
      </c>
      <c r="BN51" s="1">
        <v>0.68759124087591239</v>
      </c>
      <c r="BO51" s="1">
        <f t="shared" si="124"/>
        <v>0.68880308880308871</v>
      </c>
      <c r="BP51" s="1">
        <v>0.49927007299270082</v>
      </c>
      <c r="BQ51" s="1">
        <v>0.49961389961390001</v>
      </c>
      <c r="BR51" s="1">
        <f t="shared" si="104"/>
        <v>31</v>
      </c>
      <c r="BS51" s="1">
        <f t="shared" si="105"/>
        <v>14</v>
      </c>
      <c r="BT51" s="1">
        <f t="shared" si="106"/>
        <v>31</v>
      </c>
      <c r="BU51" s="1">
        <f t="shared" si="107"/>
        <v>14</v>
      </c>
      <c r="BV51" s="1">
        <f t="shared" si="108"/>
        <v>31</v>
      </c>
      <c r="BW51" s="1">
        <f t="shared" si="109"/>
        <v>14</v>
      </c>
      <c r="BX51" s="1">
        <f t="shared" si="110"/>
        <v>31</v>
      </c>
      <c r="BY51" s="1">
        <f t="shared" si="111"/>
        <v>14</v>
      </c>
      <c r="BZ51" s="1">
        <f t="shared" si="112"/>
        <v>0.68888888888888888</v>
      </c>
      <c r="CA51" s="1">
        <f t="shared" si="113"/>
        <v>0.31111111111111112</v>
      </c>
      <c r="CB51" s="1">
        <f t="shared" si="114"/>
        <v>0.68888888888888888</v>
      </c>
      <c r="CC51" s="1">
        <f t="shared" si="115"/>
        <v>0.31111111111111112</v>
      </c>
      <c r="CD51" s="1">
        <f t="shared" si="116"/>
        <v>2.2095053521943084</v>
      </c>
      <c r="CE51" s="1">
        <f t="shared" si="117"/>
        <v>2.2142857142857144</v>
      </c>
      <c r="CF51" s="2">
        <f t="shared" si="118"/>
        <v>0.45355307518575505</v>
      </c>
      <c r="CG51" s="2">
        <f t="shared" si="119"/>
        <v>0.45161290322580644</v>
      </c>
      <c r="CH51" s="1">
        <f t="shared" si="120"/>
        <v>4.9030612244897966</v>
      </c>
      <c r="CI51" s="1">
        <f t="shared" si="48"/>
        <v>4.9030612244897966</v>
      </c>
      <c r="CJ51" s="4">
        <f t="shared" si="121"/>
        <v>0.68842550790067714</v>
      </c>
      <c r="CK51" s="4">
        <f t="shared" si="122"/>
        <v>0.68796937454258844</v>
      </c>
      <c r="CL51" s="4">
        <f t="shared" si="123"/>
        <v>0.68819716483950055</v>
      </c>
      <c r="CM51">
        <v>2.2962112514351211E-2</v>
      </c>
      <c r="CN51">
        <v>0.27134146341463422</v>
      </c>
      <c r="CO51">
        <v>0.31228473019517788</v>
      </c>
      <c r="CP51">
        <v>0.70121951219512191</v>
      </c>
      <c r="CQ51">
        <v>0.71986222732491389</v>
      </c>
      <c r="CR51">
        <v>0.95731707317073167</v>
      </c>
      <c r="CS51">
        <v>0.49942594718714112</v>
      </c>
      <c r="CT51">
        <v>0.5</v>
      </c>
    </row>
    <row r="52" spans="1:98" x14ac:dyDescent="0.25">
      <c r="A52" s="1" t="s">
        <v>112</v>
      </c>
      <c r="B52" s="1" t="s">
        <v>113</v>
      </c>
      <c r="C52" s="1">
        <v>16</v>
      </c>
      <c r="D52" s="1" t="s">
        <v>344</v>
      </c>
      <c r="E52" s="1" t="s">
        <v>571</v>
      </c>
      <c r="F52" s="1">
        <v>1</v>
      </c>
      <c r="G52" s="1">
        <v>0</v>
      </c>
      <c r="H52" s="1">
        <v>45</v>
      </c>
      <c r="I52" s="1">
        <v>45</v>
      </c>
      <c r="J52" s="1">
        <v>0</v>
      </c>
      <c r="K52" s="1">
        <f t="shared" si="46"/>
        <v>45</v>
      </c>
      <c r="L52" s="1">
        <f t="shared" si="75"/>
        <v>90</v>
      </c>
      <c r="M52" s="1">
        <v>43</v>
      </c>
      <c r="N52" s="1">
        <v>2</v>
      </c>
      <c r="O52" s="1">
        <v>0</v>
      </c>
      <c r="P52" s="1">
        <v>0</v>
      </c>
      <c r="Q52" s="1">
        <f t="shared" si="64"/>
        <v>95.555555555555557</v>
      </c>
      <c r="R52" s="1">
        <f t="shared" si="65"/>
        <v>4.4444444444444446</v>
      </c>
      <c r="S52" s="1">
        <f t="shared" si="76"/>
        <v>0</v>
      </c>
      <c r="T52" s="1">
        <f t="shared" si="47"/>
        <v>0</v>
      </c>
      <c r="U52" s="1">
        <v>57</v>
      </c>
      <c r="V52" s="1">
        <v>2020</v>
      </c>
      <c r="W52" s="1" t="s">
        <v>95</v>
      </c>
      <c r="X52" s="1" t="s">
        <v>30</v>
      </c>
      <c r="Y52" s="1" t="s">
        <v>50</v>
      </c>
      <c r="Z52" s="1" t="s">
        <v>367</v>
      </c>
      <c r="AA52" s="1" t="s">
        <v>31</v>
      </c>
      <c r="AB52" s="1" t="s">
        <v>396</v>
      </c>
      <c r="AC52" s="1" t="s">
        <v>397</v>
      </c>
      <c r="AD52" s="1">
        <v>0.18</v>
      </c>
      <c r="AE52" s="1">
        <v>0.18</v>
      </c>
      <c r="AF52" s="1">
        <v>0.78800000000000003</v>
      </c>
      <c r="AG52" s="1">
        <v>0.64400000000000002</v>
      </c>
      <c r="AH52" s="1">
        <f t="shared" si="77"/>
        <v>2.213483146067416</v>
      </c>
      <c r="AI52" s="1">
        <f t="shared" si="78"/>
        <v>2.213483146067416</v>
      </c>
      <c r="AJ52" s="2">
        <f t="shared" si="79"/>
        <v>0.32919254658385089</v>
      </c>
      <c r="AK52" s="1">
        <f t="shared" si="80"/>
        <v>0.32919254658385089</v>
      </c>
      <c r="AL52" s="1">
        <f t="shared" si="81"/>
        <v>6.34375</v>
      </c>
      <c r="AM52" s="1">
        <f t="shared" si="82"/>
        <v>6.34375</v>
      </c>
      <c r="AN52" s="4">
        <f t="shared" si="83"/>
        <v>0.68881118881118875</v>
      </c>
      <c r="AO52" s="4">
        <f t="shared" si="84"/>
        <v>0.75233644859813098</v>
      </c>
      <c r="AP52" s="4">
        <f t="shared" si="85"/>
        <v>0.71599999999999997</v>
      </c>
      <c r="AQ52" s="1">
        <v>0.77100000000000002</v>
      </c>
      <c r="AR52" s="1">
        <f t="shared" si="86"/>
        <v>35</v>
      </c>
      <c r="AS52" s="1">
        <f t="shared" si="87"/>
        <v>16</v>
      </c>
      <c r="AT52" s="1">
        <f t="shared" si="88"/>
        <v>29</v>
      </c>
      <c r="AU52" s="1">
        <f t="shared" si="89"/>
        <v>10</v>
      </c>
      <c r="AV52" s="1">
        <f t="shared" si="90"/>
        <v>35</v>
      </c>
      <c r="AW52" s="1">
        <f t="shared" si="91"/>
        <v>16</v>
      </c>
      <c r="AX52" s="1">
        <f t="shared" si="92"/>
        <v>29</v>
      </c>
      <c r="AY52" s="1">
        <f t="shared" si="93"/>
        <v>10</v>
      </c>
      <c r="AZ52" s="1">
        <f t="shared" si="94"/>
        <v>0.77777777777777779</v>
      </c>
      <c r="BA52" s="1">
        <f t="shared" si="95"/>
        <v>0.35555555555555551</v>
      </c>
      <c r="BB52" s="1">
        <f t="shared" si="96"/>
        <v>0.77777777777777779</v>
      </c>
      <c r="BC52" s="1">
        <f t="shared" si="97"/>
        <v>0.35555555555555551</v>
      </c>
      <c r="BD52" s="1">
        <f t="shared" si="98"/>
        <v>51</v>
      </c>
      <c r="BE52" s="1">
        <f t="shared" si="99"/>
        <v>39</v>
      </c>
      <c r="BF52" s="1">
        <f t="shared" si="100"/>
        <v>1.3076923076923077</v>
      </c>
      <c r="BG52" s="1">
        <f t="shared" si="101"/>
        <v>0.30769230769230771</v>
      </c>
      <c r="BH52" s="1" t="s">
        <v>33</v>
      </c>
      <c r="BI52" s="5" t="s">
        <v>33</v>
      </c>
      <c r="BJ52" s="5" t="s">
        <v>33</v>
      </c>
      <c r="BK52" s="1" t="str">
        <f t="shared" si="102"/>
        <v>Yes</v>
      </c>
      <c r="BL52" s="1" t="s">
        <v>475</v>
      </c>
      <c r="BM52" s="1">
        <v>0.312</v>
      </c>
      <c r="BN52" s="1">
        <v>0.68700000000000006</v>
      </c>
      <c r="BO52" s="1">
        <f t="shared" si="124"/>
        <v>0.68799999999999994</v>
      </c>
      <c r="BP52" s="12">
        <v>0.5</v>
      </c>
      <c r="BQ52" s="12">
        <v>0.497</v>
      </c>
      <c r="BR52" s="1">
        <f t="shared" si="104"/>
        <v>31</v>
      </c>
      <c r="BS52" s="1">
        <f t="shared" si="105"/>
        <v>14</v>
      </c>
      <c r="BT52" s="1">
        <f t="shared" si="106"/>
        <v>31</v>
      </c>
      <c r="BU52" s="1">
        <f t="shared" si="107"/>
        <v>14</v>
      </c>
      <c r="BV52" s="1">
        <f t="shared" si="108"/>
        <v>31</v>
      </c>
      <c r="BW52" s="1">
        <f t="shared" si="109"/>
        <v>14</v>
      </c>
      <c r="BX52" s="1">
        <f t="shared" si="110"/>
        <v>31</v>
      </c>
      <c r="BY52" s="1">
        <f t="shared" si="111"/>
        <v>14</v>
      </c>
      <c r="BZ52" s="1">
        <f t="shared" si="112"/>
        <v>0.68888888888888888</v>
      </c>
      <c r="CA52" s="1">
        <f t="shared" si="113"/>
        <v>0.31111111111111112</v>
      </c>
      <c r="CB52" s="1">
        <f t="shared" si="114"/>
        <v>0.68888888888888888</v>
      </c>
      <c r="CC52" s="1">
        <f t="shared" si="115"/>
        <v>0.31111111111111112</v>
      </c>
      <c r="CD52" s="1">
        <f t="shared" si="116"/>
        <v>2.2019230769230771</v>
      </c>
      <c r="CE52" s="1">
        <f t="shared" si="117"/>
        <v>2.2142857142857144</v>
      </c>
      <c r="CF52" s="2">
        <f t="shared" si="118"/>
        <v>0.45494186046511625</v>
      </c>
      <c r="CG52" s="2">
        <f t="shared" si="119"/>
        <v>0.45161290322580644</v>
      </c>
      <c r="CH52" s="1">
        <f t="shared" si="120"/>
        <v>4.9030612244897966</v>
      </c>
      <c r="CI52" s="1">
        <f t="shared" si="48"/>
        <v>4.9030612244897966</v>
      </c>
      <c r="CJ52" s="4">
        <f t="shared" si="121"/>
        <v>0.68768768768768762</v>
      </c>
      <c r="CK52" s="4">
        <f t="shared" si="122"/>
        <v>0.68731268731268735</v>
      </c>
      <c r="CL52" s="4">
        <f t="shared" si="123"/>
        <v>0.6875</v>
      </c>
      <c r="CM52">
        <v>0.22102840000000001</v>
      </c>
      <c r="CN52">
        <v>0.48732389999999998</v>
      </c>
      <c r="CO52">
        <v>0.3131236</v>
      </c>
      <c r="CP52">
        <v>0.66056340000000002</v>
      </c>
      <c r="CQ52">
        <v>0.60168840000000001</v>
      </c>
      <c r="CR52">
        <v>0.92676060000000005</v>
      </c>
      <c r="CS52">
        <v>0.50191859999999999</v>
      </c>
      <c r="CT52">
        <v>0.5</v>
      </c>
    </row>
    <row r="53" spans="1:98" x14ac:dyDescent="0.25">
      <c r="A53" s="1" t="s">
        <v>112</v>
      </c>
      <c r="B53" s="1" t="s">
        <v>113</v>
      </c>
      <c r="C53" s="1">
        <v>16</v>
      </c>
      <c r="D53" s="1" t="s">
        <v>345</v>
      </c>
      <c r="E53" s="1" t="s">
        <v>571</v>
      </c>
      <c r="F53" s="1">
        <v>1</v>
      </c>
      <c r="G53" s="1">
        <v>0</v>
      </c>
      <c r="H53" s="1">
        <v>45</v>
      </c>
      <c r="I53" s="1">
        <v>45</v>
      </c>
      <c r="J53" s="1">
        <v>0</v>
      </c>
      <c r="K53" s="1">
        <f t="shared" si="46"/>
        <v>45</v>
      </c>
      <c r="L53" s="1">
        <f t="shared" si="75"/>
        <v>90</v>
      </c>
      <c r="M53" s="1">
        <v>43</v>
      </c>
      <c r="N53" s="1">
        <v>2</v>
      </c>
      <c r="O53" s="1">
        <v>0</v>
      </c>
      <c r="P53" s="1">
        <v>0</v>
      </c>
      <c r="Q53" s="1">
        <f t="shared" si="64"/>
        <v>95.555555555555557</v>
      </c>
      <c r="R53" s="1">
        <f t="shared" si="65"/>
        <v>4.4444444444444446</v>
      </c>
      <c r="S53" s="1">
        <f t="shared" si="76"/>
        <v>0</v>
      </c>
      <c r="T53" s="1">
        <f t="shared" si="47"/>
        <v>0</v>
      </c>
      <c r="U53" s="1">
        <v>57</v>
      </c>
      <c r="V53" s="1">
        <v>2020</v>
      </c>
      <c r="W53" s="1" t="s">
        <v>95</v>
      </c>
      <c r="X53" s="1" t="s">
        <v>30</v>
      </c>
      <c r="Y53" s="1" t="s">
        <v>160</v>
      </c>
      <c r="Z53" s="1" t="s">
        <v>367</v>
      </c>
      <c r="AA53" s="1" t="s">
        <v>31</v>
      </c>
      <c r="AB53" s="1" t="s">
        <v>396</v>
      </c>
      <c r="AC53" s="1" t="s">
        <v>397</v>
      </c>
      <c r="AD53" s="1">
        <v>2.9999999999999997E-4</v>
      </c>
      <c r="AE53" s="1">
        <v>2.9999999999999997E-4</v>
      </c>
      <c r="AF53" s="1">
        <v>0.68899999999999995</v>
      </c>
      <c r="AG53" s="1">
        <v>0.622</v>
      </c>
      <c r="AH53" s="1">
        <f t="shared" si="77"/>
        <v>1.8227513227513226</v>
      </c>
      <c r="AI53" s="1">
        <f t="shared" si="78"/>
        <v>1.8227513227513226</v>
      </c>
      <c r="AJ53" s="2">
        <f t="shared" si="79"/>
        <v>0.50000000000000011</v>
      </c>
      <c r="AK53" s="1">
        <f t="shared" si="80"/>
        <v>0.50000000000000011</v>
      </c>
      <c r="AL53" s="1">
        <f t="shared" si="81"/>
        <v>3.6470588235294121</v>
      </c>
      <c r="AM53" s="1">
        <f t="shared" si="82"/>
        <v>3.6470588235294121</v>
      </c>
      <c r="AN53" s="4">
        <f t="shared" si="83"/>
        <v>0.64573570759137766</v>
      </c>
      <c r="AO53" s="4">
        <f t="shared" si="84"/>
        <v>0.66666666666666663</v>
      </c>
      <c r="AP53" s="4">
        <f t="shared" si="85"/>
        <v>0.65549999999999997</v>
      </c>
      <c r="AQ53" s="1">
        <v>0.64900000000000002</v>
      </c>
      <c r="AR53" s="1">
        <f t="shared" si="86"/>
        <v>31</v>
      </c>
      <c r="AS53" s="1">
        <f t="shared" si="87"/>
        <v>17</v>
      </c>
      <c r="AT53" s="1">
        <f t="shared" si="88"/>
        <v>28</v>
      </c>
      <c r="AU53" s="1">
        <f t="shared" si="89"/>
        <v>14</v>
      </c>
      <c r="AV53" s="1">
        <f t="shared" si="90"/>
        <v>31</v>
      </c>
      <c r="AW53" s="1">
        <f t="shared" si="91"/>
        <v>17</v>
      </c>
      <c r="AX53" s="1">
        <f t="shared" si="92"/>
        <v>28</v>
      </c>
      <c r="AY53" s="1">
        <f t="shared" si="93"/>
        <v>14</v>
      </c>
      <c r="AZ53" s="1">
        <f t="shared" si="94"/>
        <v>0.68888888888888888</v>
      </c>
      <c r="BA53" s="1">
        <f t="shared" si="95"/>
        <v>0.37777777777777777</v>
      </c>
      <c r="BB53" s="1">
        <f t="shared" si="96"/>
        <v>0.68888888888888888</v>
      </c>
      <c r="BC53" s="1">
        <f t="shared" si="97"/>
        <v>0.37777777777777777</v>
      </c>
      <c r="BD53" s="1">
        <f t="shared" si="98"/>
        <v>48</v>
      </c>
      <c r="BE53" s="1">
        <f t="shared" si="99"/>
        <v>42</v>
      </c>
      <c r="BF53" s="1">
        <f t="shared" si="100"/>
        <v>1.1428571428571428</v>
      </c>
      <c r="BG53" s="1">
        <f t="shared" si="101"/>
        <v>0.14285714285714279</v>
      </c>
      <c r="BH53" s="1" t="s">
        <v>33</v>
      </c>
      <c r="BI53" s="5" t="s">
        <v>33</v>
      </c>
      <c r="BJ53" s="5" t="s">
        <v>33</v>
      </c>
      <c r="BK53" s="1" t="str">
        <f t="shared" si="102"/>
        <v>Yes</v>
      </c>
      <c r="BL53" s="1" t="s">
        <v>475</v>
      </c>
      <c r="BM53" s="1">
        <v>0.376</v>
      </c>
      <c r="BN53" s="1">
        <v>0.61899999999999999</v>
      </c>
      <c r="BO53" s="1">
        <f t="shared" si="124"/>
        <v>0.624</v>
      </c>
      <c r="BP53" s="12">
        <v>0.5</v>
      </c>
      <c r="BQ53" s="12">
        <v>0.497</v>
      </c>
      <c r="BR53" s="1">
        <f t="shared" si="104"/>
        <v>28</v>
      </c>
      <c r="BS53" s="1">
        <f t="shared" si="105"/>
        <v>17</v>
      </c>
      <c r="BT53" s="1">
        <f t="shared" si="106"/>
        <v>28</v>
      </c>
      <c r="BU53" s="1">
        <f t="shared" si="107"/>
        <v>17</v>
      </c>
      <c r="BV53" s="1">
        <f t="shared" si="108"/>
        <v>28</v>
      </c>
      <c r="BW53" s="1">
        <f t="shared" si="109"/>
        <v>17</v>
      </c>
      <c r="BX53" s="1">
        <f t="shared" si="110"/>
        <v>28</v>
      </c>
      <c r="BY53" s="1">
        <f t="shared" si="111"/>
        <v>17</v>
      </c>
      <c r="BZ53" s="1">
        <f t="shared" si="112"/>
        <v>0.62222222222222223</v>
      </c>
      <c r="CA53" s="1">
        <f t="shared" si="113"/>
        <v>0.37777777777777777</v>
      </c>
      <c r="CB53" s="1">
        <f t="shared" si="114"/>
        <v>0.62222222222222223</v>
      </c>
      <c r="CC53" s="1">
        <f t="shared" si="115"/>
        <v>0.37777777777777777</v>
      </c>
      <c r="CD53" s="1">
        <f t="shared" si="116"/>
        <v>1.6462765957446808</v>
      </c>
      <c r="CE53" s="1">
        <f t="shared" si="117"/>
        <v>1.6470588235294119</v>
      </c>
      <c r="CF53" s="2">
        <f t="shared" si="118"/>
        <v>0.61057692307692313</v>
      </c>
      <c r="CG53" s="2">
        <f t="shared" si="119"/>
        <v>0.6071428571428571</v>
      </c>
      <c r="CH53" s="1">
        <f t="shared" si="120"/>
        <v>2.7128027681660902</v>
      </c>
      <c r="CI53" s="1">
        <f t="shared" si="48"/>
        <v>2.7128027681660902</v>
      </c>
      <c r="CJ53" s="4">
        <f t="shared" si="121"/>
        <v>0.62211055276381899</v>
      </c>
      <c r="CK53" s="4">
        <f t="shared" si="122"/>
        <v>0.62089552238805978</v>
      </c>
      <c r="CL53" s="4">
        <f t="shared" si="123"/>
        <v>0.62150000000000005</v>
      </c>
      <c r="CM53">
        <v>0.2240982</v>
      </c>
      <c r="CN53">
        <v>0.34929579999999999</v>
      </c>
      <c r="CO53">
        <v>0.33461239999999998</v>
      </c>
      <c r="CP53">
        <v>0.6056338</v>
      </c>
      <c r="CQ53">
        <v>0.75518039999999997</v>
      </c>
      <c r="CR53">
        <v>0.89014079999999995</v>
      </c>
      <c r="CS53">
        <v>0.50191859999999999</v>
      </c>
      <c r="CT53">
        <v>0.5</v>
      </c>
    </row>
    <row r="54" spans="1:98" x14ac:dyDescent="0.25">
      <c r="A54" s="1" t="s">
        <v>115</v>
      </c>
      <c r="B54" s="1" t="s">
        <v>116</v>
      </c>
      <c r="C54" s="1">
        <v>17</v>
      </c>
      <c r="D54" s="1" t="s">
        <v>251</v>
      </c>
      <c r="E54" s="1" t="s">
        <v>571</v>
      </c>
      <c r="F54" s="1">
        <v>1</v>
      </c>
      <c r="G54" s="1">
        <v>0</v>
      </c>
      <c r="H54" s="1">
        <v>20</v>
      </c>
      <c r="I54" s="1">
        <v>100</v>
      </c>
      <c r="J54" s="1">
        <v>0</v>
      </c>
      <c r="K54" s="1">
        <f t="shared" si="46"/>
        <v>20</v>
      </c>
      <c r="L54" s="1">
        <f t="shared" si="75"/>
        <v>120</v>
      </c>
      <c r="M54" s="1" t="s">
        <v>33</v>
      </c>
      <c r="N54" s="1" t="s">
        <v>33</v>
      </c>
      <c r="O54" s="1">
        <v>0</v>
      </c>
      <c r="P54" s="1" t="s">
        <v>33</v>
      </c>
      <c r="Q54" s="1" t="e">
        <f t="shared" si="64"/>
        <v>#VALUE!</v>
      </c>
      <c r="R54" s="1" t="e">
        <f t="shared" si="65"/>
        <v>#VALUE!</v>
      </c>
      <c r="S54" s="1">
        <f t="shared" si="76"/>
        <v>0</v>
      </c>
      <c r="T54" s="1" t="e">
        <f t="shared" si="47"/>
        <v>#VALUE!</v>
      </c>
      <c r="U54" s="1" t="s">
        <v>33</v>
      </c>
      <c r="V54" s="1">
        <v>2013</v>
      </c>
      <c r="W54" s="1" t="s">
        <v>35</v>
      </c>
      <c r="X54" s="1" t="s">
        <v>30</v>
      </c>
      <c r="Y54" s="1" t="s">
        <v>173</v>
      </c>
      <c r="Z54" s="1" t="s">
        <v>367</v>
      </c>
      <c r="AA54" s="1" t="s">
        <v>31</v>
      </c>
      <c r="AB54" s="1" t="s">
        <v>396</v>
      </c>
      <c r="AC54" s="1" t="s">
        <v>400</v>
      </c>
      <c r="AD54" s="1" t="e">
        <f>LOG(AE54,2)</f>
        <v>#VALUE!</v>
      </c>
      <c r="AE54" s="1" t="s">
        <v>33</v>
      </c>
      <c r="AF54" s="1" t="s">
        <v>33</v>
      </c>
      <c r="AG54" s="1" t="s">
        <v>33</v>
      </c>
      <c r="AH54" s="1" t="e">
        <f t="shared" si="77"/>
        <v>#VALUE!</v>
      </c>
      <c r="AI54" s="1" t="e">
        <f t="shared" si="78"/>
        <v>#VALUE!</v>
      </c>
      <c r="AJ54" s="2" t="e">
        <f t="shared" si="79"/>
        <v>#VALUE!</v>
      </c>
      <c r="AK54" s="1" t="e">
        <f t="shared" si="80"/>
        <v>#VALUE!</v>
      </c>
      <c r="AL54" s="1" t="e">
        <f t="shared" si="81"/>
        <v>#VALUE!</v>
      </c>
      <c r="AM54" s="1" t="e">
        <f t="shared" si="82"/>
        <v>#VALUE!</v>
      </c>
      <c r="AN54" s="4" t="e">
        <f t="shared" si="83"/>
        <v>#VALUE!</v>
      </c>
      <c r="AO54" s="4" t="e">
        <f t="shared" si="84"/>
        <v>#VALUE!</v>
      </c>
      <c r="AP54" s="4" t="e">
        <f t="shared" si="85"/>
        <v>#VALUE!</v>
      </c>
      <c r="AQ54" s="1">
        <v>0.92300000000000004</v>
      </c>
      <c r="AR54" s="1" t="e">
        <f t="shared" si="86"/>
        <v>#VALUE!</v>
      </c>
      <c r="AS54" s="1" t="e">
        <f t="shared" si="87"/>
        <v>#VALUE!</v>
      </c>
      <c r="AT54" s="1" t="e">
        <f t="shared" si="88"/>
        <v>#VALUE!</v>
      </c>
      <c r="AU54" s="1" t="e">
        <f t="shared" si="89"/>
        <v>#VALUE!</v>
      </c>
      <c r="AV54" s="1" t="e">
        <f t="shared" si="90"/>
        <v>#VALUE!</v>
      </c>
      <c r="AW54" s="1" t="e">
        <f t="shared" si="91"/>
        <v>#VALUE!</v>
      </c>
      <c r="AX54" s="1" t="e">
        <f t="shared" si="92"/>
        <v>#VALUE!</v>
      </c>
      <c r="AY54" s="1" t="e">
        <f t="shared" si="93"/>
        <v>#VALUE!</v>
      </c>
      <c r="AZ54" s="1" t="e">
        <f t="shared" si="94"/>
        <v>#VALUE!</v>
      </c>
      <c r="BA54" s="1" t="e">
        <f t="shared" si="95"/>
        <v>#VALUE!</v>
      </c>
      <c r="BB54" s="1" t="e">
        <f t="shared" si="96"/>
        <v>#VALUE!</v>
      </c>
      <c r="BC54" s="1" t="e">
        <f t="shared" si="97"/>
        <v>#VALUE!</v>
      </c>
      <c r="BD54" s="1" t="e">
        <f t="shared" si="98"/>
        <v>#VALUE!</v>
      </c>
      <c r="BE54" s="1" t="e">
        <f t="shared" si="99"/>
        <v>#VALUE!</v>
      </c>
      <c r="BF54" s="1" t="e">
        <f t="shared" si="100"/>
        <v>#VALUE!</v>
      </c>
      <c r="BG54" s="1" t="e">
        <f t="shared" si="101"/>
        <v>#VALUE!</v>
      </c>
      <c r="BH54" s="1" t="s">
        <v>33</v>
      </c>
      <c r="BI54" s="5" t="s">
        <v>33</v>
      </c>
      <c r="BJ54" s="5" t="s">
        <v>33</v>
      </c>
      <c r="BK54" s="1" t="str">
        <f t="shared" si="102"/>
        <v>Yes</v>
      </c>
      <c r="BL54" s="1" t="s">
        <v>479</v>
      </c>
      <c r="BM54" s="1">
        <v>0.14899999999999999</v>
      </c>
      <c r="BN54" s="1">
        <v>0.84899999999999998</v>
      </c>
      <c r="BO54" s="1">
        <f t="shared" si="124"/>
        <v>0.85099999999999998</v>
      </c>
      <c r="BP54" s="12">
        <v>0.499</v>
      </c>
      <c r="BQ54" s="12">
        <v>0.5</v>
      </c>
      <c r="BR54" s="1">
        <f t="shared" si="104"/>
        <v>85</v>
      </c>
      <c r="BS54" s="1">
        <f t="shared" si="105"/>
        <v>3</v>
      </c>
      <c r="BT54" s="1">
        <f t="shared" si="106"/>
        <v>17</v>
      </c>
      <c r="BU54" s="1">
        <f t="shared" si="107"/>
        <v>15</v>
      </c>
      <c r="BV54" s="1">
        <f t="shared" si="108"/>
        <v>85</v>
      </c>
      <c r="BW54" s="1">
        <f t="shared" si="109"/>
        <v>3</v>
      </c>
      <c r="BX54" s="1">
        <f t="shared" si="110"/>
        <v>17</v>
      </c>
      <c r="BY54" s="1">
        <f t="shared" si="111"/>
        <v>15</v>
      </c>
      <c r="BZ54" s="1">
        <f t="shared" si="112"/>
        <v>0.85</v>
      </c>
      <c r="CA54" s="1">
        <f t="shared" si="113"/>
        <v>0.15000000000000002</v>
      </c>
      <c r="CB54" s="1">
        <f t="shared" si="114"/>
        <v>0.85</v>
      </c>
      <c r="CC54" s="1">
        <f t="shared" si="115"/>
        <v>0.15000000000000002</v>
      </c>
      <c r="CD54" s="1">
        <f t="shared" si="116"/>
        <v>5.6979865771812079</v>
      </c>
      <c r="CE54" s="1">
        <f t="shared" si="117"/>
        <v>5.6666666666666661</v>
      </c>
      <c r="CF54" s="2">
        <f t="shared" si="118"/>
        <v>0.17743830787309051</v>
      </c>
      <c r="CG54" s="2">
        <f t="shared" si="119"/>
        <v>0.17647058823529416</v>
      </c>
      <c r="CH54" s="1">
        <f t="shared" si="120"/>
        <v>32.111111111111107</v>
      </c>
      <c r="CI54" s="1">
        <f t="shared" si="48"/>
        <v>32.111111111111107</v>
      </c>
      <c r="CJ54" s="4">
        <f t="shared" si="121"/>
        <v>0.96609012289485663</v>
      </c>
      <c r="CK54" s="4">
        <f t="shared" si="122"/>
        <v>0.5298879202988791</v>
      </c>
      <c r="CL54" s="4">
        <f t="shared" si="123"/>
        <v>0.84933333333333327</v>
      </c>
      <c r="CM54">
        <v>4.1328410000000003E-2</v>
      </c>
      <c r="CN54">
        <v>0.66947959999999995</v>
      </c>
      <c r="CO54">
        <v>0.14538745</v>
      </c>
      <c r="CP54">
        <v>0.81997189999999998</v>
      </c>
      <c r="CQ54">
        <v>0.4</v>
      </c>
      <c r="CR54">
        <v>0.91139239999999999</v>
      </c>
      <c r="CS54">
        <v>0.49963099999999999</v>
      </c>
      <c r="CT54">
        <v>0.49929679999999999</v>
      </c>
    </row>
    <row r="55" spans="1:98" x14ac:dyDescent="0.25">
      <c r="A55" s="1" t="s">
        <v>115</v>
      </c>
      <c r="B55" s="1" t="s">
        <v>116</v>
      </c>
      <c r="C55" s="1">
        <v>17</v>
      </c>
      <c r="D55" s="1" t="s">
        <v>252</v>
      </c>
      <c r="E55" s="1" t="s">
        <v>571</v>
      </c>
      <c r="F55" s="1">
        <v>1</v>
      </c>
      <c r="G55" s="1">
        <v>0</v>
      </c>
      <c r="H55" s="1">
        <v>20</v>
      </c>
      <c r="I55" s="1">
        <v>100</v>
      </c>
      <c r="J55" s="1">
        <v>0</v>
      </c>
      <c r="K55" s="1">
        <f t="shared" si="46"/>
        <v>20</v>
      </c>
      <c r="L55" s="1">
        <f t="shared" si="75"/>
        <v>120</v>
      </c>
      <c r="M55" s="1" t="s">
        <v>33</v>
      </c>
      <c r="N55" s="1" t="s">
        <v>33</v>
      </c>
      <c r="O55" s="1">
        <v>0</v>
      </c>
      <c r="P55" s="1" t="s">
        <v>33</v>
      </c>
      <c r="Q55" s="1" t="e">
        <f t="shared" si="64"/>
        <v>#VALUE!</v>
      </c>
      <c r="R55" s="1" t="e">
        <f t="shared" si="65"/>
        <v>#VALUE!</v>
      </c>
      <c r="S55" s="1">
        <f t="shared" si="76"/>
        <v>0</v>
      </c>
      <c r="T55" s="1" t="e">
        <f t="shared" si="47"/>
        <v>#VALUE!</v>
      </c>
      <c r="U55" s="1" t="s">
        <v>33</v>
      </c>
      <c r="V55" s="1">
        <v>2013</v>
      </c>
      <c r="W55" s="1" t="s">
        <v>35</v>
      </c>
      <c r="X55" s="1" t="s">
        <v>30</v>
      </c>
      <c r="Y55" s="1" t="s">
        <v>50</v>
      </c>
      <c r="Z55" s="1" t="s">
        <v>368</v>
      </c>
      <c r="AA55" s="1" t="s">
        <v>31</v>
      </c>
      <c r="AB55" s="1" t="s">
        <v>396</v>
      </c>
      <c r="AC55" s="1" t="s">
        <v>400</v>
      </c>
      <c r="AD55" s="1" t="e">
        <f>LOG(AE55,2)</f>
        <v>#VALUE!</v>
      </c>
      <c r="AE55" s="1" t="s">
        <v>33</v>
      </c>
      <c r="AF55" s="1" t="s">
        <v>33</v>
      </c>
      <c r="AG55" s="1" t="s">
        <v>33</v>
      </c>
      <c r="AH55" s="1" t="e">
        <f t="shared" si="77"/>
        <v>#VALUE!</v>
      </c>
      <c r="AI55" s="1" t="e">
        <f t="shared" si="78"/>
        <v>#VALUE!</v>
      </c>
      <c r="AJ55" s="2" t="e">
        <f t="shared" si="79"/>
        <v>#VALUE!</v>
      </c>
      <c r="AK55" s="1" t="e">
        <f t="shared" si="80"/>
        <v>#VALUE!</v>
      </c>
      <c r="AL55" s="1" t="e">
        <f t="shared" si="81"/>
        <v>#VALUE!</v>
      </c>
      <c r="AM55" s="1" t="e">
        <f t="shared" si="82"/>
        <v>#VALUE!</v>
      </c>
      <c r="AN55" s="4" t="e">
        <f t="shared" si="83"/>
        <v>#VALUE!</v>
      </c>
      <c r="AO55" s="4" t="e">
        <f t="shared" si="84"/>
        <v>#VALUE!</v>
      </c>
      <c r="AP55" s="4" t="e">
        <f t="shared" si="85"/>
        <v>#VALUE!</v>
      </c>
      <c r="AQ55" s="1">
        <v>0.93300000000000005</v>
      </c>
      <c r="AR55" s="1" t="e">
        <f t="shared" si="86"/>
        <v>#VALUE!</v>
      </c>
      <c r="AS55" s="1" t="e">
        <f t="shared" si="87"/>
        <v>#VALUE!</v>
      </c>
      <c r="AT55" s="1" t="e">
        <f t="shared" si="88"/>
        <v>#VALUE!</v>
      </c>
      <c r="AU55" s="1" t="e">
        <f t="shared" si="89"/>
        <v>#VALUE!</v>
      </c>
      <c r="AV55" s="1" t="e">
        <f t="shared" si="90"/>
        <v>#VALUE!</v>
      </c>
      <c r="AW55" s="1" t="e">
        <f t="shared" si="91"/>
        <v>#VALUE!</v>
      </c>
      <c r="AX55" s="1" t="e">
        <f t="shared" si="92"/>
        <v>#VALUE!</v>
      </c>
      <c r="AY55" s="1" t="e">
        <f t="shared" si="93"/>
        <v>#VALUE!</v>
      </c>
      <c r="AZ55" s="1" t="e">
        <f t="shared" si="94"/>
        <v>#VALUE!</v>
      </c>
      <c r="BA55" s="1" t="e">
        <f t="shared" si="95"/>
        <v>#VALUE!</v>
      </c>
      <c r="BB55" s="1" t="e">
        <f t="shared" si="96"/>
        <v>#VALUE!</v>
      </c>
      <c r="BC55" s="1" t="e">
        <f t="shared" si="97"/>
        <v>#VALUE!</v>
      </c>
      <c r="BD55" s="1" t="e">
        <f t="shared" si="98"/>
        <v>#VALUE!</v>
      </c>
      <c r="BE55" s="1" t="e">
        <f t="shared" si="99"/>
        <v>#VALUE!</v>
      </c>
      <c r="BF55" s="1" t="e">
        <f t="shared" si="100"/>
        <v>#VALUE!</v>
      </c>
      <c r="BG55" s="1" t="e">
        <f t="shared" si="101"/>
        <v>#VALUE!</v>
      </c>
      <c r="BH55" s="1" t="s">
        <v>33</v>
      </c>
      <c r="BI55" s="5" t="s">
        <v>33</v>
      </c>
      <c r="BJ55" s="5" t="s">
        <v>33</v>
      </c>
      <c r="BK55" s="1" t="str">
        <f t="shared" si="102"/>
        <v>Yes</v>
      </c>
      <c r="BL55" s="1" t="s">
        <v>479</v>
      </c>
      <c r="BM55" s="1">
        <v>0.13800000000000001</v>
      </c>
      <c r="BN55" s="1">
        <v>0.86</v>
      </c>
      <c r="BO55" s="1">
        <f t="shared" si="124"/>
        <v>0.86199999999999999</v>
      </c>
      <c r="BP55" s="12">
        <v>0.499</v>
      </c>
      <c r="BQ55" s="12">
        <v>0.5</v>
      </c>
      <c r="BR55" s="1">
        <f t="shared" si="104"/>
        <v>86</v>
      </c>
      <c r="BS55" s="1">
        <f t="shared" si="105"/>
        <v>3</v>
      </c>
      <c r="BT55" s="1">
        <f t="shared" si="106"/>
        <v>17</v>
      </c>
      <c r="BU55" s="1">
        <f t="shared" si="107"/>
        <v>14</v>
      </c>
      <c r="BV55" s="1">
        <f t="shared" si="108"/>
        <v>86</v>
      </c>
      <c r="BW55" s="1">
        <f t="shared" si="109"/>
        <v>3</v>
      </c>
      <c r="BX55" s="1">
        <f t="shared" si="110"/>
        <v>17</v>
      </c>
      <c r="BY55" s="1">
        <f t="shared" si="111"/>
        <v>14</v>
      </c>
      <c r="BZ55" s="1">
        <f t="shared" si="112"/>
        <v>0.86</v>
      </c>
      <c r="CA55" s="1">
        <f t="shared" si="113"/>
        <v>0.15000000000000002</v>
      </c>
      <c r="CB55" s="1">
        <f t="shared" si="114"/>
        <v>0.86</v>
      </c>
      <c r="CC55" s="1">
        <f t="shared" si="115"/>
        <v>0.15000000000000002</v>
      </c>
      <c r="CD55" s="1">
        <f t="shared" si="116"/>
        <v>6.2318840579710137</v>
      </c>
      <c r="CE55" s="1">
        <f t="shared" si="117"/>
        <v>5.7333333333333325</v>
      </c>
      <c r="CF55" s="2">
        <f t="shared" si="118"/>
        <v>0.16241299303944318</v>
      </c>
      <c r="CG55" s="2">
        <f t="shared" si="119"/>
        <v>0.1647058823529412</v>
      </c>
      <c r="CH55" s="1">
        <f t="shared" si="120"/>
        <v>34.80952380952381</v>
      </c>
      <c r="CI55" s="1">
        <f t="shared" si="48"/>
        <v>34.80952380952381</v>
      </c>
      <c r="CJ55" s="4">
        <f t="shared" si="121"/>
        <v>0.96890491212257768</v>
      </c>
      <c r="CK55" s="4">
        <f t="shared" si="122"/>
        <v>0.55185659411011523</v>
      </c>
      <c r="CL55" s="4">
        <f t="shared" si="123"/>
        <v>0.86033333333333328</v>
      </c>
      <c r="CM55">
        <v>2.509225E-2</v>
      </c>
      <c r="CN55">
        <v>0.79043600000000003</v>
      </c>
      <c r="CO55">
        <v>0.12915129</v>
      </c>
      <c r="CP55">
        <v>0.85935300000000003</v>
      </c>
      <c r="CQ55">
        <v>0.35571955999999999</v>
      </c>
      <c r="CR55">
        <v>0.93108299999999999</v>
      </c>
      <c r="CS55">
        <v>0.49963099999999999</v>
      </c>
      <c r="CT55">
        <v>0.49929679999999999</v>
      </c>
    </row>
    <row r="56" spans="1:98" ht="30" x14ac:dyDescent="0.25">
      <c r="A56" s="1" t="s">
        <v>117</v>
      </c>
      <c r="B56" s="1" t="s">
        <v>118</v>
      </c>
      <c r="C56" s="1">
        <v>18</v>
      </c>
      <c r="D56" s="1" t="s">
        <v>253</v>
      </c>
      <c r="E56" s="1" t="s">
        <v>571</v>
      </c>
      <c r="F56" s="1">
        <v>1</v>
      </c>
      <c r="G56" s="1">
        <v>0</v>
      </c>
      <c r="H56" s="1">
        <v>88</v>
      </c>
      <c r="I56" s="1">
        <v>108</v>
      </c>
      <c r="J56" s="1">
        <v>30</v>
      </c>
      <c r="K56" s="1">
        <f t="shared" si="46"/>
        <v>118</v>
      </c>
      <c r="L56" s="1">
        <f t="shared" si="75"/>
        <v>226</v>
      </c>
      <c r="M56" s="1" t="s">
        <v>33</v>
      </c>
      <c r="N56" s="1" t="s">
        <v>33</v>
      </c>
      <c r="O56" s="1">
        <v>0</v>
      </c>
      <c r="P56" s="1" t="s">
        <v>33</v>
      </c>
      <c r="Q56" s="1" t="e">
        <f t="shared" si="64"/>
        <v>#VALUE!</v>
      </c>
      <c r="R56" s="1" t="e">
        <f t="shared" si="65"/>
        <v>#VALUE!</v>
      </c>
      <c r="S56" s="1">
        <f t="shared" si="76"/>
        <v>0</v>
      </c>
      <c r="T56" s="1" t="e">
        <f t="shared" si="47"/>
        <v>#VALUE!</v>
      </c>
      <c r="U56" s="1">
        <v>55</v>
      </c>
      <c r="V56" s="1">
        <v>2015</v>
      </c>
      <c r="W56" s="1" t="s">
        <v>119</v>
      </c>
      <c r="X56" s="1" t="s">
        <v>40</v>
      </c>
      <c r="Y56" s="9" t="s">
        <v>574</v>
      </c>
      <c r="Z56" s="1" t="s">
        <v>368</v>
      </c>
      <c r="AA56" s="1" t="s">
        <v>48</v>
      </c>
      <c r="AB56" s="8" t="s">
        <v>120</v>
      </c>
      <c r="AC56" s="1" t="s">
        <v>33</v>
      </c>
      <c r="AD56" s="8">
        <v>0.68</v>
      </c>
      <c r="AE56" s="8">
        <v>0.68</v>
      </c>
      <c r="AF56" s="1">
        <v>0.91</v>
      </c>
      <c r="AG56" s="1">
        <v>0.49</v>
      </c>
      <c r="AH56" s="1">
        <f t="shared" si="77"/>
        <v>1.7843137254901962</v>
      </c>
      <c r="AI56" s="1">
        <f t="shared" si="78"/>
        <v>1.7843137254901962</v>
      </c>
      <c r="AJ56" s="2">
        <f t="shared" si="79"/>
        <v>0.18367346938775503</v>
      </c>
      <c r="AK56" s="1">
        <f t="shared" si="80"/>
        <v>0.18367346938775503</v>
      </c>
      <c r="AL56" s="1">
        <f t="shared" si="81"/>
        <v>9.3644444444444446</v>
      </c>
      <c r="AM56" s="1">
        <f t="shared" si="82"/>
        <v>9.3644444444444446</v>
      </c>
      <c r="AN56" s="4">
        <f t="shared" si="83"/>
        <v>0.68650461022632026</v>
      </c>
      <c r="AO56" s="4">
        <f t="shared" si="84"/>
        <v>0.8160484481453445</v>
      </c>
      <c r="AP56" s="4">
        <f t="shared" si="85"/>
        <v>0.72142857142857142</v>
      </c>
      <c r="AQ56" s="1">
        <v>0.81</v>
      </c>
      <c r="AR56" s="1">
        <f t="shared" si="86"/>
        <v>98</v>
      </c>
      <c r="AS56" s="1">
        <f t="shared" si="87"/>
        <v>45</v>
      </c>
      <c r="AT56" s="1">
        <f t="shared" si="88"/>
        <v>43</v>
      </c>
      <c r="AU56" s="1">
        <f t="shared" si="89"/>
        <v>10</v>
      </c>
      <c r="AV56" s="1">
        <f t="shared" si="90"/>
        <v>98</v>
      </c>
      <c r="AW56" s="1">
        <f t="shared" si="91"/>
        <v>45</v>
      </c>
      <c r="AX56" s="1">
        <f t="shared" si="92"/>
        <v>43</v>
      </c>
      <c r="AY56" s="1">
        <f t="shared" si="93"/>
        <v>10</v>
      </c>
      <c r="AZ56" s="1">
        <f t="shared" si="94"/>
        <v>0.90740740740740744</v>
      </c>
      <c r="BA56" s="1">
        <f t="shared" si="95"/>
        <v>0.51136363636363635</v>
      </c>
      <c r="BB56" s="1">
        <f t="shared" si="96"/>
        <v>0.90740740740740744</v>
      </c>
      <c r="BC56" s="1">
        <f t="shared" si="97"/>
        <v>0.51136363636363635</v>
      </c>
      <c r="BD56" s="1">
        <f t="shared" si="98"/>
        <v>143</v>
      </c>
      <c r="BE56" s="1">
        <f t="shared" si="99"/>
        <v>53</v>
      </c>
      <c r="BF56" s="1">
        <f t="shared" si="100"/>
        <v>2.6981132075471699</v>
      </c>
      <c r="BG56" s="1">
        <f t="shared" si="101"/>
        <v>1.4708404802744426</v>
      </c>
      <c r="BH56" s="1" t="s">
        <v>325</v>
      </c>
      <c r="BI56" s="5">
        <v>0.79700000000000004</v>
      </c>
      <c r="BJ56" s="5">
        <v>0.82299999999999995</v>
      </c>
      <c r="BK56" s="1" t="str">
        <f t="shared" si="102"/>
        <v>Yes</v>
      </c>
      <c r="BL56" s="1" t="s">
        <v>437</v>
      </c>
      <c r="BM56" s="1">
        <v>0.28592814371257469</v>
      </c>
      <c r="BN56" s="1">
        <v>0.71454219030520649</v>
      </c>
      <c r="BO56" s="1">
        <f t="shared" si="124"/>
        <v>0.71407185628742531</v>
      </c>
      <c r="BP56" s="1">
        <v>0.50269299820466773</v>
      </c>
      <c r="BQ56" s="1">
        <v>0.5</v>
      </c>
      <c r="BR56" s="1">
        <f t="shared" si="104"/>
        <v>77</v>
      </c>
      <c r="BS56" s="1">
        <f t="shared" si="105"/>
        <v>25</v>
      </c>
      <c r="BT56" s="1">
        <f t="shared" si="106"/>
        <v>63</v>
      </c>
      <c r="BU56" s="1">
        <f t="shared" si="107"/>
        <v>31</v>
      </c>
      <c r="BV56" s="1">
        <f t="shared" si="108"/>
        <v>77</v>
      </c>
      <c r="BW56" s="1">
        <f t="shared" si="109"/>
        <v>25</v>
      </c>
      <c r="BX56" s="1">
        <f t="shared" si="110"/>
        <v>63</v>
      </c>
      <c r="BY56" s="1">
        <f t="shared" si="111"/>
        <v>31</v>
      </c>
      <c r="BZ56" s="1">
        <f t="shared" si="112"/>
        <v>0.71296296296296291</v>
      </c>
      <c r="CA56" s="1">
        <f t="shared" si="113"/>
        <v>0.28409090909090906</v>
      </c>
      <c r="CB56" s="1">
        <f t="shared" si="114"/>
        <v>0.71296296296296291</v>
      </c>
      <c r="CC56" s="1">
        <f t="shared" si="115"/>
        <v>0.28409090909090906</v>
      </c>
      <c r="CD56" s="1">
        <f t="shared" si="116"/>
        <v>2.4990271367742314</v>
      </c>
      <c r="CE56" s="1">
        <f t="shared" si="117"/>
        <v>2.5096296296296297</v>
      </c>
      <c r="CF56" s="2">
        <f t="shared" si="118"/>
        <v>0.39976062238180715</v>
      </c>
      <c r="CG56" s="2">
        <f t="shared" si="119"/>
        <v>0.40094062316284546</v>
      </c>
      <c r="CH56" s="1">
        <f t="shared" si="120"/>
        <v>6.2593548387096778</v>
      </c>
      <c r="CI56" s="1">
        <f t="shared" si="48"/>
        <v>6.2593548387096778</v>
      </c>
      <c r="CJ56" s="4">
        <f t="shared" si="121"/>
        <v>0.75411778029302312</v>
      </c>
      <c r="CK56" s="4">
        <f t="shared" si="122"/>
        <v>0.67086390014234099</v>
      </c>
      <c r="CL56" s="4">
        <f t="shared" si="123"/>
        <v>0.71433101992987613</v>
      </c>
      <c r="CM56">
        <v>4.4152744630071628E-2</v>
      </c>
      <c r="CN56">
        <v>0.28136200716845888</v>
      </c>
      <c r="CO56">
        <v>0.26849642004773278</v>
      </c>
      <c r="CP56">
        <v>0.70071684587813643</v>
      </c>
      <c r="CQ56">
        <v>0.70763723150357993</v>
      </c>
      <c r="CR56">
        <v>0.97132616487455203</v>
      </c>
      <c r="CS56">
        <v>0.50000000000000022</v>
      </c>
      <c r="CT56">
        <v>0.50179211469534069</v>
      </c>
    </row>
    <row r="57" spans="1:98" ht="60" x14ac:dyDescent="0.25">
      <c r="A57" s="1" t="s">
        <v>117</v>
      </c>
      <c r="B57" s="1" t="s">
        <v>118</v>
      </c>
      <c r="C57" s="1">
        <v>18</v>
      </c>
      <c r="D57" s="1" t="s">
        <v>254</v>
      </c>
      <c r="E57" s="1" t="s">
        <v>571</v>
      </c>
      <c r="F57" s="1">
        <v>1</v>
      </c>
      <c r="G57" s="1">
        <v>0</v>
      </c>
      <c r="H57" s="1">
        <v>88</v>
      </c>
      <c r="I57" s="1">
        <v>108</v>
      </c>
      <c r="J57" s="1">
        <v>30</v>
      </c>
      <c r="K57" s="1">
        <f t="shared" si="46"/>
        <v>118</v>
      </c>
      <c r="L57" s="1">
        <f t="shared" si="75"/>
        <v>226</v>
      </c>
      <c r="M57" s="1" t="s">
        <v>33</v>
      </c>
      <c r="N57" s="1" t="s">
        <v>33</v>
      </c>
      <c r="O57" s="1">
        <v>0</v>
      </c>
      <c r="P57" s="1" t="s">
        <v>33</v>
      </c>
      <c r="Q57" s="1" t="e">
        <f t="shared" ref="Q57:Q89" si="125">(M57/I57)*100</f>
        <v>#VALUE!</v>
      </c>
      <c r="R57" s="1" t="e">
        <f t="shared" ref="R57:R89" si="126">(N57/I57)*100</f>
        <v>#VALUE!</v>
      </c>
      <c r="S57" s="1">
        <f t="shared" si="76"/>
        <v>0</v>
      </c>
      <c r="T57" s="1" t="e">
        <f t="shared" si="47"/>
        <v>#VALUE!</v>
      </c>
      <c r="U57" s="1">
        <v>55</v>
      </c>
      <c r="V57" s="1">
        <v>2015</v>
      </c>
      <c r="W57" s="1" t="s">
        <v>119</v>
      </c>
      <c r="X57" s="1" t="s">
        <v>40</v>
      </c>
      <c r="Y57" s="9" t="s">
        <v>575</v>
      </c>
      <c r="Z57" s="1" t="s">
        <v>367</v>
      </c>
      <c r="AA57" s="1" t="s">
        <v>48</v>
      </c>
      <c r="AB57" s="8" t="s">
        <v>120</v>
      </c>
      <c r="AC57" s="1" t="s">
        <v>33</v>
      </c>
      <c r="AD57" s="15">
        <v>0.68</v>
      </c>
      <c r="AE57" s="15">
        <v>0.68</v>
      </c>
      <c r="AF57" s="16">
        <v>0.9</v>
      </c>
      <c r="AG57" s="16">
        <v>0.45</v>
      </c>
      <c r="AH57" s="1">
        <f t="shared" si="77"/>
        <v>1.6363636363636362</v>
      </c>
      <c r="AI57" s="1">
        <f t="shared" si="78"/>
        <v>1.6363636363636362</v>
      </c>
      <c r="AJ57" s="2">
        <f t="shared" si="79"/>
        <v>0.22222222222222215</v>
      </c>
      <c r="AK57" s="1">
        <f t="shared" si="80"/>
        <v>0.22222222222222215</v>
      </c>
      <c r="AL57" s="1">
        <f t="shared" si="81"/>
        <v>7.3484848484848486</v>
      </c>
      <c r="AM57" s="1">
        <f t="shared" si="82"/>
        <v>7.3484848484848486</v>
      </c>
      <c r="AN57" s="4">
        <f t="shared" si="83"/>
        <v>0.66758241758241765</v>
      </c>
      <c r="AO57" s="4">
        <f t="shared" si="84"/>
        <v>0.78571428571428581</v>
      </c>
      <c r="AP57" s="4">
        <f t="shared" si="85"/>
        <v>0.69795918367346943</v>
      </c>
      <c r="AQ57" s="1">
        <v>0.8</v>
      </c>
      <c r="AR57" s="1">
        <f t="shared" si="86"/>
        <v>97</v>
      </c>
      <c r="AS57" s="1">
        <f t="shared" si="87"/>
        <v>48</v>
      </c>
      <c r="AT57" s="1">
        <f t="shared" si="88"/>
        <v>40</v>
      </c>
      <c r="AU57" s="1">
        <f t="shared" si="89"/>
        <v>11</v>
      </c>
      <c r="AV57" s="1">
        <f t="shared" si="90"/>
        <v>97</v>
      </c>
      <c r="AW57" s="1">
        <f t="shared" si="91"/>
        <v>48</v>
      </c>
      <c r="AX57" s="1">
        <f t="shared" si="92"/>
        <v>40</v>
      </c>
      <c r="AY57" s="1">
        <f t="shared" si="93"/>
        <v>11</v>
      </c>
      <c r="AZ57" s="1">
        <f t="shared" si="94"/>
        <v>0.89814814814814814</v>
      </c>
      <c r="BA57" s="1">
        <f t="shared" si="95"/>
        <v>0.54545454545454541</v>
      </c>
      <c r="BB57" s="1">
        <f t="shared" si="96"/>
        <v>0.89814814814814814</v>
      </c>
      <c r="BC57" s="1">
        <f t="shared" si="97"/>
        <v>0.54545454545454541</v>
      </c>
      <c r="BD57" s="1">
        <f t="shared" si="98"/>
        <v>145</v>
      </c>
      <c r="BE57" s="1">
        <f t="shared" si="99"/>
        <v>51</v>
      </c>
      <c r="BF57" s="1">
        <f t="shared" si="100"/>
        <v>2.8431372549019609</v>
      </c>
      <c r="BG57" s="1">
        <f t="shared" si="101"/>
        <v>1.6158645276292336</v>
      </c>
      <c r="BH57" s="1" t="s">
        <v>326</v>
      </c>
      <c r="BI57" s="5">
        <v>0.78</v>
      </c>
      <c r="BJ57" s="5">
        <v>0.82</v>
      </c>
      <c r="BK57" s="1" t="str">
        <f t="shared" si="102"/>
        <v>No</v>
      </c>
      <c r="BL57" s="1" t="s">
        <v>33</v>
      </c>
      <c r="BM57" s="1" t="s">
        <v>33</v>
      </c>
      <c r="BN57" s="1" t="s">
        <v>33</v>
      </c>
      <c r="BO57" s="1" t="s">
        <v>33</v>
      </c>
      <c r="BP57" s="1" t="s">
        <v>33</v>
      </c>
      <c r="BQ57" s="1" t="s">
        <v>33</v>
      </c>
      <c r="BR57" s="1" t="e">
        <f t="shared" si="104"/>
        <v>#VALUE!</v>
      </c>
      <c r="BS57" s="1" t="e">
        <f t="shared" si="105"/>
        <v>#VALUE!</v>
      </c>
      <c r="BT57" s="1" t="e">
        <f t="shared" si="106"/>
        <v>#VALUE!</v>
      </c>
      <c r="BU57" s="1" t="e">
        <f t="shared" si="107"/>
        <v>#VALUE!</v>
      </c>
      <c r="BV57" s="1" t="e">
        <f t="shared" si="108"/>
        <v>#VALUE!</v>
      </c>
      <c r="BW57" s="1" t="e">
        <f t="shared" si="109"/>
        <v>#VALUE!</v>
      </c>
      <c r="BX57" s="1" t="e">
        <f t="shared" si="110"/>
        <v>#VALUE!</v>
      </c>
      <c r="BY57" s="1" t="e">
        <f t="shared" si="111"/>
        <v>#VALUE!</v>
      </c>
      <c r="BZ57" s="1" t="e">
        <f t="shared" si="112"/>
        <v>#VALUE!</v>
      </c>
      <c r="CA57" s="1" t="e">
        <f t="shared" si="113"/>
        <v>#VALUE!</v>
      </c>
      <c r="CB57" s="1" t="e">
        <f t="shared" si="114"/>
        <v>#VALUE!</v>
      </c>
      <c r="CC57" s="1" t="e">
        <f t="shared" si="115"/>
        <v>#VALUE!</v>
      </c>
      <c r="CD57" s="1" t="e">
        <f t="shared" si="116"/>
        <v>#VALUE!</v>
      </c>
      <c r="CE57" s="1" t="e">
        <f t="shared" si="117"/>
        <v>#VALUE!</v>
      </c>
      <c r="CF57" s="2" t="e">
        <f t="shared" si="118"/>
        <v>#VALUE!</v>
      </c>
      <c r="CG57" s="2" t="e">
        <f t="shared" si="119"/>
        <v>#VALUE!</v>
      </c>
      <c r="CH57" s="1" t="e">
        <f t="shared" si="120"/>
        <v>#VALUE!</v>
      </c>
      <c r="CI57" s="1" t="e">
        <f t="shared" si="48"/>
        <v>#VALUE!</v>
      </c>
      <c r="CJ57" s="4" t="e">
        <f t="shared" si="121"/>
        <v>#VALUE!</v>
      </c>
      <c r="CK57" s="4" t="e">
        <f t="shared" si="122"/>
        <v>#VALUE!</v>
      </c>
      <c r="CL57" s="4" t="e">
        <f t="shared" si="123"/>
        <v>#VALUE!</v>
      </c>
      <c r="CM57" s="1" t="s">
        <v>33</v>
      </c>
      <c r="CN57" s="1" t="s">
        <v>33</v>
      </c>
      <c r="CO57" s="1" t="s">
        <v>33</v>
      </c>
      <c r="CP57" s="1" t="s">
        <v>33</v>
      </c>
      <c r="CQ57" s="1" t="s">
        <v>33</v>
      </c>
      <c r="CR57" s="1" t="s">
        <v>33</v>
      </c>
      <c r="CS57" s="1" t="s">
        <v>33</v>
      </c>
      <c r="CT57" s="1" t="s">
        <v>33</v>
      </c>
    </row>
    <row r="58" spans="1:98" x14ac:dyDescent="0.25">
      <c r="A58" s="1" t="s">
        <v>121</v>
      </c>
      <c r="B58" s="1" t="s">
        <v>122</v>
      </c>
      <c r="C58" s="1">
        <v>19</v>
      </c>
      <c r="D58" s="1" t="s">
        <v>255</v>
      </c>
      <c r="E58" s="1" t="s">
        <v>572</v>
      </c>
      <c r="F58" s="1">
        <v>0</v>
      </c>
      <c r="G58" s="1">
        <v>0</v>
      </c>
      <c r="H58" s="1">
        <v>24</v>
      </c>
      <c r="I58" s="1">
        <v>24</v>
      </c>
      <c r="J58" s="1">
        <v>0</v>
      </c>
      <c r="K58" s="1">
        <f t="shared" si="46"/>
        <v>24</v>
      </c>
      <c r="L58" s="1">
        <f t="shared" si="75"/>
        <v>48</v>
      </c>
      <c r="M58" s="1">
        <v>24</v>
      </c>
      <c r="N58" s="1">
        <v>0</v>
      </c>
      <c r="O58" s="1">
        <v>0</v>
      </c>
      <c r="P58" s="1">
        <v>0</v>
      </c>
      <c r="Q58" s="1">
        <f t="shared" si="125"/>
        <v>100</v>
      </c>
      <c r="R58" s="1">
        <f t="shared" si="126"/>
        <v>0</v>
      </c>
      <c r="S58" s="1">
        <f t="shared" si="76"/>
        <v>0</v>
      </c>
      <c r="T58" s="1">
        <f t="shared" si="47"/>
        <v>0</v>
      </c>
      <c r="U58" s="1" t="s">
        <v>33</v>
      </c>
      <c r="V58" s="1">
        <v>2012</v>
      </c>
      <c r="W58" s="1" t="s">
        <v>123</v>
      </c>
      <c r="X58" s="1" t="s">
        <v>30</v>
      </c>
      <c r="Y58" s="1" t="s">
        <v>124</v>
      </c>
      <c r="Z58" s="1" t="s">
        <v>368</v>
      </c>
      <c r="AA58" s="1" t="s">
        <v>36</v>
      </c>
      <c r="AB58" s="1" t="s">
        <v>393</v>
      </c>
      <c r="AC58" s="1" t="s">
        <v>400</v>
      </c>
      <c r="AD58" s="1" t="e">
        <f>LOG(AE58,2)</f>
        <v>#VALUE!</v>
      </c>
      <c r="AE58" s="1" t="s">
        <v>33</v>
      </c>
      <c r="AF58" s="1" t="s">
        <v>33</v>
      </c>
      <c r="AG58" s="1" t="s">
        <v>33</v>
      </c>
      <c r="AH58" s="1" t="e">
        <f t="shared" si="77"/>
        <v>#VALUE!</v>
      </c>
      <c r="AI58" s="1" t="e">
        <f t="shared" si="78"/>
        <v>#VALUE!</v>
      </c>
      <c r="AJ58" s="2" t="e">
        <f t="shared" si="79"/>
        <v>#VALUE!</v>
      </c>
      <c r="AK58" s="1" t="e">
        <f t="shared" si="80"/>
        <v>#VALUE!</v>
      </c>
      <c r="AL58" s="1" t="e">
        <f t="shared" si="81"/>
        <v>#VALUE!</v>
      </c>
      <c r="AM58" s="1" t="e">
        <f t="shared" si="82"/>
        <v>#VALUE!</v>
      </c>
      <c r="AN58" s="4" t="e">
        <f t="shared" si="83"/>
        <v>#VALUE!</v>
      </c>
      <c r="AO58" s="4" t="e">
        <f t="shared" si="84"/>
        <v>#VALUE!</v>
      </c>
      <c r="AP58" s="4" t="e">
        <f t="shared" si="85"/>
        <v>#VALUE!</v>
      </c>
      <c r="AQ58" s="1">
        <v>0.68</v>
      </c>
      <c r="AR58" s="1" t="e">
        <f t="shared" si="86"/>
        <v>#VALUE!</v>
      </c>
      <c r="AS58" s="1" t="e">
        <f t="shared" si="87"/>
        <v>#VALUE!</v>
      </c>
      <c r="AT58" s="1" t="e">
        <f t="shared" si="88"/>
        <v>#VALUE!</v>
      </c>
      <c r="AU58" s="1" t="e">
        <f t="shared" si="89"/>
        <v>#VALUE!</v>
      </c>
      <c r="AV58" s="1" t="e">
        <f t="shared" si="90"/>
        <v>#VALUE!</v>
      </c>
      <c r="AW58" s="1" t="e">
        <f t="shared" si="91"/>
        <v>#VALUE!</v>
      </c>
      <c r="AX58" s="1" t="e">
        <f t="shared" si="92"/>
        <v>#VALUE!</v>
      </c>
      <c r="AY58" s="1" t="e">
        <f t="shared" si="93"/>
        <v>#VALUE!</v>
      </c>
      <c r="AZ58" s="1" t="e">
        <f t="shared" si="94"/>
        <v>#VALUE!</v>
      </c>
      <c r="BA58" s="1" t="e">
        <f t="shared" si="95"/>
        <v>#VALUE!</v>
      </c>
      <c r="BB58" s="1" t="e">
        <f t="shared" si="96"/>
        <v>#VALUE!</v>
      </c>
      <c r="BC58" s="1" t="e">
        <f t="shared" si="97"/>
        <v>#VALUE!</v>
      </c>
      <c r="BD58" s="1" t="e">
        <f t="shared" si="98"/>
        <v>#VALUE!</v>
      </c>
      <c r="BE58" s="1" t="e">
        <f t="shared" si="99"/>
        <v>#VALUE!</v>
      </c>
      <c r="BF58" s="1" t="e">
        <f t="shared" si="100"/>
        <v>#VALUE!</v>
      </c>
      <c r="BG58" s="1" t="e">
        <f t="shared" si="101"/>
        <v>#VALUE!</v>
      </c>
      <c r="BH58" s="1" t="s">
        <v>33</v>
      </c>
      <c r="BI58" s="5" t="s">
        <v>33</v>
      </c>
      <c r="BJ58" s="5" t="s">
        <v>33</v>
      </c>
      <c r="BK58" s="1" t="str">
        <f t="shared" si="102"/>
        <v>Yes</v>
      </c>
      <c r="BL58" s="1" t="s">
        <v>477</v>
      </c>
      <c r="BM58" s="1">
        <v>0.37698412698412709</v>
      </c>
      <c r="BN58" s="1">
        <v>0.62154294032023283</v>
      </c>
      <c r="BO58" s="1">
        <f t="shared" ref="BO58:BO85" si="127">1-BM58</f>
        <v>0.62301587301587291</v>
      </c>
      <c r="BP58" s="1">
        <v>0.49927219796215427</v>
      </c>
      <c r="BQ58" s="1">
        <v>0.5</v>
      </c>
      <c r="BR58" s="1">
        <f t="shared" si="104"/>
        <v>15</v>
      </c>
      <c r="BS58" s="1">
        <f t="shared" si="105"/>
        <v>9</v>
      </c>
      <c r="BT58" s="1">
        <f t="shared" si="106"/>
        <v>15</v>
      </c>
      <c r="BU58" s="1">
        <f t="shared" si="107"/>
        <v>9</v>
      </c>
      <c r="BV58" s="1">
        <f t="shared" si="108"/>
        <v>15</v>
      </c>
      <c r="BW58" s="1">
        <f t="shared" si="109"/>
        <v>9</v>
      </c>
      <c r="BX58" s="1">
        <f t="shared" si="110"/>
        <v>15</v>
      </c>
      <c r="BY58" s="1">
        <f t="shared" si="111"/>
        <v>9</v>
      </c>
      <c r="BZ58" s="1">
        <f t="shared" si="112"/>
        <v>0.625</v>
      </c>
      <c r="CA58" s="1">
        <f t="shared" si="113"/>
        <v>0.375</v>
      </c>
      <c r="CB58" s="1">
        <f t="shared" si="114"/>
        <v>0.625</v>
      </c>
      <c r="CC58" s="1">
        <f t="shared" si="115"/>
        <v>0.375</v>
      </c>
      <c r="CD58" s="1">
        <f t="shared" si="116"/>
        <v>1.6487244311652487</v>
      </c>
      <c r="CE58" s="1">
        <f t="shared" si="117"/>
        <v>1.6666666666666667</v>
      </c>
      <c r="CF58" s="2">
        <f t="shared" si="118"/>
        <v>0.60745973910383022</v>
      </c>
      <c r="CG58" s="2">
        <f t="shared" si="119"/>
        <v>0.6</v>
      </c>
      <c r="CH58" s="1">
        <f t="shared" si="120"/>
        <v>2.7777777777777781</v>
      </c>
      <c r="CI58" s="1">
        <f t="shared" si="48"/>
        <v>2.7777777777777781</v>
      </c>
      <c r="CJ58" s="4">
        <f t="shared" si="121"/>
        <v>0.62245978168439675</v>
      </c>
      <c r="CK58" s="4">
        <f t="shared" si="122"/>
        <v>0.62209956223071983</v>
      </c>
      <c r="CL58" s="4">
        <f t="shared" si="123"/>
        <v>0.62227940666805281</v>
      </c>
      <c r="CM58">
        <v>0.1105937136204888</v>
      </c>
      <c r="CN58">
        <v>0.33232169954476498</v>
      </c>
      <c r="CO58">
        <v>0.37601862630966232</v>
      </c>
      <c r="CP58">
        <v>0.60698027314112302</v>
      </c>
      <c r="CQ58">
        <v>0.78346915017462138</v>
      </c>
      <c r="CR58">
        <v>0.91654021244309547</v>
      </c>
      <c r="CS58">
        <v>0.49941792782305</v>
      </c>
      <c r="CT58">
        <v>0.50075872534142651</v>
      </c>
    </row>
    <row r="59" spans="1:98" x14ac:dyDescent="0.25">
      <c r="A59" s="1" t="s">
        <v>125</v>
      </c>
      <c r="B59" s="1" t="s">
        <v>126</v>
      </c>
      <c r="C59" s="1">
        <v>20</v>
      </c>
      <c r="D59" s="1" t="s">
        <v>256</v>
      </c>
      <c r="E59" s="1" t="s">
        <v>571</v>
      </c>
      <c r="F59" s="1">
        <v>1</v>
      </c>
      <c r="G59" s="1">
        <v>0</v>
      </c>
      <c r="H59" s="1">
        <v>50</v>
      </c>
      <c r="I59" s="1">
        <v>70</v>
      </c>
      <c r="J59" s="1">
        <v>0</v>
      </c>
      <c r="K59" s="1">
        <f t="shared" si="46"/>
        <v>50</v>
      </c>
      <c r="L59" s="1">
        <f t="shared" si="75"/>
        <v>120</v>
      </c>
      <c r="M59" s="1" t="s">
        <v>33</v>
      </c>
      <c r="N59" s="1" t="s">
        <v>33</v>
      </c>
      <c r="O59" s="1">
        <v>0</v>
      </c>
      <c r="P59" s="1" t="s">
        <v>33</v>
      </c>
      <c r="Q59" s="1" t="e">
        <f t="shared" si="125"/>
        <v>#VALUE!</v>
      </c>
      <c r="R59" s="1" t="e">
        <f t="shared" si="126"/>
        <v>#VALUE!</v>
      </c>
      <c r="S59" s="1">
        <f t="shared" si="76"/>
        <v>0</v>
      </c>
      <c r="T59" s="1" t="e">
        <f t="shared" si="47"/>
        <v>#VALUE!</v>
      </c>
      <c r="U59" s="1">
        <v>59</v>
      </c>
      <c r="V59" s="1">
        <v>2013</v>
      </c>
      <c r="W59" s="1" t="s">
        <v>35</v>
      </c>
      <c r="X59" s="1" t="s">
        <v>40</v>
      </c>
      <c r="Y59" s="1" t="s">
        <v>582</v>
      </c>
      <c r="Z59" s="1" t="s">
        <v>368</v>
      </c>
      <c r="AA59" s="1" t="s">
        <v>48</v>
      </c>
      <c r="AB59" s="1" t="s">
        <v>393</v>
      </c>
      <c r="AC59" s="1" t="s">
        <v>381</v>
      </c>
      <c r="AD59" s="1" t="e">
        <f>LOG(AE59,2)</f>
        <v>#VALUE!</v>
      </c>
      <c r="AE59" s="1" t="s">
        <v>33</v>
      </c>
      <c r="AF59" s="1">
        <v>0.83</v>
      </c>
      <c r="AG59" s="1">
        <v>0.93</v>
      </c>
      <c r="AH59" s="1">
        <f t="shared" si="77"/>
        <v>11.857142857142865</v>
      </c>
      <c r="AI59" s="1">
        <f t="shared" si="78"/>
        <v>11.857142857142865</v>
      </c>
      <c r="AJ59" s="2">
        <f t="shared" si="79"/>
        <v>0.18279569892473121</v>
      </c>
      <c r="AK59" s="1">
        <f t="shared" si="80"/>
        <v>0.18279569892473121</v>
      </c>
      <c r="AL59" s="1">
        <f t="shared" si="81"/>
        <v>75.722222222222229</v>
      </c>
      <c r="AM59" s="1">
        <f t="shared" si="82"/>
        <v>75.722222222222229</v>
      </c>
      <c r="AN59" s="3">
        <v>0.88</v>
      </c>
      <c r="AO59" s="3">
        <v>0.92</v>
      </c>
      <c r="AP59" s="3">
        <f t="shared" si="85"/>
        <v>0.87166666666666659</v>
      </c>
      <c r="AQ59" s="1">
        <v>0.93100000000000005</v>
      </c>
      <c r="AR59" s="1">
        <f t="shared" si="86"/>
        <v>58</v>
      </c>
      <c r="AS59" s="1">
        <f t="shared" si="87"/>
        <v>3</v>
      </c>
      <c r="AT59" s="1">
        <f t="shared" si="88"/>
        <v>47</v>
      </c>
      <c r="AU59" s="1">
        <f t="shared" si="89"/>
        <v>12</v>
      </c>
      <c r="AV59" s="1">
        <f t="shared" si="90"/>
        <v>58</v>
      </c>
      <c r="AW59" s="1">
        <f t="shared" si="91"/>
        <v>3</v>
      </c>
      <c r="AX59" s="1">
        <f t="shared" si="92"/>
        <v>47</v>
      </c>
      <c r="AY59" s="1">
        <f t="shared" si="93"/>
        <v>12</v>
      </c>
      <c r="AZ59" s="1">
        <f t="shared" si="94"/>
        <v>0.82857142857142863</v>
      </c>
      <c r="BA59" s="1">
        <f t="shared" si="95"/>
        <v>6.0000000000000053E-2</v>
      </c>
      <c r="BB59" s="1">
        <f t="shared" si="96"/>
        <v>0.82857142857142863</v>
      </c>
      <c r="BC59" s="1">
        <f t="shared" si="97"/>
        <v>6.0000000000000053E-2</v>
      </c>
      <c r="BD59" s="1">
        <f t="shared" si="98"/>
        <v>61</v>
      </c>
      <c r="BE59" s="1">
        <f t="shared" si="99"/>
        <v>59</v>
      </c>
      <c r="BF59" s="1">
        <f t="shared" si="100"/>
        <v>1.0338983050847457</v>
      </c>
      <c r="BG59" s="1">
        <f t="shared" si="101"/>
        <v>-0.36610169491525424</v>
      </c>
      <c r="BH59" s="1" t="s">
        <v>316</v>
      </c>
      <c r="BI59" s="5">
        <v>0.88600000000000001</v>
      </c>
      <c r="BJ59" s="5">
        <v>0.97699999999999998</v>
      </c>
      <c r="BK59" s="1" t="str">
        <f t="shared" si="102"/>
        <v>Yes</v>
      </c>
      <c r="BL59" s="1" t="s">
        <v>473</v>
      </c>
      <c r="BM59" s="1">
        <v>0.1100702576112411</v>
      </c>
      <c r="BN59" s="1">
        <v>0.89028213166144232</v>
      </c>
      <c r="BO59" s="1">
        <f t="shared" si="127"/>
        <v>0.88992974238875888</v>
      </c>
      <c r="BP59" s="1">
        <v>0.49843260188087779</v>
      </c>
      <c r="BQ59" s="1">
        <v>0.50195160031225605</v>
      </c>
      <c r="BR59" s="1">
        <f t="shared" si="104"/>
        <v>62</v>
      </c>
      <c r="BS59" s="1">
        <f t="shared" si="105"/>
        <v>6</v>
      </c>
      <c r="BT59" s="1">
        <f t="shared" si="106"/>
        <v>44</v>
      </c>
      <c r="BU59" s="1">
        <f t="shared" si="107"/>
        <v>8</v>
      </c>
      <c r="BV59" s="1">
        <f t="shared" si="108"/>
        <v>62</v>
      </c>
      <c r="BW59" s="1">
        <f t="shared" si="109"/>
        <v>6</v>
      </c>
      <c r="BX59" s="1">
        <f t="shared" si="110"/>
        <v>44</v>
      </c>
      <c r="BY59" s="1">
        <f t="shared" si="111"/>
        <v>8</v>
      </c>
      <c r="BZ59" s="1">
        <f t="shared" si="112"/>
        <v>0.88571428571428568</v>
      </c>
      <c r="CA59" s="1">
        <f t="shared" si="113"/>
        <v>0.12</v>
      </c>
      <c r="CB59" s="1">
        <f t="shared" si="114"/>
        <v>0.88571428571428568</v>
      </c>
      <c r="CC59" s="1">
        <f t="shared" si="115"/>
        <v>0.12</v>
      </c>
      <c r="CD59" s="1">
        <f t="shared" si="116"/>
        <v>8.0883078770092816</v>
      </c>
      <c r="CE59" s="1">
        <f t="shared" si="117"/>
        <v>7.3809523809523805</v>
      </c>
      <c r="CF59" s="2">
        <f t="shared" si="118"/>
        <v>0.12328823626464243</v>
      </c>
      <c r="CG59" s="2">
        <f t="shared" si="119"/>
        <v>0.12987012987012991</v>
      </c>
      <c r="CH59" s="1">
        <f t="shared" si="120"/>
        <v>56.833333333333336</v>
      </c>
      <c r="CI59" s="1">
        <f t="shared" si="48"/>
        <v>56.833333333333336</v>
      </c>
      <c r="CJ59" s="4">
        <f t="shared" si="121"/>
        <v>0.91885508437057906</v>
      </c>
      <c r="CK59" s="4">
        <f t="shared" si="122"/>
        <v>0.85280316301189685</v>
      </c>
      <c r="CL59" s="4">
        <f t="shared" si="123"/>
        <v>0.89013530279782427</v>
      </c>
      <c r="CM59">
        <v>1.1389521640091081E-2</v>
      </c>
      <c r="CN59">
        <v>0.7079934747145189</v>
      </c>
      <c r="CO59">
        <v>9.6810933940774474E-2</v>
      </c>
      <c r="CP59">
        <v>0.88907014681892349</v>
      </c>
      <c r="CQ59">
        <v>0.38382687927107062</v>
      </c>
      <c r="CR59">
        <v>0.96737357259380086</v>
      </c>
      <c r="CS59">
        <v>0.50455580865603644</v>
      </c>
      <c r="CT59">
        <v>0.49918433931484513</v>
      </c>
    </row>
    <row r="60" spans="1:98" ht="30" x14ac:dyDescent="0.25">
      <c r="A60" s="1" t="s">
        <v>127</v>
      </c>
      <c r="B60" s="1" t="s">
        <v>128</v>
      </c>
      <c r="C60" s="1">
        <v>21</v>
      </c>
      <c r="D60" s="1" t="s">
        <v>257</v>
      </c>
      <c r="E60" s="1" t="s">
        <v>571</v>
      </c>
      <c r="F60" s="1">
        <v>1</v>
      </c>
      <c r="G60" s="1">
        <v>0</v>
      </c>
      <c r="H60" s="1">
        <v>146</v>
      </c>
      <c r="I60" s="1">
        <v>146</v>
      </c>
      <c r="J60" s="1">
        <v>0</v>
      </c>
      <c r="K60" s="1">
        <f t="shared" si="46"/>
        <v>146</v>
      </c>
      <c r="L60" s="1">
        <f t="shared" si="75"/>
        <v>292</v>
      </c>
      <c r="M60" s="1" t="s">
        <v>33</v>
      </c>
      <c r="N60" s="1" t="s">
        <v>33</v>
      </c>
      <c r="O60" s="1">
        <v>0</v>
      </c>
      <c r="P60" s="1" t="s">
        <v>33</v>
      </c>
      <c r="Q60" s="1" t="e">
        <f t="shared" si="125"/>
        <v>#VALUE!</v>
      </c>
      <c r="R60" s="1" t="e">
        <f t="shared" si="126"/>
        <v>#VALUE!</v>
      </c>
      <c r="S60" s="1">
        <f t="shared" si="76"/>
        <v>0</v>
      </c>
      <c r="T60" s="1" t="e">
        <f t="shared" si="47"/>
        <v>#VALUE!</v>
      </c>
      <c r="U60" s="1">
        <v>55.11</v>
      </c>
      <c r="V60" s="1">
        <v>2018</v>
      </c>
      <c r="W60" s="1" t="s">
        <v>35</v>
      </c>
      <c r="X60" s="1" t="s">
        <v>40</v>
      </c>
      <c r="Y60" s="8" t="s">
        <v>584</v>
      </c>
      <c r="Z60" s="1" t="s">
        <v>367</v>
      </c>
      <c r="AA60" s="1" t="s">
        <v>48</v>
      </c>
      <c r="AB60" s="1" t="s">
        <v>390</v>
      </c>
      <c r="AC60" s="1" t="s">
        <v>401</v>
      </c>
      <c r="AD60" s="1">
        <v>0.47</v>
      </c>
      <c r="AE60" s="1">
        <v>0.47</v>
      </c>
      <c r="AF60" s="1">
        <v>0.77</v>
      </c>
      <c r="AG60" s="1">
        <v>0.77</v>
      </c>
      <c r="AH60" s="1">
        <f t="shared" si="77"/>
        <v>3.347826086956522</v>
      </c>
      <c r="AI60" s="1">
        <f t="shared" si="78"/>
        <v>3.347826086956522</v>
      </c>
      <c r="AJ60" s="2">
        <f t="shared" si="79"/>
        <v>0.29870129870129869</v>
      </c>
      <c r="AK60" s="1">
        <f t="shared" si="80"/>
        <v>0.29870129870129869</v>
      </c>
      <c r="AL60" s="1">
        <f t="shared" si="81"/>
        <v>10.851211072664361</v>
      </c>
      <c r="AM60" s="1">
        <f t="shared" si="82"/>
        <v>10.851211072664361</v>
      </c>
      <c r="AN60" s="4">
        <f t="shared" ref="AN60:AN66" si="128">(AF60*I60)/((AF60*I60)+(H60-(AG60*H60)))</f>
        <v>0.77</v>
      </c>
      <c r="AO60" s="4">
        <f t="shared" ref="AO60:AO66" si="129">(AG60*H60)/((I60-(AF60*I60))+(AG60*H60))</f>
        <v>0.77</v>
      </c>
      <c r="AP60" s="4">
        <f t="shared" si="85"/>
        <v>0.77</v>
      </c>
      <c r="AQ60" s="1">
        <v>0.82599999999999996</v>
      </c>
      <c r="AR60" s="1">
        <f t="shared" si="86"/>
        <v>112</v>
      </c>
      <c r="AS60" s="1">
        <f t="shared" si="87"/>
        <v>34</v>
      </c>
      <c r="AT60" s="1">
        <f t="shared" si="88"/>
        <v>112</v>
      </c>
      <c r="AU60" s="1">
        <f t="shared" si="89"/>
        <v>34</v>
      </c>
      <c r="AV60" s="1">
        <f t="shared" si="90"/>
        <v>112</v>
      </c>
      <c r="AW60" s="1">
        <f t="shared" si="91"/>
        <v>34</v>
      </c>
      <c r="AX60" s="1">
        <f t="shared" si="92"/>
        <v>112</v>
      </c>
      <c r="AY60" s="1">
        <f t="shared" si="93"/>
        <v>34</v>
      </c>
      <c r="AZ60" s="1">
        <f t="shared" si="94"/>
        <v>0.76712328767123283</v>
      </c>
      <c r="BA60" s="1">
        <f t="shared" si="95"/>
        <v>0.23287671232876717</v>
      </c>
      <c r="BB60" s="1">
        <f t="shared" si="96"/>
        <v>0.76712328767123283</v>
      </c>
      <c r="BC60" s="1">
        <f t="shared" si="97"/>
        <v>0.23287671232876717</v>
      </c>
      <c r="BD60" s="1">
        <f t="shared" si="98"/>
        <v>146</v>
      </c>
      <c r="BE60" s="1">
        <f t="shared" si="99"/>
        <v>146</v>
      </c>
      <c r="BF60" s="1">
        <f t="shared" si="100"/>
        <v>1</v>
      </c>
      <c r="BG60" s="1">
        <f t="shared" si="101"/>
        <v>0</v>
      </c>
      <c r="BH60" s="1" t="s">
        <v>327</v>
      </c>
      <c r="BI60" s="5">
        <v>0.77800000000000002</v>
      </c>
      <c r="BJ60" s="5">
        <v>0.874</v>
      </c>
      <c r="BK60" s="1" t="str">
        <f t="shared" si="102"/>
        <v>Yes</v>
      </c>
      <c r="BL60" s="1" t="s">
        <v>455</v>
      </c>
      <c r="BM60" s="1">
        <v>0.19053549190535499</v>
      </c>
      <c r="BN60" s="1">
        <v>0.80952380952380942</v>
      </c>
      <c r="BO60" s="1">
        <f t="shared" si="127"/>
        <v>0.80946450809464499</v>
      </c>
      <c r="BP60" s="1">
        <v>0.49927849927849932</v>
      </c>
      <c r="BQ60" s="1">
        <v>0.50062266500622676</v>
      </c>
      <c r="BR60" s="1">
        <f t="shared" si="104"/>
        <v>118</v>
      </c>
      <c r="BS60" s="1">
        <f t="shared" si="105"/>
        <v>28</v>
      </c>
      <c r="BT60" s="1">
        <f t="shared" si="106"/>
        <v>118</v>
      </c>
      <c r="BU60" s="1">
        <f t="shared" si="107"/>
        <v>28</v>
      </c>
      <c r="BV60" s="1">
        <f t="shared" si="108"/>
        <v>118</v>
      </c>
      <c r="BW60" s="1">
        <f t="shared" si="109"/>
        <v>28</v>
      </c>
      <c r="BX60" s="1">
        <f t="shared" si="110"/>
        <v>118</v>
      </c>
      <c r="BY60" s="1">
        <f t="shared" si="111"/>
        <v>28</v>
      </c>
      <c r="BZ60" s="1">
        <f t="shared" si="112"/>
        <v>0.80821917808219179</v>
      </c>
      <c r="CA60" s="1">
        <f t="shared" si="113"/>
        <v>0.19178082191780821</v>
      </c>
      <c r="CB60" s="1">
        <f t="shared" si="114"/>
        <v>0.80821917808219179</v>
      </c>
      <c r="CC60" s="1">
        <f t="shared" si="115"/>
        <v>0.19178082191780821</v>
      </c>
      <c r="CD60" s="1">
        <f t="shared" si="116"/>
        <v>4.2486772486772466</v>
      </c>
      <c r="CE60" s="1">
        <f t="shared" si="117"/>
        <v>4.2142857142857144</v>
      </c>
      <c r="CF60" s="2">
        <f t="shared" si="118"/>
        <v>0.23531135531135547</v>
      </c>
      <c r="CG60" s="2">
        <f t="shared" si="119"/>
        <v>0.23728813559322032</v>
      </c>
      <c r="CH60" s="1">
        <f t="shared" si="120"/>
        <v>17.760204081632654</v>
      </c>
      <c r="CI60" s="1">
        <f t="shared" si="48"/>
        <v>17.760204081632654</v>
      </c>
      <c r="CJ60" s="4">
        <f t="shared" si="121"/>
        <v>0.80947580645161277</v>
      </c>
      <c r="CK60" s="4">
        <f t="shared" si="122"/>
        <v>0.80951251334361285</v>
      </c>
      <c r="CL60" s="4">
        <f t="shared" si="123"/>
        <v>0.80949415880922715</v>
      </c>
      <c r="CM60">
        <v>2.0540540540540608E-2</v>
      </c>
      <c r="CN60">
        <v>0.43867243867243871</v>
      </c>
      <c r="CO60">
        <v>0.1772972972972974</v>
      </c>
      <c r="CP60">
        <v>0.80230880230880242</v>
      </c>
      <c r="CQ60">
        <v>0.61297297297297315</v>
      </c>
      <c r="CR60">
        <v>0.97979797979797978</v>
      </c>
      <c r="CS60">
        <v>0.49945945945945958</v>
      </c>
      <c r="CT60">
        <v>0.50072150072150068</v>
      </c>
    </row>
    <row r="61" spans="1:98" ht="30" x14ac:dyDescent="0.25">
      <c r="A61" s="1" t="s">
        <v>127</v>
      </c>
      <c r="B61" s="1" t="s">
        <v>128</v>
      </c>
      <c r="C61" s="1">
        <v>21</v>
      </c>
      <c r="D61" s="1" t="s">
        <v>258</v>
      </c>
      <c r="E61" s="1" t="s">
        <v>571</v>
      </c>
      <c r="F61" s="1">
        <v>1</v>
      </c>
      <c r="G61" s="1">
        <v>0</v>
      </c>
      <c r="H61" s="1">
        <v>148</v>
      </c>
      <c r="I61" s="1">
        <v>150</v>
      </c>
      <c r="J61" s="1">
        <v>0</v>
      </c>
      <c r="K61" s="1">
        <f t="shared" si="46"/>
        <v>148</v>
      </c>
      <c r="L61" s="1">
        <f t="shared" si="75"/>
        <v>298</v>
      </c>
      <c r="M61" s="1" t="s">
        <v>33</v>
      </c>
      <c r="N61" s="1" t="s">
        <v>33</v>
      </c>
      <c r="O61" s="1">
        <v>0</v>
      </c>
      <c r="P61" s="1" t="s">
        <v>33</v>
      </c>
      <c r="Q61" s="1" t="e">
        <f t="shared" si="125"/>
        <v>#VALUE!</v>
      </c>
      <c r="R61" s="1" t="e">
        <f t="shared" si="126"/>
        <v>#VALUE!</v>
      </c>
      <c r="S61" s="1">
        <f t="shared" si="76"/>
        <v>0</v>
      </c>
      <c r="T61" s="1" t="e">
        <f t="shared" si="47"/>
        <v>#VALUE!</v>
      </c>
      <c r="U61" s="1">
        <v>53.88</v>
      </c>
      <c r="V61" s="1">
        <v>2018</v>
      </c>
      <c r="W61" s="1" t="s">
        <v>35</v>
      </c>
      <c r="X61" s="1" t="s">
        <v>40</v>
      </c>
      <c r="Y61" s="10" t="s">
        <v>576</v>
      </c>
      <c r="Z61" s="1" t="s">
        <v>368</v>
      </c>
      <c r="AA61" s="1" t="s">
        <v>31</v>
      </c>
      <c r="AB61" s="1" t="s">
        <v>390</v>
      </c>
      <c r="AC61" s="1" t="s">
        <v>398</v>
      </c>
      <c r="AD61" s="1">
        <v>0.48</v>
      </c>
      <c r="AE61" s="1">
        <v>0.48</v>
      </c>
      <c r="AF61" s="1">
        <v>0.96</v>
      </c>
      <c r="AG61" s="1">
        <v>0.91</v>
      </c>
      <c r="AH61" s="1">
        <f t="shared" si="77"/>
        <v>10.66666666666667</v>
      </c>
      <c r="AI61" s="1">
        <f t="shared" si="78"/>
        <v>10.66666666666667</v>
      </c>
      <c r="AJ61" s="2">
        <f t="shared" si="79"/>
        <v>4.3956043956043994E-2</v>
      </c>
      <c r="AK61" s="1">
        <f t="shared" si="80"/>
        <v>4.3956043956043994E-2</v>
      </c>
      <c r="AL61" s="1">
        <f t="shared" si="81"/>
        <v>249.23076923076923</v>
      </c>
      <c r="AM61" s="1">
        <f t="shared" si="82"/>
        <v>249.23076923076923</v>
      </c>
      <c r="AN61" s="4">
        <f t="shared" si="128"/>
        <v>0.91533180778032042</v>
      </c>
      <c r="AO61" s="4">
        <f t="shared" si="129"/>
        <v>0.95735001421666188</v>
      </c>
      <c r="AP61" s="4">
        <f t="shared" si="85"/>
        <v>0.93516778523489941</v>
      </c>
      <c r="AQ61" s="1">
        <v>0.96499999999999997</v>
      </c>
      <c r="AR61" s="1">
        <f t="shared" si="86"/>
        <v>144</v>
      </c>
      <c r="AS61" s="1">
        <f t="shared" si="87"/>
        <v>13</v>
      </c>
      <c r="AT61" s="1">
        <f t="shared" si="88"/>
        <v>135</v>
      </c>
      <c r="AU61" s="1">
        <f t="shared" si="89"/>
        <v>6</v>
      </c>
      <c r="AV61" s="1">
        <f t="shared" si="90"/>
        <v>144</v>
      </c>
      <c r="AW61" s="1">
        <f t="shared" si="91"/>
        <v>13</v>
      </c>
      <c r="AX61" s="1">
        <f t="shared" si="92"/>
        <v>135</v>
      </c>
      <c r="AY61" s="1">
        <f t="shared" si="93"/>
        <v>6</v>
      </c>
      <c r="AZ61" s="1">
        <f t="shared" si="94"/>
        <v>0.96</v>
      </c>
      <c r="BA61" s="1">
        <f t="shared" si="95"/>
        <v>8.7837837837837829E-2</v>
      </c>
      <c r="BB61" s="1">
        <f t="shared" si="96"/>
        <v>0.96</v>
      </c>
      <c r="BC61" s="1">
        <f t="shared" si="97"/>
        <v>8.7837837837837829E-2</v>
      </c>
      <c r="BD61" s="1">
        <f t="shared" si="98"/>
        <v>157</v>
      </c>
      <c r="BE61" s="1">
        <f t="shared" si="99"/>
        <v>141</v>
      </c>
      <c r="BF61" s="1">
        <f t="shared" si="100"/>
        <v>1.1134751773049645</v>
      </c>
      <c r="BG61" s="1">
        <f t="shared" si="101"/>
        <v>9.9961663791450883E-2</v>
      </c>
      <c r="BH61" s="1" t="s">
        <v>328</v>
      </c>
      <c r="BI61" s="5">
        <v>0.94099999999999995</v>
      </c>
      <c r="BJ61" s="5">
        <v>0.99</v>
      </c>
      <c r="BK61" s="1" t="str">
        <f t="shared" si="102"/>
        <v>Yes</v>
      </c>
      <c r="BL61" s="1" t="s">
        <v>456</v>
      </c>
      <c r="BM61" s="1">
        <v>6.1007957559681691E-2</v>
      </c>
      <c r="BN61" s="1">
        <v>0.94006309148264999</v>
      </c>
      <c r="BO61" s="1">
        <f t="shared" si="127"/>
        <v>0.93899204244031831</v>
      </c>
      <c r="BP61" s="1">
        <v>0.5</v>
      </c>
      <c r="BQ61" s="1">
        <v>0.49999999999999989</v>
      </c>
      <c r="BR61" s="1">
        <f t="shared" si="104"/>
        <v>141</v>
      </c>
      <c r="BS61" s="1">
        <f t="shared" si="105"/>
        <v>9</v>
      </c>
      <c r="BT61" s="1">
        <f t="shared" si="106"/>
        <v>139</v>
      </c>
      <c r="BU61" s="1">
        <f t="shared" si="107"/>
        <v>9</v>
      </c>
      <c r="BV61" s="1">
        <f t="shared" si="108"/>
        <v>141</v>
      </c>
      <c r="BW61" s="1">
        <f t="shared" si="109"/>
        <v>9</v>
      </c>
      <c r="BX61" s="1">
        <f t="shared" si="110"/>
        <v>139</v>
      </c>
      <c r="BY61" s="1">
        <f t="shared" si="111"/>
        <v>9</v>
      </c>
      <c r="BZ61" s="1">
        <f t="shared" si="112"/>
        <v>0.94</v>
      </c>
      <c r="CA61" s="1">
        <f t="shared" si="113"/>
        <v>6.0810810810810856E-2</v>
      </c>
      <c r="CB61" s="1">
        <f t="shared" si="114"/>
        <v>0.94</v>
      </c>
      <c r="CC61" s="1">
        <f t="shared" si="115"/>
        <v>6.0810810810810856E-2</v>
      </c>
      <c r="CD61" s="1">
        <f t="shared" si="116"/>
        <v>15.408860238650394</v>
      </c>
      <c r="CE61" s="1">
        <f t="shared" si="117"/>
        <v>15.457777777777766</v>
      </c>
      <c r="CF61" s="2">
        <f t="shared" si="118"/>
        <v>6.3831114437968794E-2</v>
      </c>
      <c r="CG61" s="2">
        <f t="shared" si="119"/>
        <v>6.3884892086330997E-2</v>
      </c>
      <c r="CH61" s="1">
        <f t="shared" si="120"/>
        <v>241.96296296296296</v>
      </c>
      <c r="CI61" s="1">
        <f t="shared" si="48"/>
        <v>241.96296296296296</v>
      </c>
      <c r="CJ61" s="4">
        <f t="shared" si="121"/>
        <v>0.939820984567035</v>
      </c>
      <c r="CK61" s="4">
        <f t="shared" si="122"/>
        <v>0.93923726866814694</v>
      </c>
      <c r="CL61" s="4">
        <f t="shared" si="123"/>
        <v>0.93953116108578738</v>
      </c>
      <c r="CM61">
        <v>1.279317697228145E-2</v>
      </c>
      <c r="CN61">
        <v>0.61318051575931232</v>
      </c>
      <c r="CO61">
        <v>5.223880597014928E-2</v>
      </c>
      <c r="CP61">
        <v>0.92120343839541563</v>
      </c>
      <c r="CQ61">
        <v>0.55010660980810244</v>
      </c>
      <c r="CR61">
        <v>0.99426934097421205</v>
      </c>
      <c r="CS61">
        <v>0.5</v>
      </c>
      <c r="CT61">
        <v>0.49999999999999989</v>
      </c>
    </row>
    <row r="62" spans="1:98" x14ac:dyDescent="0.25">
      <c r="A62" s="1" t="s">
        <v>129</v>
      </c>
      <c r="B62" s="1" t="s">
        <v>130</v>
      </c>
      <c r="C62" s="1">
        <v>22</v>
      </c>
      <c r="D62" s="1" t="s">
        <v>259</v>
      </c>
      <c r="E62" s="1" t="s">
        <v>572</v>
      </c>
      <c r="F62" s="1">
        <v>0</v>
      </c>
      <c r="G62" s="1">
        <v>0</v>
      </c>
      <c r="H62" s="1">
        <v>50</v>
      </c>
      <c r="I62" s="1">
        <v>50</v>
      </c>
      <c r="J62" s="1">
        <v>0</v>
      </c>
      <c r="K62" s="1">
        <f t="shared" si="46"/>
        <v>50</v>
      </c>
      <c r="L62" s="1">
        <f t="shared" si="75"/>
        <v>100</v>
      </c>
      <c r="M62" s="1">
        <v>50</v>
      </c>
      <c r="N62" s="1">
        <v>0</v>
      </c>
      <c r="O62" s="1">
        <v>0</v>
      </c>
      <c r="P62" s="1">
        <v>0</v>
      </c>
      <c r="Q62" s="1">
        <f t="shared" si="125"/>
        <v>100</v>
      </c>
      <c r="R62" s="1">
        <f t="shared" si="126"/>
        <v>0</v>
      </c>
      <c r="S62" s="1">
        <f t="shared" si="76"/>
        <v>0</v>
      </c>
      <c r="T62" s="1">
        <f t="shared" si="47"/>
        <v>0</v>
      </c>
      <c r="U62" s="1" t="s">
        <v>33</v>
      </c>
      <c r="V62" s="1">
        <v>2014</v>
      </c>
      <c r="W62" s="1" t="s">
        <v>107</v>
      </c>
      <c r="X62" s="1" t="s">
        <v>40</v>
      </c>
      <c r="Y62" s="1" t="s">
        <v>581</v>
      </c>
      <c r="Z62" s="1" t="s">
        <v>368</v>
      </c>
      <c r="AA62" s="1" t="s">
        <v>31</v>
      </c>
      <c r="AB62" s="1" t="s">
        <v>393</v>
      </c>
      <c r="AC62" s="1" t="s">
        <v>164</v>
      </c>
      <c r="AD62" s="1" t="e">
        <f>LOG(AE62,2)</f>
        <v>#VALUE!</v>
      </c>
      <c r="AE62" s="1" t="s">
        <v>33</v>
      </c>
      <c r="AF62" s="1" t="s">
        <v>33</v>
      </c>
      <c r="AG62" s="1" t="s">
        <v>33</v>
      </c>
      <c r="AH62" s="1" t="e">
        <f t="shared" si="77"/>
        <v>#VALUE!</v>
      </c>
      <c r="AI62" s="1" t="e">
        <f t="shared" si="78"/>
        <v>#VALUE!</v>
      </c>
      <c r="AJ62" s="2" t="e">
        <f t="shared" si="79"/>
        <v>#VALUE!</v>
      </c>
      <c r="AK62" s="1" t="e">
        <f t="shared" si="80"/>
        <v>#VALUE!</v>
      </c>
      <c r="AL62" s="1" t="e">
        <f t="shared" si="81"/>
        <v>#VALUE!</v>
      </c>
      <c r="AM62" s="1" t="e">
        <f t="shared" si="82"/>
        <v>#VALUE!</v>
      </c>
      <c r="AN62" s="3" t="e">
        <f t="shared" si="128"/>
        <v>#VALUE!</v>
      </c>
      <c r="AO62" s="3" t="e">
        <f t="shared" si="129"/>
        <v>#VALUE!</v>
      </c>
      <c r="AP62" s="3" t="e">
        <f t="shared" si="85"/>
        <v>#VALUE!</v>
      </c>
      <c r="AQ62" s="1">
        <v>0.86</v>
      </c>
      <c r="AR62" s="1" t="e">
        <f t="shared" si="86"/>
        <v>#VALUE!</v>
      </c>
      <c r="AS62" s="1" t="e">
        <f t="shared" si="87"/>
        <v>#VALUE!</v>
      </c>
      <c r="AT62" s="1" t="e">
        <f t="shared" si="88"/>
        <v>#VALUE!</v>
      </c>
      <c r="AU62" s="1" t="e">
        <f t="shared" si="89"/>
        <v>#VALUE!</v>
      </c>
      <c r="AV62" s="1" t="e">
        <f t="shared" si="90"/>
        <v>#VALUE!</v>
      </c>
      <c r="AW62" s="1" t="e">
        <f t="shared" si="91"/>
        <v>#VALUE!</v>
      </c>
      <c r="AX62" s="1" t="e">
        <f t="shared" si="92"/>
        <v>#VALUE!</v>
      </c>
      <c r="AY62" s="1" t="e">
        <f t="shared" si="93"/>
        <v>#VALUE!</v>
      </c>
      <c r="AZ62" s="1" t="e">
        <f t="shared" si="94"/>
        <v>#VALUE!</v>
      </c>
      <c r="BA62" s="1" t="e">
        <f t="shared" si="95"/>
        <v>#VALUE!</v>
      </c>
      <c r="BB62" s="1" t="e">
        <f t="shared" si="96"/>
        <v>#VALUE!</v>
      </c>
      <c r="BC62" s="1" t="e">
        <f t="shared" si="97"/>
        <v>#VALUE!</v>
      </c>
      <c r="BD62" s="1" t="e">
        <f t="shared" si="98"/>
        <v>#VALUE!</v>
      </c>
      <c r="BE62" s="1" t="e">
        <f t="shared" si="99"/>
        <v>#VALUE!</v>
      </c>
      <c r="BF62" s="1" t="e">
        <f t="shared" si="100"/>
        <v>#VALUE!</v>
      </c>
      <c r="BG62" s="1" t="e">
        <f t="shared" si="101"/>
        <v>#VALUE!</v>
      </c>
      <c r="BH62" s="1" t="s">
        <v>33</v>
      </c>
      <c r="BI62" s="5" t="s">
        <v>33</v>
      </c>
      <c r="BJ62" s="5" t="s">
        <v>33</v>
      </c>
      <c r="BK62" s="1" t="str">
        <f t="shared" si="102"/>
        <v>Yes</v>
      </c>
      <c r="BL62" s="1" t="s">
        <v>478</v>
      </c>
      <c r="BM62" s="1">
        <v>0.24752475247524761</v>
      </c>
      <c r="BN62" s="1">
        <v>0.75314465408805042</v>
      </c>
      <c r="BO62" s="1">
        <f t="shared" si="127"/>
        <v>0.75247524752475237</v>
      </c>
      <c r="BP62" s="1">
        <v>0.50000000000000022</v>
      </c>
      <c r="BQ62" s="1">
        <v>0.50330033003300334</v>
      </c>
      <c r="BR62" s="1">
        <f t="shared" si="104"/>
        <v>38</v>
      </c>
      <c r="BS62" s="1">
        <f t="shared" si="105"/>
        <v>12</v>
      </c>
      <c r="BT62" s="1">
        <f t="shared" si="106"/>
        <v>38</v>
      </c>
      <c r="BU62" s="1">
        <f t="shared" si="107"/>
        <v>12</v>
      </c>
      <c r="BV62" s="1">
        <f t="shared" si="108"/>
        <v>38</v>
      </c>
      <c r="BW62" s="1">
        <f t="shared" si="109"/>
        <v>12</v>
      </c>
      <c r="BX62" s="1">
        <f t="shared" si="110"/>
        <v>38</v>
      </c>
      <c r="BY62" s="1">
        <f t="shared" si="111"/>
        <v>12</v>
      </c>
      <c r="BZ62" s="1">
        <f t="shared" si="112"/>
        <v>0.76</v>
      </c>
      <c r="CA62" s="1">
        <f t="shared" si="113"/>
        <v>0.24</v>
      </c>
      <c r="CB62" s="1">
        <f t="shared" si="114"/>
        <v>0.76</v>
      </c>
      <c r="CC62" s="1">
        <f t="shared" si="115"/>
        <v>0.24</v>
      </c>
      <c r="CD62" s="1">
        <f t="shared" si="116"/>
        <v>3.0427044025157226</v>
      </c>
      <c r="CE62" s="1">
        <f t="shared" si="117"/>
        <v>3.166666666666667</v>
      </c>
      <c r="CF62" s="2">
        <f t="shared" si="118"/>
        <v>0.32805776233035411</v>
      </c>
      <c r="CG62" s="2">
        <f t="shared" si="119"/>
        <v>0.31578947368421051</v>
      </c>
      <c r="CH62" s="1">
        <f t="shared" si="120"/>
        <v>10.027777777777779</v>
      </c>
      <c r="CI62" s="1">
        <f t="shared" si="48"/>
        <v>10.027777777777779</v>
      </c>
      <c r="CJ62" s="4">
        <f t="shared" si="121"/>
        <v>0.75264083137572146</v>
      </c>
      <c r="CK62" s="4">
        <f t="shared" si="122"/>
        <v>0.7529792968080633</v>
      </c>
      <c r="CL62" s="4">
        <f t="shared" si="123"/>
        <v>0.75280995080640134</v>
      </c>
      <c r="CM62">
        <v>4.3530834340991503E-2</v>
      </c>
      <c r="CN62">
        <v>0.48117839607201313</v>
      </c>
      <c r="CO62">
        <v>0.24667472793228529</v>
      </c>
      <c r="CP62">
        <v>0.73649754500818332</v>
      </c>
      <c r="CQ62">
        <v>0.73276904474002424</v>
      </c>
      <c r="CR62">
        <v>0.98036006546644816</v>
      </c>
      <c r="CS62">
        <v>0.50181378476420802</v>
      </c>
      <c r="CT62">
        <v>0.50081833060556458</v>
      </c>
    </row>
    <row r="63" spans="1:98" x14ac:dyDescent="0.25">
      <c r="A63" s="1" t="s">
        <v>131</v>
      </c>
      <c r="B63" s="1" t="s">
        <v>132</v>
      </c>
      <c r="C63" s="1">
        <v>23</v>
      </c>
      <c r="D63" s="1" t="s">
        <v>260</v>
      </c>
      <c r="E63" s="1" t="s">
        <v>571</v>
      </c>
      <c r="F63" s="1">
        <v>1</v>
      </c>
      <c r="G63" s="1">
        <v>0</v>
      </c>
      <c r="H63" s="1">
        <v>20</v>
      </c>
      <c r="I63" s="1">
        <v>44</v>
      </c>
      <c r="J63" s="1">
        <v>0</v>
      </c>
      <c r="K63" s="1">
        <f t="shared" si="46"/>
        <v>20</v>
      </c>
      <c r="L63" s="1">
        <f t="shared" si="75"/>
        <v>64</v>
      </c>
      <c r="M63" s="1">
        <v>27</v>
      </c>
      <c r="N63" s="1">
        <v>17</v>
      </c>
      <c r="O63" s="1">
        <v>0</v>
      </c>
      <c r="P63" s="1">
        <v>0</v>
      </c>
      <c r="Q63" s="1">
        <f t="shared" si="125"/>
        <v>61.363636363636367</v>
      </c>
      <c r="R63" s="1">
        <f t="shared" si="126"/>
        <v>38.636363636363633</v>
      </c>
      <c r="S63" s="1">
        <f t="shared" si="76"/>
        <v>0</v>
      </c>
      <c r="T63" s="1">
        <f t="shared" si="47"/>
        <v>0</v>
      </c>
      <c r="U63" s="1">
        <v>55.4</v>
      </c>
      <c r="V63" s="1">
        <v>2015</v>
      </c>
      <c r="W63" s="1" t="s">
        <v>95</v>
      </c>
      <c r="X63" s="1" t="s">
        <v>30</v>
      </c>
      <c r="Y63" s="1" t="s">
        <v>133</v>
      </c>
      <c r="Z63" s="1" t="s">
        <v>368</v>
      </c>
      <c r="AA63" s="1" t="s">
        <v>36</v>
      </c>
      <c r="AB63" s="1" t="s">
        <v>393</v>
      </c>
      <c r="AC63" s="1" t="s">
        <v>391</v>
      </c>
      <c r="AD63" s="1">
        <v>0.16500000000000001</v>
      </c>
      <c r="AE63" s="1">
        <v>0.16500000000000001</v>
      </c>
      <c r="AF63" s="1">
        <v>0.9</v>
      </c>
      <c r="AG63" s="1">
        <v>0.79500000000000004</v>
      </c>
      <c r="AH63" s="1">
        <f t="shared" si="77"/>
        <v>4.3902439024390256</v>
      </c>
      <c r="AI63" s="1">
        <f t="shared" si="78"/>
        <v>4.3902439024390256</v>
      </c>
      <c r="AJ63" s="2">
        <f t="shared" si="79"/>
        <v>0.12578616352201255</v>
      </c>
      <c r="AK63" s="1">
        <f t="shared" si="80"/>
        <v>0.12578616352201255</v>
      </c>
      <c r="AL63" s="1">
        <f t="shared" si="81"/>
        <v>40</v>
      </c>
      <c r="AM63" s="1">
        <f t="shared" si="82"/>
        <v>40</v>
      </c>
      <c r="AN63" s="4">
        <f t="shared" si="128"/>
        <v>0.90617848970251713</v>
      </c>
      <c r="AO63" s="4">
        <f t="shared" si="129"/>
        <v>0.78325123152709375</v>
      </c>
      <c r="AP63" s="4">
        <f t="shared" si="85"/>
        <v>0.8671875</v>
      </c>
      <c r="AQ63" s="1">
        <v>0.85</v>
      </c>
      <c r="AR63" s="1">
        <f t="shared" si="86"/>
        <v>40</v>
      </c>
      <c r="AS63" s="1">
        <f t="shared" si="87"/>
        <v>4</v>
      </c>
      <c r="AT63" s="1">
        <f t="shared" si="88"/>
        <v>16</v>
      </c>
      <c r="AU63" s="1">
        <f t="shared" si="89"/>
        <v>4</v>
      </c>
      <c r="AV63" s="1">
        <f t="shared" si="90"/>
        <v>40</v>
      </c>
      <c r="AW63" s="1">
        <f t="shared" si="91"/>
        <v>4</v>
      </c>
      <c r="AX63" s="1">
        <f t="shared" si="92"/>
        <v>16</v>
      </c>
      <c r="AY63" s="1">
        <f t="shared" si="93"/>
        <v>4</v>
      </c>
      <c r="AZ63" s="1">
        <f t="shared" si="94"/>
        <v>0.90909090909090906</v>
      </c>
      <c r="BA63" s="1">
        <f t="shared" si="95"/>
        <v>0.19999999999999996</v>
      </c>
      <c r="BB63" s="1">
        <f t="shared" si="96"/>
        <v>0.90909090909090906</v>
      </c>
      <c r="BC63" s="1">
        <f t="shared" si="97"/>
        <v>0.19999999999999996</v>
      </c>
      <c r="BD63" s="1">
        <f t="shared" si="98"/>
        <v>44</v>
      </c>
      <c r="BE63" s="1">
        <f t="shared" si="99"/>
        <v>20</v>
      </c>
      <c r="BF63" s="1">
        <f t="shared" si="100"/>
        <v>2.2000000000000002</v>
      </c>
      <c r="BG63" s="1">
        <f t="shared" si="101"/>
        <v>0</v>
      </c>
      <c r="BH63" s="1" t="s">
        <v>33</v>
      </c>
      <c r="BI63" s="5" t="s">
        <v>33</v>
      </c>
      <c r="BJ63" s="5" t="s">
        <v>33</v>
      </c>
      <c r="BK63" s="1" t="str">
        <f t="shared" si="102"/>
        <v>Yes</v>
      </c>
      <c r="BL63" s="1" t="s">
        <v>422</v>
      </c>
      <c r="BM63" s="1">
        <v>0.20505200594353629</v>
      </c>
      <c r="BN63" s="1">
        <v>0.80133555926544253</v>
      </c>
      <c r="BO63" s="1">
        <f t="shared" si="127"/>
        <v>0.79494799405646366</v>
      </c>
      <c r="BP63" s="1">
        <v>0.50417362270450761</v>
      </c>
      <c r="BQ63" s="1">
        <v>0.50074294205052006</v>
      </c>
      <c r="BR63" s="1">
        <f t="shared" si="104"/>
        <v>35</v>
      </c>
      <c r="BS63" s="1">
        <f t="shared" si="105"/>
        <v>4</v>
      </c>
      <c r="BT63" s="1">
        <f t="shared" si="106"/>
        <v>16</v>
      </c>
      <c r="BU63" s="1">
        <f t="shared" si="107"/>
        <v>9</v>
      </c>
      <c r="BV63" s="1">
        <f t="shared" si="108"/>
        <v>35</v>
      </c>
      <c r="BW63" s="1">
        <f t="shared" si="109"/>
        <v>4</v>
      </c>
      <c r="BX63" s="1">
        <f t="shared" si="110"/>
        <v>16</v>
      </c>
      <c r="BY63" s="1">
        <f t="shared" si="111"/>
        <v>9</v>
      </c>
      <c r="BZ63" s="1">
        <f t="shared" si="112"/>
        <v>0.79545454545454541</v>
      </c>
      <c r="CA63" s="1">
        <f t="shared" si="113"/>
        <v>0.19999999999999996</v>
      </c>
      <c r="CB63" s="1">
        <f t="shared" si="114"/>
        <v>0.79545454545454541</v>
      </c>
      <c r="CC63" s="1">
        <f t="shared" si="115"/>
        <v>0.19999999999999996</v>
      </c>
      <c r="CD63" s="1">
        <f t="shared" si="116"/>
        <v>3.9079625462727763</v>
      </c>
      <c r="CE63" s="1">
        <f t="shared" si="117"/>
        <v>3.977272727272728</v>
      </c>
      <c r="CF63" s="2">
        <f t="shared" si="118"/>
        <v>0.249908726381976</v>
      </c>
      <c r="CG63" s="2">
        <f t="shared" si="119"/>
        <v>0.25568181818181823</v>
      </c>
      <c r="CH63" s="1">
        <f t="shared" si="120"/>
        <v>15.555555555555555</v>
      </c>
      <c r="CI63" s="1">
        <f t="shared" si="48"/>
        <v>15.555555555555555</v>
      </c>
      <c r="CJ63" s="4">
        <f t="shared" si="121"/>
        <v>0.89580639062204581</v>
      </c>
      <c r="CK63" s="4">
        <f t="shared" si="122"/>
        <v>0.64524488157204885</v>
      </c>
      <c r="CL63" s="4">
        <f t="shared" si="123"/>
        <v>0.79933944513763666</v>
      </c>
      <c r="CM63">
        <v>6.8155111633372456E-2</v>
      </c>
      <c r="CN63">
        <v>0.48911222780569508</v>
      </c>
      <c r="CO63">
        <v>0.2044653349001174</v>
      </c>
      <c r="CP63">
        <v>0.84589614740368502</v>
      </c>
      <c r="CQ63">
        <v>0.76850763807285549</v>
      </c>
      <c r="CR63">
        <v>0.97989949748743732</v>
      </c>
      <c r="CS63">
        <v>0.49941245593419509</v>
      </c>
      <c r="CT63">
        <v>0.50251256281407031</v>
      </c>
    </row>
    <row r="64" spans="1:98" x14ac:dyDescent="0.25">
      <c r="A64" s="1" t="s">
        <v>131</v>
      </c>
      <c r="B64" s="1" t="s">
        <v>132</v>
      </c>
      <c r="C64" s="1">
        <v>23</v>
      </c>
      <c r="D64" s="1" t="s">
        <v>261</v>
      </c>
      <c r="E64" s="1" t="s">
        <v>572</v>
      </c>
      <c r="F64" s="1">
        <v>0</v>
      </c>
      <c r="G64" s="1">
        <v>0</v>
      </c>
      <c r="H64" s="1">
        <v>20</v>
      </c>
      <c r="I64" s="1">
        <v>17</v>
      </c>
      <c r="J64" s="1">
        <v>0</v>
      </c>
      <c r="K64" s="1">
        <f t="shared" si="46"/>
        <v>20</v>
      </c>
      <c r="L64" s="1">
        <f t="shared" si="75"/>
        <v>37</v>
      </c>
      <c r="M64" s="1">
        <v>17</v>
      </c>
      <c r="N64" s="1">
        <v>0</v>
      </c>
      <c r="O64" s="1">
        <v>0</v>
      </c>
      <c r="P64" s="1">
        <v>0</v>
      </c>
      <c r="Q64" s="1">
        <f t="shared" si="125"/>
        <v>100</v>
      </c>
      <c r="R64" s="1">
        <f t="shared" si="126"/>
        <v>0</v>
      </c>
      <c r="S64" s="1">
        <f t="shared" si="76"/>
        <v>0</v>
      </c>
      <c r="T64" s="1">
        <f t="shared" si="47"/>
        <v>0</v>
      </c>
      <c r="U64" s="1">
        <v>55.4</v>
      </c>
      <c r="V64" s="1">
        <v>2015</v>
      </c>
      <c r="W64" s="1" t="s">
        <v>95</v>
      </c>
      <c r="X64" s="1" t="s">
        <v>30</v>
      </c>
      <c r="Y64" s="1" t="s">
        <v>133</v>
      </c>
      <c r="Z64" s="1" t="s">
        <v>367</v>
      </c>
      <c r="AA64" s="1" t="s">
        <v>36</v>
      </c>
      <c r="AB64" s="1" t="s">
        <v>393</v>
      </c>
      <c r="AC64" s="1" t="s">
        <v>391</v>
      </c>
      <c r="AD64" s="1">
        <v>0.16500000000000001</v>
      </c>
      <c r="AE64" s="1">
        <v>0.16500000000000001</v>
      </c>
      <c r="AF64" s="1">
        <v>0.9</v>
      </c>
      <c r="AG64" s="1">
        <v>0.75</v>
      </c>
      <c r="AH64" s="1">
        <f t="shared" si="77"/>
        <v>3.6</v>
      </c>
      <c r="AI64" s="1">
        <f t="shared" si="78"/>
        <v>3.6</v>
      </c>
      <c r="AJ64" s="2">
        <f t="shared" si="79"/>
        <v>0.1333333333333333</v>
      </c>
      <c r="AK64" s="1">
        <f t="shared" si="80"/>
        <v>0.1333333333333333</v>
      </c>
      <c r="AL64" s="1">
        <f t="shared" si="81"/>
        <v>22.5</v>
      </c>
      <c r="AM64" s="1">
        <f t="shared" si="82"/>
        <v>22.5</v>
      </c>
      <c r="AN64" s="4">
        <f t="shared" si="128"/>
        <v>0.75369458128078815</v>
      </c>
      <c r="AO64" s="4">
        <f t="shared" si="129"/>
        <v>0.89820359281437134</v>
      </c>
      <c r="AP64" s="4">
        <f t="shared" si="85"/>
        <v>0.81891891891891899</v>
      </c>
      <c r="AQ64" s="1">
        <v>0.82</v>
      </c>
      <c r="AR64" s="1">
        <f t="shared" si="86"/>
        <v>15</v>
      </c>
      <c r="AS64" s="1">
        <f t="shared" si="87"/>
        <v>5</v>
      </c>
      <c r="AT64" s="1">
        <f t="shared" si="88"/>
        <v>15</v>
      </c>
      <c r="AU64" s="1">
        <f t="shared" si="89"/>
        <v>2</v>
      </c>
      <c r="AV64" s="1">
        <f t="shared" si="90"/>
        <v>15</v>
      </c>
      <c r="AW64" s="1">
        <f t="shared" si="91"/>
        <v>5</v>
      </c>
      <c r="AX64" s="1">
        <f t="shared" si="92"/>
        <v>15</v>
      </c>
      <c r="AY64" s="1">
        <f t="shared" si="93"/>
        <v>2</v>
      </c>
      <c r="AZ64" s="1">
        <f t="shared" si="94"/>
        <v>0.88235294117647056</v>
      </c>
      <c r="BA64" s="1">
        <f t="shared" si="95"/>
        <v>0.25</v>
      </c>
      <c r="BB64" s="1">
        <f t="shared" si="96"/>
        <v>0.88235294117647056</v>
      </c>
      <c r="BC64" s="1">
        <f t="shared" si="97"/>
        <v>0.25</v>
      </c>
      <c r="BD64" s="1">
        <f t="shared" si="98"/>
        <v>20</v>
      </c>
      <c r="BE64" s="1">
        <f t="shared" si="99"/>
        <v>17</v>
      </c>
      <c r="BF64" s="1">
        <f t="shared" si="100"/>
        <v>1.1764705882352942</v>
      </c>
      <c r="BG64" s="1">
        <f t="shared" si="101"/>
        <v>0.32647058823529418</v>
      </c>
      <c r="BH64" s="1" t="s">
        <v>33</v>
      </c>
      <c r="BI64" s="5" t="s">
        <v>33</v>
      </c>
      <c r="BJ64" s="5" t="s">
        <v>33</v>
      </c>
      <c r="BK64" s="1" t="str">
        <f t="shared" si="102"/>
        <v>Yes</v>
      </c>
      <c r="BL64" s="1" t="s">
        <v>423</v>
      </c>
      <c r="BM64" s="1">
        <v>0.25258493353028061</v>
      </c>
      <c r="BN64" s="1">
        <v>0.74876847290640391</v>
      </c>
      <c r="BO64" s="1">
        <f t="shared" si="127"/>
        <v>0.74741506646971945</v>
      </c>
      <c r="BP64" s="1">
        <v>0.49917898193760268</v>
      </c>
      <c r="BQ64" s="1">
        <v>0.50221565731166917</v>
      </c>
      <c r="BR64" s="1">
        <f t="shared" si="104"/>
        <v>13</v>
      </c>
      <c r="BS64" s="1">
        <f t="shared" si="105"/>
        <v>5</v>
      </c>
      <c r="BT64" s="1">
        <f t="shared" si="106"/>
        <v>15</v>
      </c>
      <c r="BU64" s="1">
        <f t="shared" si="107"/>
        <v>4</v>
      </c>
      <c r="BV64" s="1">
        <f t="shared" si="108"/>
        <v>13</v>
      </c>
      <c r="BW64" s="1">
        <f t="shared" si="109"/>
        <v>5</v>
      </c>
      <c r="BX64" s="1">
        <f t="shared" si="110"/>
        <v>15</v>
      </c>
      <c r="BY64" s="1">
        <f t="shared" si="111"/>
        <v>4</v>
      </c>
      <c r="BZ64" s="1">
        <f t="shared" si="112"/>
        <v>0.76470588235294112</v>
      </c>
      <c r="CA64" s="1">
        <f t="shared" si="113"/>
        <v>0.25</v>
      </c>
      <c r="CB64" s="1">
        <f t="shared" si="114"/>
        <v>0.76470588235294112</v>
      </c>
      <c r="CC64" s="1">
        <f t="shared" si="115"/>
        <v>0.25</v>
      </c>
      <c r="CD64" s="1">
        <f t="shared" si="116"/>
        <v>2.9644225506294477</v>
      </c>
      <c r="CE64" s="1">
        <f t="shared" si="117"/>
        <v>3.0588235294117645</v>
      </c>
      <c r="CF64" s="2">
        <f t="shared" si="118"/>
        <v>0.33613388111139236</v>
      </c>
      <c r="CG64" s="2">
        <f t="shared" si="119"/>
        <v>0.31372549019607848</v>
      </c>
      <c r="CH64" s="1">
        <f t="shared" si="120"/>
        <v>9.75</v>
      </c>
      <c r="CI64" s="1">
        <f t="shared" si="48"/>
        <v>9.75</v>
      </c>
      <c r="CJ64" s="4">
        <f t="shared" si="121"/>
        <v>0.71588965259851345</v>
      </c>
      <c r="CK64" s="4">
        <f t="shared" si="122"/>
        <v>0.77777807224345119</v>
      </c>
      <c r="CL64" s="4">
        <f t="shared" si="123"/>
        <v>0.74803690185954752</v>
      </c>
      <c r="CM64">
        <v>0.10565110565110571</v>
      </c>
      <c r="CN64">
        <v>0.41680395387149921</v>
      </c>
      <c r="CO64">
        <v>0.24938574938574939</v>
      </c>
      <c r="CP64">
        <v>0.87644151565074113</v>
      </c>
      <c r="CQ64">
        <v>0.90417690417690411</v>
      </c>
      <c r="CR64">
        <v>0.99011532125205914</v>
      </c>
      <c r="CS64">
        <v>0.49999999999999989</v>
      </c>
      <c r="CT64">
        <v>0.50082372322899504</v>
      </c>
    </row>
    <row r="65" spans="1:98" x14ac:dyDescent="0.25">
      <c r="A65" s="1" t="s">
        <v>134</v>
      </c>
      <c r="B65" s="1" t="s">
        <v>135</v>
      </c>
      <c r="C65" s="1">
        <v>24</v>
      </c>
      <c r="D65" s="1" t="s">
        <v>262</v>
      </c>
      <c r="E65" s="1" t="s">
        <v>571</v>
      </c>
      <c r="F65" s="1">
        <v>1</v>
      </c>
      <c r="G65" s="1">
        <v>0</v>
      </c>
      <c r="H65" s="1">
        <v>30</v>
      </c>
      <c r="I65" s="1">
        <v>30</v>
      </c>
      <c r="J65" s="1">
        <v>0</v>
      </c>
      <c r="K65" s="1">
        <f t="shared" si="46"/>
        <v>30</v>
      </c>
      <c r="L65" s="1">
        <f t="shared" si="75"/>
        <v>60</v>
      </c>
      <c r="M65" s="1">
        <v>23</v>
      </c>
      <c r="N65" s="1">
        <v>7</v>
      </c>
      <c r="O65" s="1">
        <v>0</v>
      </c>
      <c r="P65" s="1">
        <v>0</v>
      </c>
      <c r="Q65" s="1">
        <f t="shared" si="125"/>
        <v>76.666666666666671</v>
      </c>
      <c r="R65" s="1">
        <f t="shared" si="126"/>
        <v>23.333333333333332</v>
      </c>
      <c r="S65" s="1">
        <f t="shared" si="76"/>
        <v>0</v>
      </c>
      <c r="T65" s="1">
        <f t="shared" si="47"/>
        <v>0</v>
      </c>
      <c r="U65" s="1" t="s">
        <v>33</v>
      </c>
      <c r="V65" s="1">
        <v>2019</v>
      </c>
      <c r="W65" s="1" t="s">
        <v>65</v>
      </c>
      <c r="X65" s="1" t="s">
        <v>30</v>
      </c>
      <c r="Y65" s="1" t="s">
        <v>50</v>
      </c>
      <c r="Z65" s="1" t="s">
        <v>368</v>
      </c>
      <c r="AA65" s="1" t="s">
        <v>48</v>
      </c>
      <c r="AB65" s="1" t="s">
        <v>393</v>
      </c>
      <c r="AC65" s="1" t="s">
        <v>386</v>
      </c>
      <c r="AD65" s="1" t="e">
        <f t="shared" ref="AD65:AD70" si="130">LOG(AE65,2)</f>
        <v>#VALUE!</v>
      </c>
      <c r="AE65" s="1" t="s">
        <v>33</v>
      </c>
      <c r="AF65" s="1" t="s">
        <v>33</v>
      </c>
      <c r="AG65" s="1" t="s">
        <v>33</v>
      </c>
      <c r="AH65" s="1" t="e">
        <f t="shared" si="77"/>
        <v>#VALUE!</v>
      </c>
      <c r="AI65" s="1" t="e">
        <f t="shared" si="78"/>
        <v>#VALUE!</v>
      </c>
      <c r="AJ65" s="2" t="e">
        <f t="shared" si="79"/>
        <v>#VALUE!</v>
      </c>
      <c r="AK65" s="1" t="e">
        <f t="shared" si="80"/>
        <v>#VALUE!</v>
      </c>
      <c r="AL65" s="1" t="e">
        <f t="shared" si="81"/>
        <v>#VALUE!</v>
      </c>
      <c r="AM65" s="1" t="e">
        <f t="shared" si="82"/>
        <v>#VALUE!</v>
      </c>
      <c r="AN65" s="3" t="e">
        <f t="shared" si="128"/>
        <v>#VALUE!</v>
      </c>
      <c r="AO65" s="3" t="e">
        <f t="shared" si="129"/>
        <v>#VALUE!</v>
      </c>
      <c r="AP65" s="3" t="e">
        <f t="shared" si="85"/>
        <v>#VALUE!</v>
      </c>
      <c r="AQ65" s="1">
        <v>0.99</v>
      </c>
      <c r="AR65" s="1" t="e">
        <f t="shared" si="86"/>
        <v>#VALUE!</v>
      </c>
      <c r="AS65" s="1" t="e">
        <f t="shared" si="87"/>
        <v>#VALUE!</v>
      </c>
      <c r="AT65" s="1" t="e">
        <f t="shared" si="88"/>
        <v>#VALUE!</v>
      </c>
      <c r="AU65" s="1" t="e">
        <f t="shared" si="89"/>
        <v>#VALUE!</v>
      </c>
      <c r="AV65" s="1" t="e">
        <f t="shared" si="90"/>
        <v>#VALUE!</v>
      </c>
      <c r="AW65" s="1" t="e">
        <f t="shared" si="91"/>
        <v>#VALUE!</v>
      </c>
      <c r="AX65" s="1" t="e">
        <f t="shared" si="92"/>
        <v>#VALUE!</v>
      </c>
      <c r="AY65" s="1" t="e">
        <f t="shared" si="93"/>
        <v>#VALUE!</v>
      </c>
      <c r="AZ65" s="1" t="e">
        <f t="shared" si="94"/>
        <v>#VALUE!</v>
      </c>
      <c r="BA65" s="1" t="e">
        <f t="shared" si="95"/>
        <v>#VALUE!</v>
      </c>
      <c r="BB65" s="1" t="e">
        <f t="shared" si="96"/>
        <v>#VALUE!</v>
      </c>
      <c r="BC65" s="1" t="e">
        <f t="shared" si="97"/>
        <v>#VALUE!</v>
      </c>
      <c r="BD65" s="1" t="e">
        <f t="shared" si="98"/>
        <v>#VALUE!</v>
      </c>
      <c r="BE65" s="1" t="e">
        <f t="shared" si="99"/>
        <v>#VALUE!</v>
      </c>
      <c r="BF65" s="1" t="e">
        <f t="shared" si="100"/>
        <v>#VALUE!</v>
      </c>
      <c r="BG65" s="1" t="e">
        <f t="shared" si="101"/>
        <v>#VALUE!</v>
      </c>
      <c r="BH65" s="1" t="s">
        <v>33</v>
      </c>
      <c r="BI65" s="5" t="s">
        <v>33</v>
      </c>
      <c r="BJ65" s="5" t="s">
        <v>33</v>
      </c>
      <c r="BK65" s="1" t="str">
        <f t="shared" si="102"/>
        <v>Yes</v>
      </c>
      <c r="BL65" s="1" t="s">
        <v>480</v>
      </c>
      <c r="BM65" s="1">
        <v>7.9000000000000001E-2</v>
      </c>
      <c r="BN65" s="1">
        <v>0.92100000000000004</v>
      </c>
      <c r="BO65" s="1">
        <f t="shared" si="127"/>
        <v>0.92100000000000004</v>
      </c>
      <c r="BP65" s="12">
        <v>0.5</v>
      </c>
      <c r="BQ65" s="12">
        <v>0.501</v>
      </c>
      <c r="BR65" s="1">
        <f t="shared" si="104"/>
        <v>28</v>
      </c>
      <c r="BS65" s="1">
        <f t="shared" si="105"/>
        <v>2</v>
      </c>
      <c r="BT65" s="1">
        <f t="shared" si="106"/>
        <v>28</v>
      </c>
      <c r="BU65" s="1">
        <f t="shared" si="107"/>
        <v>2</v>
      </c>
      <c r="BV65" s="1">
        <f t="shared" si="108"/>
        <v>28</v>
      </c>
      <c r="BW65" s="1">
        <f t="shared" si="109"/>
        <v>2</v>
      </c>
      <c r="BX65" s="1">
        <f t="shared" si="110"/>
        <v>28</v>
      </c>
      <c r="BY65" s="1">
        <f t="shared" si="111"/>
        <v>2</v>
      </c>
      <c r="BZ65" s="1">
        <f t="shared" si="112"/>
        <v>0.93333333333333335</v>
      </c>
      <c r="CA65" s="1">
        <f t="shared" si="113"/>
        <v>6.6666666666666652E-2</v>
      </c>
      <c r="CB65" s="1">
        <f t="shared" si="114"/>
        <v>0.93333333333333335</v>
      </c>
      <c r="CC65" s="1">
        <f t="shared" si="115"/>
        <v>6.6666666666666652E-2</v>
      </c>
      <c r="CD65" s="1">
        <f t="shared" si="116"/>
        <v>11.658227848101266</v>
      </c>
      <c r="CE65" s="1">
        <f t="shared" si="117"/>
        <v>14.000000000000004</v>
      </c>
      <c r="CF65" s="2">
        <f t="shared" si="118"/>
        <v>8.5776330076004298E-2</v>
      </c>
      <c r="CG65" s="2">
        <f t="shared" si="119"/>
        <v>7.1428571428571411E-2</v>
      </c>
      <c r="CH65" s="1">
        <f t="shared" si="120"/>
        <v>196</v>
      </c>
      <c r="CI65" s="1">
        <f t="shared" si="48"/>
        <v>196</v>
      </c>
      <c r="CJ65" s="4">
        <f t="shared" si="121"/>
        <v>0.92100000000000004</v>
      </c>
      <c r="CK65" s="4">
        <f t="shared" si="122"/>
        <v>0.92100000000000004</v>
      </c>
      <c r="CL65" s="4">
        <f t="shared" si="123"/>
        <v>0.92100000000000004</v>
      </c>
      <c r="CM65">
        <v>1.0924980000000001E-2</v>
      </c>
      <c r="CN65">
        <v>0.86882930000000003</v>
      </c>
      <c r="CO65">
        <v>8.2301529999999998E-2</v>
      </c>
      <c r="CP65">
        <v>0.9351199</v>
      </c>
      <c r="CQ65">
        <v>0.15877640000000001</v>
      </c>
      <c r="CR65">
        <v>0.99153740000000001</v>
      </c>
      <c r="CS65">
        <v>0.49963583</v>
      </c>
      <c r="CT65">
        <v>0.50070519999999996</v>
      </c>
    </row>
    <row r="66" spans="1:98" x14ac:dyDescent="0.25">
      <c r="A66" s="1" t="s">
        <v>134</v>
      </c>
      <c r="B66" s="1" t="s">
        <v>135</v>
      </c>
      <c r="C66" s="1">
        <v>24</v>
      </c>
      <c r="D66" s="1" t="s">
        <v>263</v>
      </c>
      <c r="E66" s="1" t="s">
        <v>571</v>
      </c>
      <c r="F66" s="1">
        <v>1</v>
      </c>
      <c r="G66" s="1">
        <v>0</v>
      </c>
      <c r="H66" s="1">
        <v>30</v>
      </c>
      <c r="I66" s="1">
        <v>30</v>
      </c>
      <c r="J66" s="1">
        <v>0</v>
      </c>
      <c r="K66" s="1">
        <f t="shared" si="46"/>
        <v>30</v>
      </c>
      <c r="L66" s="1">
        <f t="shared" ref="L66:L91" si="131">SUM(H66:J66)</f>
        <v>60</v>
      </c>
      <c r="M66" s="1">
        <v>23</v>
      </c>
      <c r="N66" s="1">
        <v>7</v>
      </c>
      <c r="O66" s="1">
        <v>0</v>
      </c>
      <c r="P66" s="1">
        <v>0</v>
      </c>
      <c r="Q66" s="1">
        <f t="shared" si="125"/>
        <v>76.666666666666671</v>
      </c>
      <c r="R66" s="1">
        <f t="shared" si="126"/>
        <v>23.333333333333332</v>
      </c>
      <c r="S66" s="1">
        <f t="shared" ref="S66:S91" si="132">O66/I66*100</f>
        <v>0</v>
      </c>
      <c r="T66" s="1">
        <f t="shared" si="47"/>
        <v>0</v>
      </c>
      <c r="U66" s="1" t="s">
        <v>33</v>
      </c>
      <c r="V66" s="1">
        <v>2019</v>
      </c>
      <c r="W66" s="1" t="s">
        <v>65</v>
      </c>
      <c r="X66" s="1" t="s">
        <v>30</v>
      </c>
      <c r="Y66" s="1" t="s">
        <v>52</v>
      </c>
      <c r="Z66" s="1" t="s">
        <v>367</v>
      </c>
      <c r="AA66" s="1" t="s">
        <v>48</v>
      </c>
      <c r="AB66" s="1" t="s">
        <v>393</v>
      </c>
      <c r="AC66" s="1" t="s">
        <v>386</v>
      </c>
      <c r="AD66" s="1" t="e">
        <f t="shared" si="130"/>
        <v>#VALUE!</v>
      </c>
      <c r="AE66" s="1" t="s">
        <v>33</v>
      </c>
      <c r="AF66" s="1" t="s">
        <v>33</v>
      </c>
      <c r="AG66" s="1" t="s">
        <v>33</v>
      </c>
      <c r="AH66" s="1" t="e">
        <f t="shared" ref="AH66:AH91" si="133">AF66/(1-AG66)</f>
        <v>#VALUE!</v>
      </c>
      <c r="AI66" s="1" t="e">
        <f t="shared" ref="AI66:AI91" si="134">IF(COUNTIF(AH66,"#DIV/0!"),BB66/BC66,AH66)</f>
        <v>#VALUE!</v>
      </c>
      <c r="AJ66" s="2" t="e">
        <f t="shared" ref="AJ66:AJ91" si="135">(1-AF66)/AG66</f>
        <v>#VALUE!</v>
      </c>
      <c r="AK66" s="1" t="e">
        <f t="shared" ref="AK66:AK91" si="136">IF(COUNTIF(AJ66,0),(1-BB66)/(1-BC66),AJ66)</f>
        <v>#VALUE!</v>
      </c>
      <c r="AL66" s="1" t="e">
        <f t="shared" ref="AL66:AL91" si="137">(AR66/AU66)/(AS66/AT66)</f>
        <v>#VALUE!</v>
      </c>
      <c r="AM66" s="1" t="e">
        <f t="shared" ref="AM66:AM91" si="138">IF(COUNTIF(AL66,"#DIV/0!"),(AV66/AY66)/(AW66/AX66),AL66)</f>
        <v>#VALUE!</v>
      </c>
      <c r="AN66" s="3" t="e">
        <f t="shared" si="128"/>
        <v>#VALUE!</v>
      </c>
      <c r="AO66" s="3" t="e">
        <f t="shared" si="129"/>
        <v>#VALUE!</v>
      </c>
      <c r="AP66" s="3" t="e">
        <f t="shared" si="85"/>
        <v>#VALUE!</v>
      </c>
      <c r="AQ66" s="1">
        <v>0.92</v>
      </c>
      <c r="AR66" s="1" t="e">
        <f t="shared" si="86"/>
        <v>#VALUE!</v>
      </c>
      <c r="AS66" s="1" t="e">
        <f t="shared" si="87"/>
        <v>#VALUE!</v>
      </c>
      <c r="AT66" s="1" t="e">
        <f t="shared" si="88"/>
        <v>#VALUE!</v>
      </c>
      <c r="AU66" s="1" t="e">
        <f t="shared" si="89"/>
        <v>#VALUE!</v>
      </c>
      <c r="AV66" s="1" t="e">
        <f t="shared" ref="AV66:AV91" si="139">IF(OR(AS66=0,AU66=0),AR66+0.1,AR66)</f>
        <v>#VALUE!</v>
      </c>
      <c r="AW66" s="1" t="e">
        <f t="shared" ref="AW66:AW91" si="140">IF(OR(AS66=0,AU66=0),AS66+0.1,AS66)</f>
        <v>#VALUE!</v>
      </c>
      <c r="AX66" s="1" t="e">
        <f t="shared" ref="AX66:AX91" si="141">IF(OR(AS66=0,AU66=0),AT66+0.1,AT66)</f>
        <v>#VALUE!</v>
      </c>
      <c r="AY66" s="1" t="e">
        <f t="shared" ref="AY66:AY91" si="142">IF(OR(AS66=0,AU66=0),AU66+0.1,AU66)</f>
        <v>#VALUE!</v>
      </c>
      <c r="AZ66" s="1" t="e">
        <f t="shared" ref="AZ66:AZ91" si="143">(AR66)/(AR66+AU66)</f>
        <v>#VALUE!</v>
      </c>
      <c r="BA66" s="1" t="e">
        <f t="shared" ref="BA66:BA91" si="144">1-(AT66/(AS66+AT66))</f>
        <v>#VALUE!</v>
      </c>
      <c r="BB66" s="1" t="e">
        <f t="shared" ref="BB66:BB91" si="145">(AV66)/(AV66+AY66)</f>
        <v>#VALUE!</v>
      </c>
      <c r="BC66" s="1" t="e">
        <f t="shared" ref="BC66:BC91" si="146">1-(AX66/(AX66+AW66))</f>
        <v>#VALUE!</v>
      </c>
      <c r="BD66" s="1" t="e">
        <f t="shared" ref="BD66:BD91" si="147">AR66+AS66</f>
        <v>#VALUE!</v>
      </c>
      <c r="BE66" s="1" t="e">
        <f t="shared" ref="BE66:BE91" si="148">AT66+AU66</f>
        <v>#VALUE!</v>
      </c>
      <c r="BF66" s="1" t="e">
        <f t="shared" ref="BF66:BF91" si="149">BD66/BE66</f>
        <v>#VALUE!</v>
      </c>
      <c r="BG66" s="1" t="e">
        <f t="shared" si="101"/>
        <v>#VALUE!</v>
      </c>
      <c r="BH66" s="1" t="s">
        <v>33</v>
      </c>
      <c r="BI66" s="5" t="s">
        <v>33</v>
      </c>
      <c r="BJ66" s="5" t="s">
        <v>33</v>
      </c>
      <c r="BK66" s="1" t="str">
        <f t="shared" ref="BK66:BK91" si="150">IF(BL66&lt;&gt;"N/A","Yes","No")</f>
        <v>Yes</v>
      </c>
      <c r="BL66" s="1" t="s">
        <v>480</v>
      </c>
      <c r="BM66" s="1">
        <v>0.13</v>
      </c>
      <c r="BN66" s="1">
        <v>0.86899999999999999</v>
      </c>
      <c r="BO66" s="1">
        <f t="shared" si="127"/>
        <v>0.87</v>
      </c>
      <c r="BP66" s="12">
        <v>0.5</v>
      </c>
      <c r="BQ66" s="12">
        <v>0.501</v>
      </c>
      <c r="BR66" s="1">
        <f t="shared" ref="BR66:BR97" si="151">ROUND(BN66*I66,0)</f>
        <v>26</v>
      </c>
      <c r="BS66" s="1">
        <f t="shared" si="105"/>
        <v>4</v>
      </c>
      <c r="BT66" s="1">
        <f t="shared" si="106"/>
        <v>26</v>
      </c>
      <c r="BU66" s="1">
        <f t="shared" ref="BU66:BU97" si="152">I66-BR66</f>
        <v>4</v>
      </c>
      <c r="BV66" s="1">
        <f t="shared" ref="BV66:BV91" si="153">IF(OR(BS66=0,BU66=0),BR66+0.1,BR66)</f>
        <v>26</v>
      </c>
      <c r="BW66" s="1">
        <f t="shared" ref="BW66:BW91" si="154">IF(OR(BS66=0,BU66=0),BS66+0.1,BS66)</f>
        <v>4</v>
      </c>
      <c r="BX66" s="1">
        <f t="shared" ref="BX66:BX91" si="155">IF(OR(BS66=0,BU66=0),BT66+0.1,BT66)</f>
        <v>26</v>
      </c>
      <c r="BY66" s="1">
        <f t="shared" ref="BY66:BY91" si="156">IF(OR(BS66=0,BU66=0),BU66+0.1,BU66)</f>
        <v>4</v>
      </c>
      <c r="BZ66" s="1">
        <f t="shared" ref="BZ66:BZ91" si="157">(BR66)/(BR66+BU66)</f>
        <v>0.8666666666666667</v>
      </c>
      <c r="CA66" s="1">
        <f t="shared" ref="CA66:CA91" si="158">1-(BT66/(BT66+BS66))</f>
        <v>0.1333333333333333</v>
      </c>
      <c r="CB66" s="1">
        <f t="shared" ref="CB66:CB91" si="159">(BV66)/(BV66+BY66)</f>
        <v>0.8666666666666667</v>
      </c>
      <c r="CC66" s="1">
        <f t="shared" ref="CC66:CC91" si="160">1-(BX66/(BX66+BW66))</f>
        <v>0.1333333333333333</v>
      </c>
      <c r="CD66" s="1">
        <f t="shared" ref="CD66:CD97" si="161">BN66/BM66</f>
        <v>6.684615384615384</v>
      </c>
      <c r="CE66" s="1">
        <f t="shared" ref="CE66:CE91" si="162">CB66/CC66</f>
        <v>6.5000000000000018</v>
      </c>
      <c r="CF66" s="2">
        <f t="shared" ref="CF66:CF97" si="163">(1-BN66)/BO66</f>
        <v>0.15057471264367817</v>
      </c>
      <c r="CG66" s="2">
        <f t="shared" ref="CG66:CG91" si="164">(1-CB66)/(1-CC66)</f>
        <v>0.1538461538461538</v>
      </c>
      <c r="CH66" s="1">
        <f t="shared" ref="CH66:CH91" si="165">(BR66/BU66)/(BS66/BT66)</f>
        <v>42.25</v>
      </c>
      <c r="CI66" s="1">
        <f t="shared" si="48"/>
        <v>42.25</v>
      </c>
      <c r="CJ66" s="4">
        <f t="shared" si="121"/>
        <v>0.86986986986986992</v>
      </c>
      <c r="CK66" s="4">
        <f t="shared" si="122"/>
        <v>0.86913086913086912</v>
      </c>
      <c r="CL66" s="4">
        <f t="shared" si="123"/>
        <v>0.86950000000000005</v>
      </c>
      <c r="CM66">
        <v>3.7873270000000001E-2</v>
      </c>
      <c r="CN66">
        <v>0.50916779999999995</v>
      </c>
      <c r="CO66">
        <v>0.1201748</v>
      </c>
      <c r="CP66">
        <v>0.83215799999999995</v>
      </c>
      <c r="CQ66">
        <v>0.31172614999999998</v>
      </c>
      <c r="CR66">
        <v>0.96755990000000003</v>
      </c>
      <c r="CS66">
        <v>0.49963583</v>
      </c>
      <c r="CT66">
        <v>0.50070519999999996</v>
      </c>
    </row>
    <row r="67" spans="1:98" x14ac:dyDescent="0.25">
      <c r="A67" s="1" t="s">
        <v>136</v>
      </c>
      <c r="B67" s="1" t="s">
        <v>137</v>
      </c>
      <c r="C67" s="1">
        <v>25</v>
      </c>
      <c r="D67" s="1" t="s">
        <v>264</v>
      </c>
      <c r="E67" s="1" t="s">
        <v>571</v>
      </c>
      <c r="F67" s="1">
        <v>1</v>
      </c>
      <c r="G67" s="1">
        <v>0</v>
      </c>
      <c r="H67" s="1">
        <v>38</v>
      </c>
      <c r="I67" s="1">
        <v>34</v>
      </c>
      <c r="J67" s="1">
        <v>0</v>
      </c>
      <c r="K67" s="1">
        <f t="shared" ref="K67:K130" si="166">SUM(H67,J67)</f>
        <v>38</v>
      </c>
      <c r="L67" s="1">
        <f t="shared" si="131"/>
        <v>72</v>
      </c>
      <c r="M67" s="1">
        <v>24</v>
      </c>
      <c r="N67" s="1">
        <v>10</v>
      </c>
      <c r="O67" s="1">
        <v>0</v>
      </c>
      <c r="P67" s="1">
        <v>0</v>
      </c>
      <c r="Q67" s="1">
        <f t="shared" si="125"/>
        <v>70.588235294117652</v>
      </c>
      <c r="R67" s="1">
        <f t="shared" si="126"/>
        <v>29.411764705882355</v>
      </c>
      <c r="S67" s="1">
        <f t="shared" si="132"/>
        <v>0</v>
      </c>
      <c r="T67" s="1">
        <f t="shared" ref="T67:T130" si="167">(P67/I67)*100</f>
        <v>0</v>
      </c>
      <c r="U67" s="1" t="s">
        <v>33</v>
      </c>
      <c r="V67" s="1">
        <v>2021</v>
      </c>
      <c r="W67" s="1" t="s">
        <v>65</v>
      </c>
      <c r="X67" s="1" t="s">
        <v>30</v>
      </c>
      <c r="Y67" s="1" t="s">
        <v>138</v>
      </c>
      <c r="Z67" s="1" t="s">
        <v>367</v>
      </c>
      <c r="AA67" s="1" t="s">
        <v>31</v>
      </c>
      <c r="AB67" s="1" t="s">
        <v>393</v>
      </c>
      <c r="AC67" s="1" t="s">
        <v>400</v>
      </c>
      <c r="AD67" s="1">
        <f t="shared" si="130"/>
        <v>-0.37706964907982332</v>
      </c>
      <c r="AE67" s="1">
        <v>0.77</v>
      </c>
      <c r="AF67" s="1">
        <v>0.79</v>
      </c>
      <c r="AG67" s="1">
        <v>0.61</v>
      </c>
      <c r="AH67" s="1">
        <f t="shared" si="133"/>
        <v>2.0256410256410255</v>
      </c>
      <c r="AI67" s="1">
        <f t="shared" si="134"/>
        <v>2.0256410256410255</v>
      </c>
      <c r="AJ67" s="2">
        <f t="shared" si="135"/>
        <v>0.34426229508196715</v>
      </c>
      <c r="AK67" s="1">
        <f t="shared" si="136"/>
        <v>0.34426229508196715</v>
      </c>
      <c r="AL67" s="1">
        <f t="shared" si="137"/>
        <v>5.9142857142857146</v>
      </c>
      <c r="AM67" s="1">
        <f t="shared" si="138"/>
        <v>5.9142857142857146</v>
      </c>
      <c r="AN67" s="4">
        <v>0.64</v>
      </c>
      <c r="AO67" s="4">
        <v>0.77</v>
      </c>
      <c r="AP67" s="4">
        <f t="shared" si="85"/>
        <v>0.69499999999999995</v>
      </c>
      <c r="AQ67" s="1">
        <v>0.77400000000000002</v>
      </c>
      <c r="AR67" s="1">
        <f t="shared" si="86"/>
        <v>27</v>
      </c>
      <c r="AS67" s="1">
        <f t="shared" si="87"/>
        <v>15</v>
      </c>
      <c r="AT67" s="1">
        <f t="shared" si="88"/>
        <v>23</v>
      </c>
      <c r="AU67" s="1">
        <f t="shared" si="89"/>
        <v>7</v>
      </c>
      <c r="AV67" s="1">
        <f t="shared" si="139"/>
        <v>27</v>
      </c>
      <c r="AW67" s="1">
        <f t="shared" si="140"/>
        <v>15</v>
      </c>
      <c r="AX67" s="1">
        <f t="shared" si="141"/>
        <v>23</v>
      </c>
      <c r="AY67" s="1">
        <f t="shared" si="142"/>
        <v>7</v>
      </c>
      <c r="AZ67" s="1">
        <f t="shared" si="143"/>
        <v>0.79411764705882348</v>
      </c>
      <c r="BA67" s="1">
        <f t="shared" si="144"/>
        <v>0.39473684210526316</v>
      </c>
      <c r="BB67" s="1">
        <f t="shared" si="145"/>
        <v>0.79411764705882348</v>
      </c>
      <c r="BC67" s="1">
        <f t="shared" si="146"/>
        <v>0.39473684210526316</v>
      </c>
      <c r="BD67" s="1">
        <f t="shared" si="147"/>
        <v>42</v>
      </c>
      <c r="BE67" s="1">
        <f t="shared" si="148"/>
        <v>30</v>
      </c>
      <c r="BF67" s="1">
        <f t="shared" si="149"/>
        <v>1.4</v>
      </c>
      <c r="BG67" s="1">
        <f t="shared" si="101"/>
        <v>0.50526315789473675</v>
      </c>
      <c r="BH67" s="1" t="s">
        <v>329</v>
      </c>
      <c r="BI67" s="5">
        <v>0.66400000000000003</v>
      </c>
      <c r="BJ67" s="5">
        <v>0.88400000000000001</v>
      </c>
      <c r="BK67" s="1" t="str">
        <f t="shared" si="150"/>
        <v>Yes</v>
      </c>
      <c r="BL67" t="s">
        <v>470</v>
      </c>
      <c r="BM67">
        <v>0.2637614678899084</v>
      </c>
      <c r="BN67">
        <v>0.73806078147612175</v>
      </c>
      <c r="BO67" s="1">
        <f t="shared" si="127"/>
        <v>0.7362385321100916</v>
      </c>
      <c r="BP67" s="1">
        <v>0.50072358900144742</v>
      </c>
      <c r="BQ67" s="1">
        <v>0.50076452599388388</v>
      </c>
      <c r="BR67" s="1">
        <f t="shared" si="151"/>
        <v>25</v>
      </c>
      <c r="BS67" s="1">
        <f t="shared" si="105"/>
        <v>10</v>
      </c>
      <c r="BT67" s="1">
        <f t="shared" si="106"/>
        <v>28</v>
      </c>
      <c r="BU67" s="1">
        <f t="shared" si="152"/>
        <v>9</v>
      </c>
      <c r="BV67" s="1">
        <f t="shared" si="153"/>
        <v>25</v>
      </c>
      <c r="BW67" s="1">
        <f t="shared" si="154"/>
        <v>10</v>
      </c>
      <c r="BX67" s="1">
        <f t="shared" si="155"/>
        <v>28</v>
      </c>
      <c r="BY67" s="1">
        <f t="shared" si="156"/>
        <v>9</v>
      </c>
      <c r="BZ67" s="1">
        <f t="shared" si="157"/>
        <v>0.73529411764705888</v>
      </c>
      <c r="CA67" s="1">
        <f t="shared" si="158"/>
        <v>0.26315789473684215</v>
      </c>
      <c r="CB67" s="1">
        <f t="shared" si="159"/>
        <v>0.73529411764705888</v>
      </c>
      <c r="CC67" s="1">
        <f t="shared" si="160"/>
        <v>0.26315789473684215</v>
      </c>
      <c r="CD67" s="1">
        <f t="shared" si="161"/>
        <v>2.7982130497703386</v>
      </c>
      <c r="CE67" s="1">
        <f t="shared" si="162"/>
        <v>2.7941176470588234</v>
      </c>
      <c r="CF67" s="2">
        <f t="shared" si="163"/>
        <v>0.35578037157760417</v>
      </c>
      <c r="CG67" s="2">
        <f t="shared" si="164"/>
        <v>0.35924369747899154</v>
      </c>
      <c r="CH67" s="1">
        <f t="shared" si="165"/>
        <v>7.7777777777777777</v>
      </c>
      <c r="CI67" s="1">
        <f t="shared" ref="CI67:CI123" si="168">IF(COUNTIF(CH67,"#DIV/0!"),(BV67/BY67)/(BW67/BX67),CH67)</f>
        <v>7.7777777777777777</v>
      </c>
      <c r="CJ67" s="4">
        <f t="shared" si="121"/>
        <v>0.71458452860185018</v>
      </c>
      <c r="CK67" s="4">
        <f t="shared" si="122"/>
        <v>0.75853553134900931</v>
      </c>
      <c r="CL67" s="4">
        <f t="shared" si="123"/>
        <v>0.73709903875516147</v>
      </c>
      <c r="CM67">
        <v>6.8925233644859862E-2</v>
      </c>
      <c r="CN67">
        <v>0.3531202435312023</v>
      </c>
      <c r="CO67">
        <v>0.28271028037383178</v>
      </c>
      <c r="CP67">
        <v>0.73668188736681883</v>
      </c>
      <c r="CQ67">
        <v>0.90654205607476634</v>
      </c>
      <c r="CR67">
        <v>0.9421613394216134</v>
      </c>
      <c r="CS67">
        <v>0.50116822429906549</v>
      </c>
      <c r="CT67">
        <v>0.50076103500761038</v>
      </c>
    </row>
    <row r="68" spans="1:98" x14ac:dyDescent="0.25">
      <c r="A68" s="1" t="s">
        <v>136</v>
      </c>
      <c r="B68" s="1" t="s">
        <v>137</v>
      </c>
      <c r="C68" s="1">
        <v>25</v>
      </c>
      <c r="D68" s="1" t="s">
        <v>265</v>
      </c>
      <c r="E68" s="1" t="s">
        <v>572</v>
      </c>
      <c r="F68" s="1">
        <v>0</v>
      </c>
      <c r="G68" s="1">
        <v>0</v>
      </c>
      <c r="H68" s="1">
        <v>38</v>
      </c>
      <c r="I68" s="1">
        <v>24</v>
      </c>
      <c r="J68" s="1">
        <v>0</v>
      </c>
      <c r="K68" s="1">
        <f t="shared" si="166"/>
        <v>38</v>
      </c>
      <c r="L68" s="1">
        <f t="shared" si="131"/>
        <v>62</v>
      </c>
      <c r="M68" s="1">
        <v>24</v>
      </c>
      <c r="N68" s="1">
        <v>0</v>
      </c>
      <c r="O68" s="1">
        <v>0</v>
      </c>
      <c r="P68" s="1">
        <v>0</v>
      </c>
      <c r="Q68" s="1">
        <f t="shared" si="125"/>
        <v>100</v>
      </c>
      <c r="R68" s="1">
        <f t="shared" si="126"/>
        <v>0</v>
      </c>
      <c r="S68" s="1">
        <f t="shared" si="132"/>
        <v>0</v>
      </c>
      <c r="T68" s="1">
        <f t="shared" si="167"/>
        <v>0</v>
      </c>
      <c r="U68" s="1" t="s">
        <v>33</v>
      </c>
      <c r="V68" s="1">
        <v>2021</v>
      </c>
      <c r="W68" s="1" t="s">
        <v>65</v>
      </c>
      <c r="X68" s="1" t="s">
        <v>30</v>
      </c>
      <c r="Y68" s="1" t="s">
        <v>138</v>
      </c>
      <c r="Z68" s="1" t="s">
        <v>368</v>
      </c>
      <c r="AA68" s="1" t="s">
        <v>31</v>
      </c>
      <c r="AB68" s="1" t="s">
        <v>393</v>
      </c>
      <c r="AC68" s="1" t="s">
        <v>400</v>
      </c>
      <c r="AD68" s="1">
        <f t="shared" si="130"/>
        <v>-0.49410907027004275</v>
      </c>
      <c r="AE68" s="1">
        <v>0.71</v>
      </c>
      <c r="AF68" s="1">
        <v>0.91</v>
      </c>
      <c r="AG68" s="1">
        <v>0.57999999999999996</v>
      </c>
      <c r="AH68" s="1">
        <f t="shared" si="133"/>
        <v>2.1666666666666665</v>
      </c>
      <c r="AI68" s="1">
        <f t="shared" si="134"/>
        <v>2.1666666666666665</v>
      </c>
      <c r="AJ68" s="2">
        <f t="shared" si="135"/>
        <v>0.1551724137931034</v>
      </c>
      <c r="AK68" s="1">
        <f t="shared" si="136"/>
        <v>0.1551724137931034</v>
      </c>
      <c r="AL68" s="1">
        <f t="shared" si="137"/>
        <v>15.125</v>
      </c>
      <c r="AM68" s="1">
        <f t="shared" si="138"/>
        <v>15.125</v>
      </c>
      <c r="AN68" s="4">
        <v>0.56000000000000005</v>
      </c>
      <c r="AO68" s="4">
        <v>0.92</v>
      </c>
      <c r="AP68" s="4">
        <f t="shared" si="85"/>
        <v>0.70774193548387088</v>
      </c>
      <c r="AQ68" s="1">
        <v>0.81599999999999995</v>
      </c>
      <c r="AR68" s="1">
        <f t="shared" si="86"/>
        <v>22</v>
      </c>
      <c r="AS68" s="1">
        <f t="shared" si="87"/>
        <v>16</v>
      </c>
      <c r="AT68" s="1">
        <f t="shared" si="88"/>
        <v>22</v>
      </c>
      <c r="AU68" s="1">
        <f t="shared" si="89"/>
        <v>2</v>
      </c>
      <c r="AV68" s="1">
        <f t="shared" si="139"/>
        <v>22</v>
      </c>
      <c r="AW68" s="1">
        <f t="shared" si="140"/>
        <v>16</v>
      </c>
      <c r="AX68" s="1">
        <f t="shared" si="141"/>
        <v>22</v>
      </c>
      <c r="AY68" s="1">
        <f t="shared" si="142"/>
        <v>2</v>
      </c>
      <c r="AZ68" s="1">
        <f t="shared" si="143"/>
        <v>0.91666666666666663</v>
      </c>
      <c r="BA68" s="1">
        <f t="shared" si="144"/>
        <v>0.42105263157894735</v>
      </c>
      <c r="BB68" s="1">
        <f t="shared" si="145"/>
        <v>0.91666666666666663</v>
      </c>
      <c r="BC68" s="1">
        <f t="shared" si="146"/>
        <v>0.42105263157894735</v>
      </c>
      <c r="BD68" s="1">
        <f t="shared" si="147"/>
        <v>38</v>
      </c>
      <c r="BE68" s="1">
        <f t="shared" si="148"/>
        <v>24</v>
      </c>
      <c r="BF68" s="1">
        <f t="shared" si="149"/>
        <v>1.5833333333333333</v>
      </c>
      <c r="BG68" s="1">
        <f t="shared" si="101"/>
        <v>0.95175438596491224</v>
      </c>
      <c r="BH68" s="1" t="s">
        <v>330</v>
      </c>
      <c r="BI68" s="5">
        <v>0.70499999999999996</v>
      </c>
      <c r="BJ68" s="5">
        <v>0.92700000000000005</v>
      </c>
      <c r="BK68" s="1" t="str">
        <f t="shared" si="150"/>
        <v>Yes</v>
      </c>
      <c r="BL68" t="s">
        <v>519</v>
      </c>
      <c r="BM68">
        <v>0.26246700000000001</v>
      </c>
      <c r="BN68">
        <v>0.73795180000000005</v>
      </c>
      <c r="BO68" s="1">
        <f t="shared" si="127"/>
        <v>0.73753299999999999</v>
      </c>
      <c r="BP68">
        <v>0.50034710000000004</v>
      </c>
      <c r="BQ68">
        <v>0.50150600000000001</v>
      </c>
      <c r="BR68" s="1">
        <f t="shared" si="151"/>
        <v>18</v>
      </c>
      <c r="BS68" s="1">
        <f t="shared" si="105"/>
        <v>10</v>
      </c>
      <c r="BT68" s="1">
        <f t="shared" si="106"/>
        <v>28</v>
      </c>
      <c r="BU68" s="1">
        <f t="shared" si="152"/>
        <v>6</v>
      </c>
      <c r="BV68" s="1">
        <f t="shared" si="153"/>
        <v>18</v>
      </c>
      <c r="BW68" s="1">
        <f t="shared" si="154"/>
        <v>10</v>
      </c>
      <c r="BX68" s="1">
        <f t="shared" si="155"/>
        <v>28</v>
      </c>
      <c r="BY68" s="1">
        <f t="shared" si="156"/>
        <v>6</v>
      </c>
      <c r="BZ68" s="1">
        <f t="shared" si="157"/>
        <v>0.75</v>
      </c>
      <c r="CA68" s="1">
        <f t="shared" si="158"/>
        <v>0.26315789473684215</v>
      </c>
      <c r="CB68" s="1">
        <f t="shared" si="159"/>
        <v>0.75</v>
      </c>
      <c r="CC68" s="1">
        <f t="shared" si="160"/>
        <v>0.26315789473684215</v>
      </c>
      <c r="CD68" s="1">
        <f t="shared" si="161"/>
        <v>2.8115984104668397</v>
      </c>
      <c r="CE68" s="1">
        <f t="shared" si="162"/>
        <v>2.8499999999999996</v>
      </c>
      <c r="CF68" s="2">
        <f t="shared" si="163"/>
        <v>0.35530369488551694</v>
      </c>
      <c r="CG68" s="2">
        <f t="shared" si="164"/>
        <v>0.3392857142857143</v>
      </c>
      <c r="CH68" s="1">
        <f t="shared" si="165"/>
        <v>8.4</v>
      </c>
      <c r="CI68" s="1">
        <f t="shared" si="168"/>
        <v>8.4</v>
      </c>
      <c r="CJ68" s="4">
        <f t="shared" si="121"/>
        <v>0.63973653616648218</v>
      </c>
      <c r="CK68" s="4">
        <f t="shared" si="122"/>
        <v>0.81672500333290488</v>
      </c>
      <c r="CL68" s="4">
        <f t="shared" si="123"/>
        <v>0.73769511612903227</v>
      </c>
      <c r="CM68">
        <v>0.10611303344867359</v>
      </c>
      <c r="CN68">
        <v>0.38796992481203008</v>
      </c>
      <c r="CO68">
        <v>0.28835063437139569</v>
      </c>
      <c r="CP68">
        <v>0.77293233082706769</v>
      </c>
      <c r="CQ68">
        <v>0.79008073817762414</v>
      </c>
      <c r="CR68">
        <v>0.98195488721804525</v>
      </c>
      <c r="CS68">
        <v>0.50057670126874287</v>
      </c>
      <c r="CT68">
        <v>0.50075187969924806</v>
      </c>
    </row>
    <row r="69" spans="1:98" x14ac:dyDescent="0.25">
      <c r="A69" s="1" t="s">
        <v>136</v>
      </c>
      <c r="B69" s="1" t="s">
        <v>137</v>
      </c>
      <c r="C69" s="1">
        <v>25</v>
      </c>
      <c r="D69" s="1" t="s">
        <v>266</v>
      </c>
      <c r="E69" s="1" t="s">
        <v>571</v>
      </c>
      <c r="F69" s="1">
        <v>1</v>
      </c>
      <c r="G69" s="1">
        <v>0</v>
      </c>
      <c r="H69" s="1">
        <v>38</v>
      </c>
      <c r="I69" s="1">
        <v>34</v>
      </c>
      <c r="J69" s="1">
        <v>0</v>
      </c>
      <c r="K69" s="1">
        <f t="shared" si="166"/>
        <v>38</v>
      </c>
      <c r="L69" s="1">
        <f t="shared" si="131"/>
        <v>72</v>
      </c>
      <c r="M69" s="1">
        <v>24</v>
      </c>
      <c r="N69" s="1">
        <v>10</v>
      </c>
      <c r="O69" s="1">
        <v>0</v>
      </c>
      <c r="P69" s="1">
        <v>0</v>
      </c>
      <c r="Q69" s="1">
        <f t="shared" si="125"/>
        <v>70.588235294117652</v>
      </c>
      <c r="R69" s="1">
        <f t="shared" si="126"/>
        <v>29.411764705882355</v>
      </c>
      <c r="S69" s="1">
        <f t="shared" si="132"/>
        <v>0</v>
      </c>
      <c r="T69" s="1">
        <f t="shared" si="167"/>
        <v>0</v>
      </c>
      <c r="U69" s="1" t="s">
        <v>33</v>
      </c>
      <c r="V69" s="1">
        <v>2021</v>
      </c>
      <c r="W69" s="1" t="s">
        <v>65</v>
      </c>
      <c r="X69" s="1" t="s">
        <v>30</v>
      </c>
      <c r="Y69" s="1" t="s">
        <v>139</v>
      </c>
      <c r="Z69" s="1" t="s">
        <v>367</v>
      </c>
      <c r="AA69" s="1" t="s">
        <v>31</v>
      </c>
      <c r="AB69" s="1" t="s">
        <v>393</v>
      </c>
      <c r="AC69" s="1" t="s">
        <v>400</v>
      </c>
      <c r="AD69" s="1">
        <f t="shared" si="130"/>
        <v>-0.28630418515664108</v>
      </c>
      <c r="AE69" s="1">
        <v>0.82</v>
      </c>
      <c r="AF69" s="1">
        <v>0.68</v>
      </c>
      <c r="AG69" s="1">
        <v>0.51</v>
      </c>
      <c r="AH69" s="1">
        <f t="shared" si="133"/>
        <v>1.3877551020408165</v>
      </c>
      <c r="AI69" s="1">
        <f t="shared" si="134"/>
        <v>1.3877551020408165</v>
      </c>
      <c r="AJ69" s="2">
        <f t="shared" si="135"/>
        <v>0.62745098039215674</v>
      </c>
      <c r="AK69" s="1">
        <f t="shared" si="136"/>
        <v>0.62745098039215674</v>
      </c>
      <c r="AL69" s="1">
        <f t="shared" si="137"/>
        <v>2.0909090909090908</v>
      </c>
      <c r="AM69" s="1">
        <f t="shared" si="138"/>
        <v>2.0909090909090908</v>
      </c>
      <c r="AN69" s="4">
        <v>0.59</v>
      </c>
      <c r="AO69" s="4">
        <v>0.61</v>
      </c>
      <c r="AP69" s="4">
        <f t="shared" si="85"/>
        <v>0.59027777777777779</v>
      </c>
      <c r="AQ69" s="1">
        <v>0.71599999999999997</v>
      </c>
      <c r="AR69" s="1">
        <f t="shared" si="86"/>
        <v>23</v>
      </c>
      <c r="AS69" s="1">
        <f t="shared" si="87"/>
        <v>19</v>
      </c>
      <c r="AT69" s="1">
        <f t="shared" si="88"/>
        <v>19</v>
      </c>
      <c r="AU69" s="1">
        <f t="shared" si="89"/>
        <v>11</v>
      </c>
      <c r="AV69" s="1">
        <f t="shared" si="139"/>
        <v>23</v>
      </c>
      <c r="AW69" s="1">
        <f t="shared" si="140"/>
        <v>19</v>
      </c>
      <c r="AX69" s="1">
        <f t="shared" si="141"/>
        <v>19</v>
      </c>
      <c r="AY69" s="1">
        <f t="shared" si="142"/>
        <v>11</v>
      </c>
      <c r="AZ69" s="1">
        <f t="shared" si="143"/>
        <v>0.67647058823529416</v>
      </c>
      <c r="BA69" s="1">
        <f t="shared" si="144"/>
        <v>0.5</v>
      </c>
      <c r="BB69" s="1">
        <f t="shared" si="145"/>
        <v>0.67647058823529416</v>
      </c>
      <c r="BC69" s="1">
        <f t="shared" si="146"/>
        <v>0.5</v>
      </c>
      <c r="BD69" s="1">
        <f t="shared" si="147"/>
        <v>42</v>
      </c>
      <c r="BE69" s="1">
        <f t="shared" si="148"/>
        <v>30</v>
      </c>
      <c r="BF69" s="1">
        <f t="shared" si="149"/>
        <v>1.4</v>
      </c>
      <c r="BG69" s="1">
        <f t="shared" si="101"/>
        <v>0.50526315789473675</v>
      </c>
      <c r="BH69" s="1" t="s">
        <v>331</v>
      </c>
      <c r="BI69" s="5">
        <v>0.60099999999999998</v>
      </c>
      <c r="BJ69" s="5">
        <v>0.83099999999999996</v>
      </c>
      <c r="BK69" s="1" t="str">
        <f t="shared" si="150"/>
        <v>Yes</v>
      </c>
      <c r="BL69" t="s">
        <v>472</v>
      </c>
      <c r="BM69">
        <v>0.37095450000000002</v>
      </c>
      <c r="BN69">
        <v>0.63141990000000003</v>
      </c>
      <c r="BO69" s="1">
        <f t="shared" si="127"/>
        <v>0.62904549999999992</v>
      </c>
      <c r="BP69">
        <v>0.50217719999999999</v>
      </c>
      <c r="BQ69">
        <v>0.5</v>
      </c>
      <c r="BR69" s="1">
        <f t="shared" si="151"/>
        <v>21</v>
      </c>
      <c r="BS69" s="1">
        <f t="shared" si="105"/>
        <v>14</v>
      </c>
      <c r="BT69" s="1">
        <f t="shared" si="106"/>
        <v>24</v>
      </c>
      <c r="BU69" s="1">
        <f t="shared" si="152"/>
        <v>13</v>
      </c>
      <c r="BV69" s="1">
        <f t="shared" si="153"/>
        <v>21</v>
      </c>
      <c r="BW69" s="1">
        <f t="shared" si="154"/>
        <v>14</v>
      </c>
      <c r="BX69" s="1">
        <f t="shared" si="155"/>
        <v>24</v>
      </c>
      <c r="BY69" s="1">
        <f t="shared" si="156"/>
        <v>13</v>
      </c>
      <c r="BZ69" s="1">
        <f t="shared" si="157"/>
        <v>0.61764705882352944</v>
      </c>
      <c r="CA69" s="1">
        <f t="shared" si="158"/>
        <v>0.36842105263157898</v>
      </c>
      <c r="CB69" s="1">
        <f t="shared" si="159"/>
        <v>0.61764705882352944</v>
      </c>
      <c r="CC69" s="1">
        <f t="shared" si="160"/>
        <v>0.36842105263157898</v>
      </c>
      <c r="CD69" s="1">
        <f t="shared" si="161"/>
        <v>1.702149185412227</v>
      </c>
      <c r="CE69" s="1">
        <f t="shared" si="162"/>
        <v>1.6764705882352939</v>
      </c>
      <c r="CF69" s="2">
        <f t="shared" si="163"/>
        <v>0.58593551658822773</v>
      </c>
      <c r="CG69" s="2">
        <f t="shared" si="164"/>
        <v>0.60539215686274506</v>
      </c>
      <c r="CH69" s="1">
        <f t="shared" si="165"/>
        <v>2.7692307692307692</v>
      </c>
      <c r="CI69" s="1">
        <f t="shared" si="168"/>
        <v>2.7692307692307692</v>
      </c>
      <c r="CJ69" s="4">
        <f t="shared" si="121"/>
        <v>0.60364261740250569</v>
      </c>
      <c r="CK69" s="4">
        <f t="shared" si="122"/>
        <v>0.65605687388143974</v>
      </c>
      <c r="CL69" s="4">
        <f t="shared" si="123"/>
        <v>0.63016674444444443</v>
      </c>
      <c r="CM69">
        <v>5.4272517321016123E-2</v>
      </c>
      <c r="CN69">
        <v>0.27601809954751128</v>
      </c>
      <c r="CO69">
        <v>0.3545034642032332</v>
      </c>
      <c r="CP69">
        <v>0.63197586726998478</v>
      </c>
      <c r="CQ69">
        <v>0.81177829099307142</v>
      </c>
      <c r="CR69">
        <v>0.96229260935143279</v>
      </c>
      <c r="CS69">
        <v>0.50115473441108527</v>
      </c>
      <c r="CT69">
        <v>0.50075414781297134</v>
      </c>
    </row>
    <row r="70" spans="1:98" x14ac:dyDescent="0.25">
      <c r="A70" s="1" t="s">
        <v>136</v>
      </c>
      <c r="B70" s="1" t="s">
        <v>137</v>
      </c>
      <c r="C70" s="1">
        <v>25</v>
      </c>
      <c r="D70" s="1" t="s">
        <v>267</v>
      </c>
      <c r="E70" s="1" t="s">
        <v>572</v>
      </c>
      <c r="F70" s="1">
        <v>0</v>
      </c>
      <c r="G70" s="1">
        <v>0</v>
      </c>
      <c r="H70" s="1">
        <v>38</v>
      </c>
      <c r="I70" s="1">
        <v>24</v>
      </c>
      <c r="J70" s="1">
        <v>0</v>
      </c>
      <c r="K70" s="1">
        <f t="shared" si="166"/>
        <v>38</v>
      </c>
      <c r="L70" s="1">
        <f t="shared" si="131"/>
        <v>62</v>
      </c>
      <c r="M70" s="1">
        <v>24</v>
      </c>
      <c r="N70" s="1">
        <v>0</v>
      </c>
      <c r="O70" s="1">
        <v>0</v>
      </c>
      <c r="P70" s="1">
        <v>0</v>
      </c>
      <c r="Q70" s="1">
        <f t="shared" si="125"/>
        <v>100</v>
      </c>
      <c r="R70" s="1">
        <f t="shared" si="126"/>
        <v>0</v>
      </c>
      <c r="S70" s="1">
        <f t="shared" si="132"/>
        <v>0</v>
      </c>
      <c r="T70" s="1">
        <f t="shared" si="167"/>
        <v>0</v>
      </c>
      <c r="U70" s="1" t="s">
        <v>33</v>
      </c>
      <c r="V70" s="1">
        <v>2021</v>
      </c>
      <c r="W70" s="1" t="s">
        <v>65</v>
      </c>
      <c r="X70" s="1" t="s">
        <v>30</v>
      </c>
      <c r="Y70" s="1" t="s">
        <v>139</v>
      </c>
      <c r="Z70" s="1" t="s">
        <v>367</v>
      </c>
      <c r="AA70" s="1" t="s">
        <v>31</v>
      </c>
      <c r="AB70" s="1" t="s">
        <v>393</v>
      </c>
      <c r="AC70" s="1" t="s">
        <v>400</v>
      </c>
      <c r="AD70" s="1">
        <f t="shared" si="130"/>
        <v>-4.3943347587597055E-2</v>
      </c>
      <c r="AE70" s="1">
        <v>0.97</v>
      </c>
      <c r="AF70" s="1">
        <v>0.63</v>
      </c>
      <c r="AG70" s="1">
        <v>0.59</v>
      </c>
      <c r="AH70" s="1">
        <f t="shared" si="133"/>
        <v>1.5365853658536583</v>
      </c>
      <c r="AI70" s="1">
        <f t="shared" si="134"/>
        <v>1.5365853658536583</v>
      </c>
      <c r="AJ70" s="2">
        <f t="shared" si="135"/>
        <v>0.6271186440677966</v>
      </c>
      <c r="AK70" s="1">
        <f t="shared" si="136"/>
        <v>0.6271186440677966</v>
      </c>
      <c r="AL70" s="1">
        <f t="shared" si="137"/>
        <v>2.2916666666666665</v>
      </c>
      <c r="AM70" s="1">
        <f t="shared" si="138"/>
        <v>2.2916666666666665</v>
      </c>
      <c r="AN70" s="4">
        <v>0.5</v>
      </c>
      <c r="AO70" s="4">
        <v>0.71</v>
      </c>
      <c r="AP70" s="4">
        <f t="shared" si="85"/>
        <v>0.60548387096774192</v>
      </c>
      <c r="AQ70" s="1">
        <v>0.65200000000000002</v>
      </c>
      <c r="AR70" s="1">
        <f t="shared" si="86"/>
        <v>15</v>
      </c>
      <c r="AS70" s="1">
        <f t="shared" si="87"/>
        <v>16</v>
      </c>
      <c r="AT70" s="1">
        <f t="shared" si="88"/>
        <v>22</v>
      </c>
      <c r="AU70" s="1">
        <f t="shared" si="89"/>
        <v>9</v>
      </c>
      <c r="AV70" s="1">
        <f t="shared" si="139"/>
        <v>15</v>
      </c>
      <c r="AW70" s="1">
        <f t="shared" si="140"/>
        <v>16</v>
      </c>
      <c r="AX70" s="1">
        <f t="shared" si="141"/>
        <v>22</v>
      </c>
      <c r="AY70" s="1">
        <f t="shared" si="142"/>
        <v>9</v>
      </c>
      <c r="AZ70" s="1">
        <f t="shared" si="143"/>
        <v>0.625</v>
      </c>
      <c r="BA70" s="1">
        <f t="shared" si="144"/>
        <v>0.42105263157894735</v>
      </c>
      <c r="BB70" s="1">
        <f t="shared" si="145"/>
        <v>0.625</v>
      </c>
      <c r="BC70" s="1">
        <f t="shared" si="146"/>
        <v>0.42105263157894735</v>
      </c>
      <c r="BD70" s="1">
        <f t="shared" si="147"/>
        <v>31</v>
      </c>
      <c r="BE70" s="1">
        <f t="shared" si="148"/>
        <v>31</v>
      </c>
      <c r="BF70" s="1">
        <f t="shared" si="149"/>
        <v>1</v>
      </c>
      <c r="BG70" s="1">
        <f t="shared" si="101"/>
        <v>0.36842105263157898</v>
      </c>
      <c r="BH70" s="1" t="s">
        <v>332</v>
      </c>
      <c r="BI70" s="5">
        <v>0.51200000000000001</v>
      </c>
      <c r="BJ70" s="5">
        <v>0.79200000000000004</v>
      </c>
      <c r="BK70" s="1" t="str">
        <f t="shared" si="150"/>
        <v>Yes</v>
      </c>
      <c r="BL70" t="s">
        <v>471</v>
      </c>
      <c r="BM70">
        <v>0.40538461538461551</v>
      </c>
      <c r="BN70">
        <v>0.59416058394160565</v>
      </c>
      <c r="BO70" s="1">
        <f t="shared" si="127"/>
        <v>0.59461538461538455</v>
      </c>
      <c r="BP70" s="1">
        <v>0.49927007299270071</v>
      </c>
      <c r="BQ70" s="1">
        <v>0.50076923076923074</v>
      </c>
      <c r="BR70" s="1">
        <f t="shared" si="151"/>
        <v>14</v>
      </c>
      <c r="BS70" s="1">
        <f t="shared" si="105"/>
        <v>15</v>
      </c>
      <c r="BT70" s="1">
        <f t="shared" si="106"/>
        <v>23</v>
      </c>
      <c r="BU70" s="1">
        <f t="shared" si="152"/>
        <v>10</v>
      </c>
      <c r="BV70" s="1">
        <f t="shared" si="153"/>
        <v>14</v>
      </c>
      <c r="BW70" s="1">
        <f t="shared" si="154"/>
        <v>15</v>
      </c>
      <c r="BX70" s="1">
        <f t="shared" si="155"/>
        <v>23</v>
      </c>
      <c r="BY70" s="1">
        <f t="shared" si="156"/>
        <v>10</v>
      </c>
      <c r="BZ70" s="1">
        <f t="shared" si="157"/>
        <v>0.58333333333333337</v>
      </c>
      <c r="CA70" s="1">
        <f t="shared" si="158"/>
        <v>0.39473684210526316</v>
      </c>
      <c r="CB70" s="1">
        <f t="shared" si="159"/>
        <v>0.58333333333333337</v>
      </c>
      <c r="CC70" s="1">
        <f t="shared" si="160"/>
        <v>0.39473684210526316</v>
      </c>
      <c r="CD70" s="1">
        <f t="shared" si="161"/>
        <v>1.4656712696851748</v>
      </c>
      <c r="CE70" s="1">
        <f t="shared" si="162"/>
        <v>1.4777777777777779</v>
      </c>
      <c r="CF70" s="2">
        <f t="shared" si="163"/>
        <v>0.68252424434141357</v>
      </c>
      <c r="CG70" s="2">
        <f t="shared" si="164"/>
        <v>0.68840579710144922</v>
      </c>
      <c r="CH70" s="1">
        <f t="shared" si="165"/>
        <v>2.1466666666666665</v>
      </c>
      <c r="CI70" s="1">
        <f t="shared" si="168"/>
        <v>2.1466666666666665</v>
      </c>
      <c r="CJ70" s="4">
        <f t="shared" si="121"/>
        <v>0.48070483994486707</v>
      </c>
      <c r="CK70" s="4">
        <f t="shared" si="122"/>
        <v>0.69877884158905124</v>
      </c>
      <c r="CL70" s="4">
        <f t="shared" si="123"/>
        <v>0.59443933274166372</v>
      </c>
      <c r="CM70">
        <v>8.177570093457949E-2</v>
      </c>
      <c r="CN70">
        <v>0.31259484066767829</v>
      </c>
      <c r="CO70">
        <v>0.3995327102803739</v>
      </c>
      <c r="CP70">
        <v>0.58270106221547791</v>
      </c>
      <c r="CQ70">
        <v>0.81191588785046731</v>
      </c>
      <c r="CR70">
        <v>0.96965098634294378</v>
      </c>
      <c r="CS70">
        <v>0.50000000000000011</v>
      </c>
      <c r="CT70">
        <v>0.5007587253414264</v>
      </c>
    </row>
    <row r="71" spans="1:98" x14ac:dyDescent="0.25">
      <c r="A71" s="1" t="s">
        <v>140</v>
      </c>
      <c r="B71" s="1" t="s">
        <v>141</v>
      </c>
      <c r="C71" s="1">
        <v>26</v>
      </c>
      <c r="D71" s="1" t="s">
        <v>268</v>
      </c>
      <c r="E71" s="1" t="s">
        <v>571</v>
      </c>
      <c r="F71" s="1">
        <v>1</v>
      </c>
      <c r="G71" s="1">
        <v>0</v>
      </c>
      <c r="H71" s="1">
        <v>38</v>
      </c>
      <c r="I71" s="1">
        <v>144</v>
      </c>
      <c r="J71" s="1">
        <v>0</v>
      </c>
      <c r="K71" s="1">
        <f t="shared" si="166"/>
        <v>38</v>
      </c>
      <c r="L71" s="1">
        <f t="shared" si="131"/>
        <v>182</v>
      </c>
      <c r="M71" s="1">
        <v>96</v>
      </c>
      <c r="N71" s="1">
        <v>48</v>
      </c>
      <c r="O71" s="1">
        <v>0</v>
      </c>
      <c r="P71" s="1">
        <v>0</v>
      </c>
      <c r="Q71" s="1">
        <f t="shared" si="125"/>
        <v>66.666666666666657</v>
      </c>
      <c r="R71" s="1">
        <f t="shared" si="126"/>
        <v>33.333333333333329</v>
      </c>
      <c r="S71" s="1">
        <f t="shared" si="132"/>
        <v>0</v>
      </c>
      <c r="T71" s="1">
        <f t="shared" si="167"/>
        <v>0</v>
      </c>
      <c r="U71" s="1" t="s">
        <v>33</v>
      </c>
      <c r="V71" s="1">
        <v>2020</v>
      </c>
      <c r="W71" s="1" t="s">
        <v>35</v>
      </c>
      <c r="X71" s="1" t="s">
        <v>30</v>
      </c>
      <c r="Y71" s="1" t="s">
        <v>142</v>
      </c>
      <c r="Z71" s="1" t="s">
        <v>368</v>
      </c>
      <c r="AA71" s="1" t="s">
        <v>31</v>
      </c>
      <c r="AB71" s="1" t="s">
        <v>393</v>
      </c>
      <c r="AC71" s="1" t="s">
        <v>387</v>
      </c>
      <c r="AD71" s="1">
        <v>4.7699999999999996</v>
      </c>
      <c r="AE71" s="1">
        <v>4.7699999999999996</v>
      </c>
      <c r="AF71" s="1">
        <v>0.79610000000000003</v>
      </c>
      <c r="AG71" s="1">
        <v>0.92500000000000004</v>
      </c>
      <c r="AH71" s="1">
        <f t="shared" si="133"/>
        <v>10.614666666666674</v>
      </c>
      <c r="AI71" s="1">
        <f t="shared" si="134"/>
        <v>10.614666666666674</v>
      </c>
      <c r="AJ71" s="2">
        <f t="shared" si="135"/>
        <v>0.22043243243243238</v>
      </c>
      <c r="AK71" s="1">
        <f t="shared" si="136"/>
        <v>0.22043243243243238</v>
      </c>
      <c r="AL71" s="1">
        <f t="shared" si="137"/>
        <v>46.264367816091955</v>
      </c>
      <c r="AM71" s="1">
        <f t="shared" si="138"/>
        <v>46.264367816091955</v>
      </c>
      <c r="AN71" s="4">
        <f>(AF71*I71)/((AF71*I71)+(H71-(AG71*H71)))</f>
        <v>0.97574228604696289</v>
      </c>
      <c r="AO71" s="4">
        <f>(AG71*H71)/((I71-(AF71*I71))+(AG71*H71))</f>
        <v>0.544863249400108</v>
      </c>
      <c r="AP71" s="3">
        <f t="shared" si="85"/>
        <v>0.8230131868131868</v>
      </c>
      <c r="AQ71" s="1">
        <v>0.82299999999999995</v>
      </c>
      <c r="AR71" s="1">
        <f t="shared" si="86"/>
        <v>115</v>
      </c>
      <c r="AS71" s="1">
        <f t="shared" si="87"/>
        <v>3</v>
      </c>
      <c r="AT71" s="1">
        <f t="shared" si="88"/>
        <v>35</v>
      </c>
      <c r="AU71" s="1">
        <f t="shared" si="89"/>
        <v>29</v>
      </c>
      <c r="AV71" s="1">
        <f t="shared" si="139"/>
        <v>115</v>
      </c>
      <c r="AW71" s="1">
        <f t="shared" si="140"/>
        <v>3</v>
      </c>
      <c r="AX71" s="1">
        <f t="shared" si="141"/>
        <v>35</v>
      </c>
      <c r="AY71" s="1">
        <f t="shared" si="142"/>
        <v>29</v>
      </c>
      <c r="AZ71" s="1">
        <f t="shared" si="143"/>
        <v>0.79861111111111116</v>
      </c>
      <c r="BA71" s="1">
        <f t="shared" si="144"/>
        <v>7.8947368421052655E-2</v>
      </c>
      <c r="BB71" s="1">
        <f t="shared" si="145"/>
        <v>0.79861111111111116</v>
      </c>
      <c r="BC71" s="1">
        <f t="shared" si="146"/>
        <v>7.8947368421052655E-2</v>
      </c>
      <c r="BD71" s="1">
        <f t="shared" si="147"/>
        <v>118</v>
      </c>
      <c r="BE71" s="1">
        <f t="shared" si="148"/>
        <v>64</v>
      </c>
      <c r="BF71" s="1">
        <f t="shared" si="149"/>
        <v>1.84375</v>
      </c>
      <c r="BG71" s="1">
        <f t="shared" si="101"/>
        <v>-1.9457236842105261</v>
      </c>
      <c r="BH71" s="1" t="s">
        <v>33</v>
      </c>
      <c r="BI71" s="5" t="s">
        <v>33</v>
      </c>
      <c r="BJ71" s="5" t="s">
        <v>33</v>
      </c>
      <c r="BK71" s="1" t="str">
        <f t="shared" si="150"/>
        <v>Yes</v>
      </c>
      <c r="BL71" s="1" t="s">
        <v>449</v>
      </c>
      <c r="BM71" s="1">
        <v>0.26142131979695421</v>
      </c>
      <c r="BN71" s="1">
        <v>0.73653566229985445</v>
      </c>
      <c r="BO71" s="1">
        <f t="shared" si="127"/>
        <v>0.73857868020304585</v>
      </c>
      <c r="BP71" s="1">
        <v>0.49927219796215438</v>
      </c>
      <c r="BQ71" s="1">
        <v>0.50126903553299484</v>
      </c>
      <c r="BR71" s="1">
        <f t="shared" si="151"/>
        <v>106</v>
      </c>
      <c r="BS71" s="1">
        <f t="shared" si="105"/>
        <v>10</v>
      </c>
      <c r="BT71" s="1">
        <f t="shared" si="106"/>
        <v>28</v>
      </c>
      <c r="BU71" s="1">
        <f t="shared" si="152"/>
        <v>38</v>
      </c>
      <c r="BV71" s="1">
        <f t="shared" si="153"/>
        <v>106</v>
      </c>
      <c r="BW71" s="1">
        <f t="shared" si="154"/>
        <v>10</v>
      </c>
      <c r="BX71" s="1">
        <f t="shared" si="155"/>
        <v>28</v>
      </c>
      <c r="BY71" s="1">
        <f t="shared" si="156"/>
        <v>38</v>
      </c>
      <c r="BZ71" s="1">
        <f t="shared" si="157"/>
        <v>0.73611111111111116</v>
      </c>
      <c r="CA71" s="1">
        <f t="shared" si="158"/>
        <v>0.26315789473684215</v>
      </c>
      <c r="CB71" s="1">
        <f t="shared" si="159"/>
        <v>0.73611111111111116</v>
      </c>
      <c r="CC71" s="1">
        <f t="shared" si="160"/>
        <v>0.26315789473684215</v>
      </c>
      <c r="CD71" s="1">
        <f t="shared" si="161"/>
        <v>2.8174276790887647</v>
      </c>
      <c r="CE71" s="1">
        <f t="shared" si="162"/>
        <v>2.7972222222222221</v>
      </c>
      <c r="CF71" s="2">
        <f t="shared" si="163"/>
        <v>0.35671803798576401</v>
      </c>
      <c r="CG71" s="2">
        <f t="shared" si="164"/>
        <v>0.35813492063492058</v>
      </c>
      <c r="CH71" s="1">
        <f t="shared" si="165"/>
        <v>7.8105263157894731</v>
      </c>
      <c r="CI71" s="1">
        <f t="shared" si="168"/>
        <v>7.8105263157894731</v>
      </c>
      <c r="CJ71" s="4">
        <f t="shared" si="121"/>
        <v>0.91435839743590974</v>
      </c>
      <c r="CK71" s="4">
        <f t="shared" si="122"/>
        <v>0.42521099501389842</v>
      </c>
      <c r="CL71" s="4">
        <f t="shared" si="123"/>
        <v>0.7369622264774438</v>
      </c>
      <c r="CM71">
        <v>8.4623323013415921E-2</v>
      </c>
      <c r="CN71">
        <v>0.32459970887918488</v>
      </c>
      <c r="CO71">
        <v>0.26625386996904032</v>
      </c>
      <c r="CP71">
        <v>0.74381368267831161</v>
      </c>
      <c r="CQ71">
        <v>0.73581011351909176</v>
      </c>
      <c r="CR71">
        <v>0.94759825327510927</v>
      </c>
      <c r="CS71">
        <v>0.50051599587203299</v>
      </c>
      <c r="CT71">
        <v>0.50072780203784573</v>
      </c>
    </row>
    <row r="72" spans="1:98" x14ac:dyDescent="0.25">
      <c r="A72" s="1" t="s">
        <v>541</v>
      </c>
      <c r="B72" s="1" t="s">
        <v>143</v>
      </c>
      <c r="C72" s="1">
        <v>27</v>
      </c>
      <c r="D72" s="1" t="s">
        <v>542</v>
      </c>
      <c r="E72" s="1" t="s">
        <v>572</v>
      </c>
      <c r="F72" s="1">
        <v>0</v>
      </c>
      <c r="G72" s="1">
        <v>0</v>
      </c>
      <c r="H72" s="1">
        <v>49</v>
      </c>
      <c r="I72" s="1">
        <v>53</v>
      </c>
      <c r="J72" s="1">
        <v>40</v>
      </c>
      <c r="K72" s="1">
        <f t="shared" si="166"/>
        <v>89</v>
      </c>
      <c r="L72" s="1">
        <f t="shared" si="131"/>
        <v>142</v>
      </c>
      <c r="M72" s="1">
        <v>53</v>
      </c>
      <c r="N72" s="1">
        <v>0</v>
      </c>
      <c r="O72" s="1">
        <v>0</v>
      </c>
      <c r="P72" s="1">
        <v>0</v>
      </c>
      <c r="Q72" s="1">
        <f t="shared" si="125"/>
        <v>100</v>
      </c>
      <c r="R72" s="1">
        <f t="shared" si="126"/>
        <v>0</v>
      </c>
      <c r="S72" s="1">
        <f t="shared" si="132"/>
        <v>0</v>
      </c>
      <c r="T72" s="1">
        <f t="shared" si="167"/>
        <v>0</v>
      </c>
      <c r="U72" s="1">
        <v>53.04</v>
      </c>
      <c r="V72" s="1">
        <v>2016</v>
      </c>
      <c r="W72" s="1" t="s">
        <v>107</v>
      </c>
      <c r="X72" s="1" t="s">
        <v>30</v>
      </c>
      <c r="Y72" s="1" t="s">
        <v>50</v>
      </c>
      <c r="Z72" s="1" t="s">
        <v>367</v>
      </c>
      <c r="AA72" s="1" t="s">
        <v>48</v>
      </c>
      <c r="AB72" s="1" t="s">
        <v>392</v>
      </c>
      <c r="AC72" s="1" t="s">
        <v>388</v>
      </c>
      <c r="AD72" s="1" t="e">
        <f>LOG(AE72,2)</f>
        <v>#VALUE!</v>
      </c>
      <c r="AE72" s="1" t="s">
        <v>33</v>
      </c>
      <c r="AF72" s="1" t="s">
        <v>33</v>
      </c>
      <c r="AG72" s="1" t="s">
        <v>33</v>
      </c>
      <c r="AH72" s="1" t="e">
        <f t="shared" si="133"/>
        <v>#VALUE!</v>
      </c>
      <c r="AI72" s="1" t="e">
        <f t="shared" si="134"/>
        <v>#VALUE!</v>
      </c>
      <c r="AJ72" s="2" t="e">
        <f t="shared" si="135"/>
        <v>#VALUE!</v>
      </c>
      <c r="AK72" s="1" t="e">
        <f t="shared" si="136"/>
        <v>#VALUE!</v>
      </c>
      <c r="AL72" s="1" t="e">
        <f t="shared" si="137"/>
        <v>#VALUE!</v>
      </c>
      <c r="AM72" s="1" t="e">
        <f t="shared" si="138"/>
        <v>#VALUE!</v>
      </c>
      <c r="AN72" s="4" t="e">
        <f>(AF72*I72)/((AF72*I72)+(H72-(AG72*H72)))</f>
        <v>#VALUE!</v>
      </c>
      <c r="AO72" s="4" t="e">
        <f>(AG72*H72)/((I72-(AF72*I72))+(AG72*H72))</f>
        <v>#VALUE!</v>
      </c>
      <c r="AP72" s="3" t="e">
        <f t="shared" si="85"/>
        <v>#VALUE!</v>
      </c>
      <c r="AQ72" s="1">
        <v>0.61299999999999999</v>
      </c>
      <c r="AR72" s="1" t="e">
        <f t="shared" si="86"/>
        <v>#VALUE!</v>
      </c>
      <c r="AS72" s="1" t="e">
        <f t="shared" si="87"/>
        <v>#VALUE!</v>
      </c>
      <c r="AT72" s="1" t="e">
        <f t="shared" si="88"/>
        <v>#VALUE!</v>
      </c>
      <c r="AU72" s="1" t="e">
        <f t="shared" si="89"/>
        <v>#VALUE!</v>
      </c>
      <c r="AV72" s="1" t="e">
        <f t="shared" si="139"/>
        <v>#VALUE!</v>
      </c>
      <c r="AW72" s="1" t="e">
        <f t="shared" si="140"/>
        <v>#VALUE!</v>
      </c>
      <c r="AX72" s="1" t="e">
        <f t="shared" si="141"/>
        <v>#VALUE!</v>
      </c>
      <c r="AY72" s="1" t="e">
        <f t="shared" si="142"/>
        <v>#VALUE!</v>
      </c>
      <c r="AZ72" s="1" t="e">
        <f t="shared" si="143"/>
        <v>#VALUE!</v>
      </c>
      <c r="BA72" s="1" t="e">
        <f t="shared" si="144"/>
        <v>#VALUE!</v>
      </c>
      <c r="BB72" s="1" t="e">
        <f t="shared" si="145"/>
        <v>#VALUE!</v>
      </c>
      <c r="BC72" s="1" t="e">
        <f t="shared" si="146"/>
        <v>#VALUE!</v>
      </c>
      <c r="BD72" s="1" t="e">
        <f t="shared" si="147"/>
        <v>#VALUE!</v>
      </c>
      <c r="BE72" s="1" t="e">
        <f t="shared" si="148"/>
        <v>#VALUE!</v>
      </c>
      <c r="BF72" s="1" t="e">
        <f t="shared" si="149"/>
        <v>#VALUE!</v>
      </c>
      <c r="BG72" s="1" t="e">
        <f t="shared" si="101"/>
        <v>#VALUE!</v>
      </c>
      <c r="BH72" s="1" t="s">
        <v>33</v>
      </c>
      <c r="BI72" s="5" t="s">
        <v>33</v>
      </c>
      <c r="BJ72" s="5" t="s">
        <v>33</v>
      </c>
      <c r="BK72" s="1" t="str">
        <f t="shared" si="150"/>
        <v>Yes</v>
      </c>
      <c r="BL72" s="1" t="s">
        <v>568</v>
      </c>
      <c r="BM72" s="1">
        <v>0.47441217150760723</v>
      </c>
      <c r="BN72" s="1">
        <v>0.52591463414634132</v>
      </c>
      <c r="BO72" s="1">
        <f t="shared" si="127"/>
        <v>0.52558782849239272</v>
      </c>
      <c r="BP72" s="1">
        <v>0.50152439024390238</v>
      </c>
      <c r="BQ72" s="1">
        <v>0.50069156293222683</v>
      </c>
      <c r="BR72" s="1">
        <f t="shared" si="151"/>
        <v>28</v>
      </c>
      <c r="BS72" s="1">
        <f t="shared" si="105"/>
        <v>23</v>
      </c>
      <c r="BT72" s="1">
        <f t="shared" si="106"/>
        <v>26</v>
      </c>
      <c r="BU72" s="1">
        <f t="shared" si="152"/>
        <v>25</v>
      </c>
      <c r="BV72" s="1">
        <f t="shared" si="153"/>
        <v>28</v>
      </c>
      <c r="BW72" s="1">
        <f t="shared" si="154"/>
        <v>23</v>
      </c>
      <c r="BX72" s="1">
        <f t="shared" si="155"/>
        <v>26</v>
      </c>
      <c r="BY72" s="1">
        <f t="shared" si="156"/>
        <v>25</v>
      </c>
      <c r="BZ72" s="1">
        <f t="shared" si="157"/>
        <v>0.52830188679245282</v>
      </c>
      <c r="CA72" s="1">
        <f t="shared" si="158"/>
        <v>0.46938775510204078</v>
      </c>
      <c r="CB72" s="1">
        <f t="shared" si="159"/>
        <v>0.52830188679245282</v>
      </c>
      <c r="CC72" s="1">
        <f t="shared" si="160"/>
        <v>0.46938775510204078</v>
      </c>
      <c r="CD72" s="1">
        <f t="shared" si="161"/>
        <v>1.1085605845125504</v>
      </c>
      <c r="CE72" s="1">
        <f t="shared" si="162"/>
        <v>1.1255127153404429</v>
      </c>
      <c r="CF72" s="2">
        <f t="shared" si="163"/>
        <v>0.90200978818998756</v>
      </c>
      <c r="CG72" s="2">
        <f t="shared" si="164"/>
        <v>0.88896952104499272</v>
      </c>
      <c r="CH72" s="1">
        <f t="shared" si="165"/>
        <v>1.2660869565217392</v>
      </c>
      <c r="CI72" s="1">
        <f t="shared" si="168"/>
        <v>1.2660869565217392</v>
      </c>
      <c r="CJ72" s="4">
        <f t="shared" si="121"/>
        <v>0.54525928105181964</v>
      </c>
      <c r="CK72" s="4">
        <f t="shared" si="122"/>
        <v>0.50616426063577413</v>
      </c>
      <c r="CL72" s="4">
        <f t="shared" si="123"/>
        <v>0.52575763927336594</v>
      </c>
      <c r="CM72">
        <v>0.1832797427652732</v>
      </c>
      <c r="CN72">
        <v>0.2134146341463414</v>
      </c>
      <c r="CO72">
        <v>0.4726688102893889</v>
      </c>
      <c r="CP72">
        <v>0.50152439024390238</v>
      </c>
      <c r="CQ72">
        <v>0.68488745980707377</v>
      </c>
      <c r="CR72">
        <v>0.96798780487804859</v>
      </c>
      <c r="CS72">
        <v>0.49946409431939959</v>
      </c>
      <c r="CT72">
        <v>0.50152439024390238</v>
      </c>
    </row>
    <row r="73" spans="1:98" x14ac:dyDescent="0.25">
      <c r="A73" s="1" t="s">
        <v>541</v>
      </c>
      <c r="B73" s="1" t="s">
        <v>143</v>
      </c>
      <c r="C73" s="1">
        <v>27</v>
      </c>
      <c r="D73" s="1" t="s">
        <v>543</v>
      </c>
      <c r="E73" s="1" t="s">
        <v>572</v>
      </c>
      <c r="F73" s="1">
        <v>0</v>
      </c>
      <c r="G73" s="1">
        <v>0</v>
      </c>
      <c r="H73" s="1">
        <v>49</v>
      </c>
      <c r="I73" s="1">
        <v>53</v>
      </c>
      <c r="J73" s="1">
        <v>40</v>
      </c>
      <c r="K73" s="1">
        <f t="shared" si="166"/>
        <v>89</v>
      </c>
      <c r="L73" s="1">
        <f t="shared" si="131"/>
        <v>142</v>
      </c>
      <c r="M73" s="1">
        <v>53</v>
      </c>
      <c r="N73" s="1">
        <v>0</v>
      </c>
      <c r="O73" s="1">
        <v>0</v>
      </c>
      <c r="P73" s="1">
        <v>0</v>
      </c>
      <c r="Q73" s="1">
        <f t="shared" si="125"/>
        <v>100</v>
      </c>
      <c r="R73" s="1">
        <f t="shared" si="126"/>
        <v>0</v>
      </c>
      <c r="S73" s="1">
        <f t="shared" si="132"/>
        <v>0</v>
      </c>
      <c r="T73" s="1">
        <f t="shared" si="167"/>
        <v>0</v>
      </c>
      <c r="U73" s="1">
        <v>53.04</v>
      </c>
      <c r="V73" s="1">
        <v>2016</v>
      </c>
      <c r="W73" s="1" t="s">
        <v>107</v>
      </c>
      <c r="X73" s="1" t="s">
        <v>30</v>
      </c>
      <c r="Y73" s="1" t="s">
        <v>144</v>
      </c>
      <c r="Z73" s="1" t="s">
        <v>368</v>
      </c>
      <c r="AA73" s="1" t="s">
        <v>48</v>
      </c>
      <c r="AB73" s="1" t="s">
        <v>392</v>
      </c>
      <c r="AC73" s="1" t="s">
        <v>388</v>
      </c>
      <c r="AD73" s="1" t="e">
        <f>LOG(AE73,2)</f>
        <v>#VALUE!</v>
      </c>
      <c r="AE73" s="1" t="s">
        <v>33</v>
      </c>
      <c r="AF73" s="1" t="s">
        <v>33</v>
      </c>
      <c r="AG73" s="1" t="s">
        <v>33</v>
      </c>
      <c r="AH73" s="1" t="e">
        <f t="shared" si="133"/>
        <v>#VALUE!</v>
      </c>
      <c r="AI73" s="1" t="e">
        <f t="shared" si="134"/>
        <v>#VALUE!</v>
      </c>
      <c r="AJ73" s="2" t="e">
        <f t="shared" si="135"/>
        <v>#VALUE!</v>
      </c>
      <c r="AK73" s="1" t="e">
        <f t="shared" si="136"/>
        <v>#VALUE!</v>
      </c>
      <c r="AL73" s="1" t="e">
        <f t="shared" si="137"/>
        <v>#VALUE!</v>
      </c>
      <c r="AM73" s="1" t="e">
        <f t="shared" si="138"/>
        <v>#VALUE!</v>
      </c>
      <c r="AN73" s="4" t="e">
        <f>(AF73*I73)/((AF73*I73)+(H73-(AG73*H73)))</f>
        <v>#VALUE!</v>
      </c>
      <c r="AO73" s="4" t="e">
        <f>(AG73*H73)/((I73-(AF73*I73))+(AG73*H73))</f>
        <v>#VALUE!</v>
      </c>
      <c r="AP73" s="3" t="e">
        <f t="shared" si="85"/>
        <v>#VALUE!</v>
      </c>
      <c r="AQ73" s="1">
        <v>0.68700000000000006</v>
      </c>
      <c r="AR73" s="1" t="e">
        <f t="shared" si="86"/>
        <v>#VALUE!</v>
      </c>
      <c r="AS73" s="1" t="e">
        <f t="shared" si="87"/>
        <v>#VALUE!</v>
      </c>
      <c r="AT73" s="1" t="e">
        <f t="shared" si="88"/>
        <v>#VALUE!</v>
      </c>
      <c r="AU73" s="1" t="e">
        <f t="shared" si="89"/>
        <v>#VALUE!</v>
      </c>
      <c r="AV73" s="1" t="e">
        <f t="shared" si="139"/>
        <v>#VALUE!</v>
      </c>
      <c r="AW73" s="1" t="e">
        <f t="shared" si="140"/>
        <v>#VALUE!</v>
      </c>
      <c r="AX73" s="1" t="e">
        <f t="shared" si="141"/>
        <v>#VALUE!</v>
      </c>
      <c r="AY73" s="1" t="e">
        <f t="shared" si="142"/>
        <v>#VALUE!</v>
      </c>
      <c r="AZ73" s="1" t="e">
        <f t="shared" si="143"/>
        <v>#VALUE!</v>
      </c>
      <c r="BA73" s="1" t="e">
        <f t="shared" si="144"/>
        <v>#VALUE!</v>
      </c>
      <c r="BB73" s="1" t="e">
        <f t="shared" si="145"/>
        <v>#VALUE!</v>
      </c>
      <c r="BC73" s="1" t="e">
        <f t="shared" si="146"/>
        <v>#VALUE!</v>
      </c>
      <c r="BD73" s="1" t="e">
        <f t="shared" si="147"/>
        <v>#VALUE!</v>
      </c>
      <c r="BE73" s="1" t="e">
        <f t="shared" si="148"/>
        <v>#VALUE!</v>
      </c>
      <c r="BF73" s="1" t="e">
        <f t="shared" si="149"/>
        <v>#VALUE!</v>
      </c>
      <c r="BG73" s="1" t="e">
        <f t="shared" si="101"/>
        <v>#VALUE!</v>
      </c>
      <c r="BH73" s="1" t="s">
        <v>33</v>
      </c>
      <c r="BI73" s="5" t="s">
        <v>33</v>
      </c>
      <c r="BJ73" s="5" t="s">
        <v>33</v>
      </c>
      <c r="BK73" s="1" t="str">
        <f t="shared" si="150"/>
        <v>Yes</v>
      </c>
      <c r="BL73" s="1" t="s">
        <v>569</v>
      </c>
      <c r="BM73" s="1">
        <v>0.42155525238744901</v>
      </c>
      <c r="BN73" s="1">
        <v>0.57942511346444792</v>
      </c>
      <c r="BO73" s="1">
        <f t="shared" si="127"/>
        <v>0.57844474761255094</v>
      </c>
      <c r="BP73" s="1">
        <v>0.49924357034795769</v>
      </c>
      <c r="BQ73" s="1">
        <v>0.50068212824010927</v>
      </c>
      <c r="BR73" s="1">
        <f t="shared" si="151"/>
        <v>31</v>
      </c>
      <c r="BS73" s="1">
        <f t="shared" si="105"/>
        <v>21</v>
      </c>
      <c r="BT73" s="1">
        <f t="shared" si="106"/>
        <v>28</v>
      </c>
      <c r="BU73" s="1">
        <f t="shared" si="152"/>
        <v>22</v>
      </c>
      <c r="BV73" s="1">
        <f t="shared" si="153"/>
        <v>31</v>
      </c>
      <c r="BW73" s="1">
        <f t="shared" si="154"/>
        <v>21</v>
      </c>
      <c r="BX73" s="1">
        <f t="shared" si="155"/>
        <v>28</v>
      </c>
      <c r="BY73" s="1">
        <f t="shared" si="156"/>
        <v>22</v>
      </c>
      <c r="BZ73" s="1">
        <f t="shared" si="157"/>
        <v>0.58490566037735847</v>
      </c>
      <c r="CA73" s="1">
        <f t="shared" si="158"/>
        <v>0.4285714285714286</v>
      </c>
      <c r="CB73" s="1">
        <f t="shared" si="159"/>
        <v>0.58490566037735847</v>
      </c>
      <c r="CC73" s="1">
        <f t="shared" si="160"/>
        <v>0.4285714285714286</v>
      </c>
      <c r="CD73" s="1">
        <f t="shared" si="161"/>
        <v>1.3744938775710038</v>
      </c>
      <c r="CE73" s="1">
        <f t="shared" si="162"/>
        <v>1.3647798742138364</v>
      </c>
      <c r="CF73" s="2">
        <f t="shared" si="163"/>
        <v>0.72707875431735802</v>
      </c>
      <c r="CG73" s="2">
        <f t="shared" si="164"/>
        <v>0.7264150943396227</v>
      </c>
      <c r="CH73" s="1">
        <f t="shared" si="165"/>
        <v>1.8787878787878789</v>
      </c>
      <c r="CI73" s="1">
        <f t="shared" si="168"/>
        <v>1.8787878787878789</v>
      </c>
      <c r="CJ73" s="4">
        <f t="shared" si="121"/>
        <v>0.59786020763625936</v>
      </c>
      <c r="CK73" s="4">
        <f t="shared" si="122"/>
        <v>0.55977497699217516</v>
      </c>
      <c r="CL73" s="4">
        <f t="shared" si="123"/>
        <v>0.57895415339834044</v>
      </c>
      <c r="CM73">
        <v>0.157957244655582</v>
      </c>
      <c r="CN73">
        <v>0.25454545454545457</v>
      </c>
      <c r="CO73">
        <v>0.4216152019002376</v>
      </c>
      <c r="CP73">
        <v>0.59696969696969682</v>
      </c>
      <c r="CQ73">
        <v>0.78978622327790993</v>
      </c>
      <c r="CR73">
        <v>0.96060606060606057</v>
      </c>
      <c r="CS73">
        <v>0.50118764845605712</v>
      </c>
      <c r="CT73">
        <v>0.50151515151515158</v>
      </c>
    </row>
    <row r="74" spans="1:98" ht="45" x14ac:dyDescent="0.25">
      <c r="A74" s="1" t="s">
        <v>145</v>
      </c>
      <c r="B74" s="1" t="s">
        <v>146</v>
      </c>
      <c r="C74" s="1">
        <v>28</v>
      </c>
      <c r="D74" s="1" t="s">
        <v>269</v>
      </c>
      <c r="E74" s="1" t="s">
        <v>572</v>
      </c>
      <c r="F74" s="1">
        <v>0</v>
      </c>
      <c r="G74" s="1">
        <v>0</v>
      </c>
      <c r="H74" s="1">
        <v>47</v>
      </c>
      <c r="I74" s="1">
        <v>113</v>
      </c>
      <c r="J74" s="1">
        <v>0</v>
      </c>
      <c r="K74" s="1">
        <f t="shared" si="166"/>
        <v>47</v>
      </c>
      <c r="L74" s="1">
        <f t="shared" si="131"/>
        <v>160</v>
      </c>
      <c r="M74" s="1">
        <v>113</v>
      </c>
      <c r="N74" s="1">
        <v>0</v>
      </c>
      <c r="O74" s="1">
        <v>0</v>
      </c>
      <c r="P74" s="1">
        <v>0</v>
      </c>
      <c r="Q74" s="1">
        <f t="shared" si="125"/>
        <v>100</v>
      </c>
      <c r="R74" s="1">
        <f t="shared" si="126"/>
        <v>0</v>
      </c>
      <c r="S74" s="1">
        <f t="shared" si="132"/>
        <v>0</v>
      </c>
      <c r="T74" s="1">
        <f t="shared" si="167"/>
        <v>0</v>
      </c>
      <c r="U74" s="1">
        <v>49</v>
      </c>
      <c r="V74" s="1">
        <v>2018</v>
      </c>
      <c r="W74" s="1" t="s">
        <v>35</v>
      </c>
      <c r="X74" s="1" t="s">
        <v>40</v>
      </c>
      <c r="Y74" s="8" t="s">
        <v>592</v>
      </c>
      <c r="Z74" s="1" t="s">
        <v>368</v>
      </c>
      <c r="AA74" s="1" t="s">
        <v>31</v>
      </c>
      <c r="AB74" s="1" t="s">
        <v>392</v>
      </c>
      <c r="AC74" s="1" t="s">
        <v>388</v>
      </c>
      <c r="AD74" s="1" t="e">
        <f>LOG(AE74,2)</f>
        <v>#VALUE!</v>
      </c>
      <c r="AE74" s="1" t="s">
        <v>33</v>
      </c>
      <c r="AF74" s="1">
        <v>0.97899999999999998</v>
      </c>
      <c r="AG74" s="1">
        <v>0.73499999999999999</v>
      </c>
      <c r="AH74" s="1">
        <f t="shared" si="133"/>
        <v>3.6943396226415093</v>
      </c>
      <c r="AI74" s="1">
        <f t="shared" si="134"/>
        <v>3.6943396226415093</v>
      </c>
      <c r="AJ74" s="2">
        <f t="shared" si="135"/>
        <v>2.8571428571428598E-2</v>
      </c>
      <c r="AK74" s="1">
        <f t="shared" si="136"/>
        <v>2.8571428571428598E-2</v>
      </c>
      <c r="AL74" s="1">
        <f t="shared" si="137"/>
        <v>161.875</v>
      </c>
      <c r="AM74" s="1">
        <f t="shared" si="138"/>
        <v>161.875</v>
      </c>
      <c r="AN74" s="4">
        <f>(AF74*I74)/((AF74*I74)+(H74-(AG74*H74)))</f>
        <v>0.89880729919890801</v>
      </c>
      <c r="AO74" s="4">
        <f>(AG74*H74)/((I74-(AF74*I74))+(AG74*H74))</f>
        <v>0.93572241183162674</v>
      </c>
      <c r="AP74" s="4">
        <f t="shared" si="85"/>
        <v>0.90732499999999994</v>
      </c>
      <c r="AQ74" s="1">
        <v>0.89500000000000002</v>
      </c>
      <c r="AR74" s="1">
        <f t="shared" si="86"/>
        <v>111</v>
      </c>
      <c r="AS74" s="1">
        <f t="shared" si="87"/>
        <v>12</v>
      </c>
      <c r="AT74" s="1">
        <f t="shared" si="88"/>
        <v>35</v>
      </c>
      <c r="AU74" s="1">
        <f t="shared" si="89"/>
        <v>2</v>
      </c>
      <c r="AV74" s="1">
        <f t="shared" si="139"/>
        <v>111</v>
      </c>
      <c r="AW74" s="1">
        <f t="shared" si="140"/>
        <v>12</v>
      </c>
      <c r="AX74" s="1">
        <f t="shared" si="141"/>
        <v>35</v>
      </c>
      <c r="AY74" s="1">
        <f t="shared" si="142"/>
        <v>2</v>
      </c>
      <c r="AZ74" s="1">
        <f t="shared" si="143"/>
        <v>0.98230088495575218</v>
      </c>
      <c r="BA74" s="1">
        <f t="shared" si="144"/>
        <v>0.25531914893617025</v>
      </c>
      <c r="BB74" s="1">
        <f t="shared" si="145"/>
        <v>0.98230088495575218</v>
      </c>
      <c r="BC74" s="1">
        <f t="shared" si="146"/>
        <v>0.25531914893617025</v>
      </c>
      <c r="BD74" s="1">
        <f t="shared" si="147"/>
        <v>123</v>
      </c>
      <c r="BE74" s="1">
        <f t="shared" si="148"/>
        <v>37</v>
      </c>
      <c r="BF74" s="1">
        <f t="shared" si="149"/>
        <v>3.3243243243243241</v>
      </c>
      <c r="BG74" s="1">
        <f t="shared" si="101"/>
        <v>0.92006900517538792</v>
      </c>
      <c r="BH74" s="1" t="s">
        <v>33</v>
      </c>
      <c r="BI74" s="5" t="s">
        <v>33</v>
      </c>
      <c r="BJ74" s="5" t="s">
        <v>33</v>
      </c>
      <c r="BK74" s="1" t="str">
        <f t="shared" si="150"/>
        <v>Yes</v>
      </c>
      <c r="BL74" s="1" t="s">
        <v>482</v>
      </c>
      <c r="BM74" s="1">
        <v>0.16469719350073869</v>
      </c>
      <c r="BN74" s="1">
        <v>0.83432835820895512</v>
      </c>
      <c r="BO74" s="1">
        <f t="shared" si="127"/>
        <v>0.83530280649926136</v>
      </c>
      <c r="BP74" s="1">
        <v>0.49850746268656698</v>
      </c>
      <c r="BQ74" s="1">
        <v>0.50221565731166917</v>
      </c>
      <c r="BR74" s="1">
        <f t="shared" si="151"/>
        <v>94</v>
      </c>
      <c r="BS74" s="1">
        <f t="shared" si="105"/>
        <v>8</v>
      </c>
      <c r="BT74" s="1">
        <f t="shared" si="106"/>
        <v>39</v>
      </c>
      <c r="BU74" s="1">
        <f t="shared" si="152"/>
        <v>19</v>
      </c>
      <c r="BV74" s="1">
        <f t="shared" si="153"/>
        <v>94</v>
      </c>
      <c r="BW74" s="1">
        <f t="shared" si="154"/>
        <v>8</v>
      </c>
      <c r="BX74" s="1">
        <f t="shared" si="155"/>
        <v>39</v>
      </c>
      <c r="BY74" s="1">
        <f t="shared" si="156"/>
        <v>19</v>
      </c>
      <c r="BZ74" s="1">
        <f t="shared" si="157"/>
        <v>0.83185840707964598</v>
      </c>
      <c r="CA74" s="1">
        <f t="shared" si="158"/>
        <v>0.17021276595744683</v>
      </c>
      <c r="CB74" s="1">
        <f t="shared" si="159"/>
        <v>0.83185840707964598</v>
      </c>
      <c r="CC74" s="1">
        <f t="shared" si="160"/>
        <v>0.17021276595744683</v>
      </c>
      <c r="CD74" s="1">
        <f t="shared" si="161"/>
        <v>5.0658322736095256</v>
      </c>
      <c r="CE74" s="1">
        <f t="shared" si="162"/>
        <v>4.8871681415929196</v>
      </c>
      <c r="CF74" s="2">
        <f t="shared" si="163"/>
        <v>0.19833722633516782</v>
      </c>
      <c r="CG74" s="2">
        <f t="shared" si="164"/>
        <v>0.20263217608350356</v>
      </c>
      <c r="CH74" s="1">
        <f t="shared" si="165"/>
        <v>24.118421052631582</v>
      </c>
      <c r="CI74" s="1">
        <f t="shared" si="168"/>
        <v>24.118421052631582</v>
      </c>
      <c r="CJ74" s="4">
        <f t="shared" si="121"/>
        <v>0.92412489940074583</v>
      </c>
      <c r="CK74" s="4">
        <f t="shared" si="122"/>
        <v>0.67711530910857132</v>
      </c>
      <c r="CL74" s="4">
        <f t="shared" si="123"/>
        <v>0.83461460239423246</v>
      </c>
      <c r="CM74">
        <v>4.3165467625899401E-2</v>
      </c>
      <c r="CN74">
        <v>0.74375000000000002</v>
      </c>
      <c r="CO74">
        <v>0.300959232613909</v>
      </c>
      <c r="CP74">
        <v>0.859375</v>
      </c>
      <c r="CQ74">
        <v>0.82014388489208634</v>
      </c>
      <c r="CR74">
        <v>0.97656250000000011</v>
      </c>
      <c r="CS74">
        <v>0.50000000000000022</v>
      </c>
      <c r="CT74">
        <v>0.49531249999999999</v>
      </c>
    </row>
    <row r="75" spans="1:98" ht="180" x14ac:dyDescent="0.25">
      <c r="A75" s="1" t="s">
        <v>565</v>
      </c>
      <c r="B75" s="1" t="s">
        <v>147</v>
      </c>
      <c r="C75" s="1">
        <v>29</v>
      </c>
      <c r="D75" s="1" t="s">
        <v>566</v>
      </c>
      <c r="E75" s="1" t="s">
        <v>571</v>
      </c>
      <c r="F75" s="1">
        <v>1</v>
      </c>
      <c r="G75" s="1">
        <v>0</v>
      </c>
      <c r="H75" s="1">
        <v>122</v>
      </c>
      <c r="I75" s="1">
        <v>124</v>
      </c>
      <c r="J75" s="1">
        <v>0</v>
      </c>
      <c r="K75" s="1">
        <f t="shared" si="166"/>
        <v>122</v>
      </c>
      <c r="L75" s="1">
        <f t="shared" si="131"/>
        <v>246</v>
      </c>
      <c r="M75" s="1">
        <v>110</v>
      </c>
      <c r="N75" s="1">
        <v>14</v>
      </c>
      <c r="O75" s="1">
        <v>0</v>
      </c>
      <c r="P75" s="1">
        <v>0</v>
      </c>
      <c r="Q75" s="1">
        <f t="shared" si="125"/>
        <v>88.709677419354833</v>
      </c>
      <c r="R75" s="1">
        <f t="shared" si="126"/>
        <v>11.29032258064516</v>
      </c>
      <c r="S75" s="1">
        <f t="shared" si="132"/>
        <v>0</v>
      </c>
      <c r="T75" s="1">
        <f t="shared" si="167"/>
        <v>0</v>
      </c>
      <c r="U75" s="1" t="s">
        <v>33</v>
      </c>
      <c r="V75" s="1">
        <v>2021</v>
      </c>
      <c r="W75" s="1" t="s">
        <v>35</v>
      </c>
      <c r="X75" s="1" t="s">
        <v>40</v>
      </c>
      <c r="Y75" s="8" t="s">
        <v>148</v>
      </c>
      <c r="Z75" s="1" t="s">
        <v>368</v>
      </c>
      <c r="AA75" s="1" t="s">
        <v>31</v>
      </c>
      <c r="AB75" s="1" t="s">
        <v>393</v>
      </c>
      <c r="AC75" s="1" t="s">
        <v>381</v>
      </c>
      <c r="AD75" s="1">
        <v>0.56000000000000005</v>
      </c>
      <c r="AE75" s="1">
        <v>0.56000000000000005</v>
      </c>
      <c r="AF75" s="1">
        <v>0.871</v>
      </c>
      <c r="AG75" s="1">
        <v>0.90700000000000003</v>
      </c>
      <c r="AH75" s="1">
        <f t="shared" si="133"/>
        <v>9.3655913978494656</v>
      </c>
      <c r="AI75" s="1">
        <f t="shared" si="134"/>
        <v>9.3655913978494656</v>
      </c>
      <c r="AJ75" s="2">
        <f t="shared" si="135"/>
        <v>0.14222712238147739</v>
      </c>
      <c r="AK75" s="1">
        <f t="shared" si="136"/>
        <v>0.14222712238147739</v>
      </c>
      <c r="AL75" s="1">
        <f t="shared" si="137"/>
        <v>68.11363636363636</v>
      </c>
      <c r="AM75" s="1">
        <f t="shared" si="138"/>
        <v>68.11363636363636</v>
      </c>
      <c r="AN75" s="4">
        <f>(AF75*I75)/((AF75*I75)+(H75-(AG75*H75)))</f>
        <v>0.90493506493506493</v>
      </c>
      <c r="AO75" s="4">
        <f>(AG75*H75)/((I75-(AF75*I75))+(AG75*H75))</f>
        <v>0.87369917094354521</v>
      </c>
      <c r="AP75" s="4">
        <f t="shared" si="85"/>
        <v>0.88885365853658538</v>
      </c>
      <c r="AQ75" s="1">
        <v>0.95599999999999996</v>
      </c>
      <c r="AR75" s="1">
        <f t="shared" si="86"/>
        <v>108</v>
      </c>
      <c r="AS75" s="1">
        <f t="shared" si="87"/>
        <v>11</v>
      </c>
      <c r="AT75" s="1">
        <f t="shared" si="88"/>
        <v>111</v>
      </c>
      <c r="AU75" s="1">
        <f t="shared" si="89"/>
        <v>16</v>
      </c>
      <c r="AV75" s="1">
        <f t="shared" si="139"/>
        <v>108</v>
      </c>
      <c r="AW75" s="1">
        <f t="shared" si="140"/>
        <v>11</v>
      </c>
      <c r="AX75" s="1">
        <f t="shared" si="141"/>
        <v>111</v>
      </c>
      <c r="AY75" s="1">
        <f t="shared" si="142"/>
        <v>16</v>
      </c>
      <c r="AZ75" s="1">
        <f t="shared" si="143"/>
        <v>0.87096774193548387</v>
      </c>
      <c r="BA75" s="1">
        <f t="shared" si="144"/>
        <v>9.0163934426229497E-2</v>
      </c>
      <c r="BB75" s="1">
        <f t="shared" si="145"/>
        <v>0.87096774193548387</v>
      </c>
      <c r="BC75" s="1">
        <f t="shared" si="146"/>
        <v>9.0163934426229497E-2</v>
      </c>
      <c r="BD75" s="1">
        <f t="shared" si="147"/>
        <v>119</v>
      </c>
      <c r="BE75" s="1">
        <f t="shared" si="148"/>
        <v>127</v>
      </c>
      <c r="BF75" s="1">
        <f t="shared" si="149"/>
        <v>0.93700787401574803</v>
      </c>
      <c r="BG75" s="1">
        <f t="shared" si="101"/>
        <v>-7.9385568607202806E-2</v>
      </c>
      <c r="BH75" s="1" t="s">
        <v>333</v>
      </c>
      <c r="BI75" s="5">
        <v>0.93300000000000005</v>
      </c>
      <c r="BJ75" s="5">
        <v>0.97899999999999998</v>
      </c>
      <c r="BK75" s="1" t="str">
        <f t="shared" si="150"/>
        <v>Yes</v>
      </c>
      <c r="BL75" s="1" t="s">
        <v>567</v>
      </c>
      <c r="BM75" s="1">
        <v>0.19831932773109251</v>
      </c>
      <c r="BN75" s="1">
        <v>0.79109589041095907</v>
      </c>
      <c r="BO75" s="1">
        <f t="shared" si="127"/>
        <v>0.80168067226890749</v>
      </c>
      <c r="BP75" s="1">
        <v>0.49486301369863012</v>
      </c>
      <c r="BQ75" s="1">
        <v>0.49831932773109272</v>
      </c>
      <c r="BR75" s="1">
        <f t="shared" si="151"/>
        <v>98</v>
      </c>
      <c r="BS75" s="1">
        <f t="shared" si="105"/>
        <v>24</v>
      </c>
      <c r="BT75" s="1">
        <f t="shared" si="106"/>
        <v>98</v>
      </c>
      <c r="BU75" s="1">
        <f t="shared" si="152"/>
        <v>26</v>
      </c>
      <c r="BV75" s="1">
        <f t="shared" si="153"/>
        <v>98</v>
      </c>
      <c r="BW75" s="1">
        <f t="shared" si="154"/>
        <v>24</v>
      </c>
      <c r="BX75" s="1">
        <f t="shared" si="155"/>
        <v>98</v>
      </c>
      <c r="BY75" s="1">
        <f t="shared" si="156"/>
        <v>26</v>
      </c>
      <c r="BZ75" s="1">
        <f t="shared" si="157"/>
        <v>0.79032258064516125</v>
      </c>
      <c r="CA75" s="1">
        <f t="shared" si="158"/>
        <v>0.19672131147540983</v>
      </c>
      <c r="CB75" s="1">
        <f t="shared" si="159"/>
        <v>0.79032258064516125</v>
      </c>
      <c r="CC75" s="1">
        <f t="shared" si="160"/>
        <v>0.19672131147540983</v>
      </c>
      <c r="CD75" s="1">
        <f t="shared" si="161"/>
        <v>3.9890004643603429</v>
      </c>
      <c r="CE75" s="1">
        <f t="shared" si="162"/>
        <v>4.01747311827957</v>
      </c>
      <c r="CF75" s="2">
        <f t="shared" si="163"/>
        <v>0.26058269435110976</v>
      </c>
      <c r="CG75" s="2">
        <f t="shared" si="164"/>
        <v>0.26102699144173802</v>
      </c>
      <c r="CH75" s="1">
        <f t="shared" si="165"/>
        <v>15.391025641025641</v>
      </c>
      <c r="CI75" s="1">
        <f t="shared" si="168"/>
        <v>15.391025641025641</v>
      </c>
      <c r="CJ75" s="4">
        <f t="shared" si="121"/>
        <v>0.80215234172543148</v>
      </c>
      <c r="CK75" s="4">
        <f t="shared" si="122"/>
        <v>0.79060474303813288</v>
      </c>
      <c r="CL75" s="4">
        <f t="shared" si="123"/>
        <v>0.79634525377140508</v>
      </c>
      <c r="CM75">
        <v>3.3402922755741138E-2</v>
      </c>
      <c r="CN75">
        <v>0.73931623931623935</v>
      </c>
      <c r="CO75">
        <v>0.115866388308977</v>
      </c>
      <c r="CP75">
        <v>0.87891737891737898</v>
      </c>
      <c r="CQ75">
        <v>0.39248434237995822</v>
      </c>
      <c r="CR75">
        <v>0.98433048433048431</v>
      </c>
      <c r="CS75">
        <v>0.5</v>
      </c>
      <c r="CT75">
        <v>0.5</v>
      </c>
    </row>
    <row r="76" spans="1:98" ht="60" x14ac:dyDescent="0.25">
      <c r="A76" s="1" t="s">
        <v>149</v>
      </c>
      <c r="B76" s="1" t="s">
        <v>150</v>
      </c>
      <c r="C76" s="1">
        <v>30</v>
      </c>
      <c r="D76" s="1" t="s">
        <v>270</v>
      </c>
      <c r="E76" s="1" t="s">
        <v>572</v>
      </c>
      <c r="F76" s="1">
        <v>0</v>
      </c>
      <c r="G76" s="1">
        <v>0</v>
      </c>
      <c r="H76" s="1">
        <v>38</v>
      </c>
      <c r="I76" s="1">
        <v>53</v>
      </c>
      <c r="J76" s="1">
        <v>40</v>
      </c>
      <c r="K76" s="1">
        <f t="shared" si="166"/>
        <v>78</v>
      </c>
      <c r="L76" s="1">
        <f t="shared" si="131"/>
        <v>131</v>
      </c>
      <c r="M76" s="1">
        <v>53</v>
      </c>
      <c r="N76" s="1">
        <v>0</v>
      </c>
      <c r="O76" s="1">
        <v>0</v>
      </c>
      <c r="P76" s="1">
        <v>0</v>
      </c>
      <c r="Q76" s="1">
        <f t="shared" si="125"/>
        <v>100</v>
      </c>
      <c r="R76" s="1">
        <f t="shared" si="126"/>
        <v>0</v>
      </c>
      <c r="S76" s="1">
        <f t="shared" si="132"/>
        <v>0</v>
      </c>
      <c r="T76" s="1">
        <f t="shared" si="167"/>
        <v>0</v>
      </c>
      <c r="U76" s="1">
        <v>61</v>
      </c>
      <c r="V76" s="1">
        <v>2019</v>
      </c>
      <c r="W76" s="1" t="s">
        <v>35</v>
      </c>
      <c r="X76" s="1" t="s">
        <v>40</v>
      </c>
      <c r="Y76" s="8" t="s">
        <v>588</v>
      </c>
      <c r="Z76" s="1" t="s">
        <v>368</v>
      </c>
      <c r="AA76" s="1" t="s">
        <v>48</v>
      </c>
      <c r="AB76" s="1" t="s">
        <v>151</v>
      </c>
      <c r="AC76" s="1" t="s">
        <v>33</v>
      </c>
      <c r="AD76" s="1" t="e">
        <f>LOG(AE76,2)</f>
        <v>#VALUE!</v>
      </c>
      <c r="AE76" s="1" t="s">
        <v>33</v>
      </c>
      <c r="AF76" s="1">
        <v>0.89</v>
      </c>
      <c r="AG76" s="1">
        <v>0.92500000000000004</v>
      </c>
      <c r="AH76" s="1">
        <f t="shared" si="133"/>
        <v>11.866666666666674</v>
      </c>
      <c r="AI76" s="1">
        <f t="shared" si="134"/>
        <v>11.866666666666674</v>
      </c>
      <c r="AJ76" s="2">
        <f t="shared" si="135"/>
        <v>0.1189189189189189</v>
      </c>
      <c r="AK76" s="1">
        <f t="shared" si="136"/>
        <v>0.1189189189189189</v>
      </c>
      <c r="AL76" s="1">
        <f t="shared" si="137"/>
        <v>91.388888888888886</v>
      </c>
      <c r="AM76" s="1">
        <f t="shared" si="138"/>
        <v>91.388888888888886</v>
      </c>
      <c r="AN76" s="4">
        <v>0.88900000000000001</v>
      </c>
      <c r="AO76" s="4">
        <v>0.89100000000000001</v>
      </c>
      <c r="AP76" s="4">
        <f t="shared" si="85"/>
        <v>0.90461538461538449</v>
      </c>
      <c r="AQ76" s="1">
        <v>0.90100000000000002</v>
      </c>
      <c r="AR76" s="1">
        <f t="shared" si="86"/>
        <v>47</v>
      </c>
      <c r="AS76" s="1">
        <f t="shared" si="87"/>
        <v>3</v>
      </c>
      <c r="AT76" s="1">
        <f t="shared" si="88"/>
        <v>35</v>
      </c>
      <c r="AU76" s="1">
        <f t="shared" si="89"/>
        <v>6</v>
      </c>
      <c r="AV76" s="1">
        <f t="shared" si="139"/>
        <v>47</v>
      </c>
      <c r="AW76" s="1">
        <f t="shared" si="140"/>
        <v>3</v>
      </c>
      <c r="AX76" s="1">
        <f t="shared" si="141"/>
        <v>35</v>
      </c>
      <c r="AY76" s="1">
        <f t="shared" si="142"/>
        <v>6</v>
      </c>
      <c r="AZ76" s="1">
        <f t="shared" si="143"/>
        <v>0.8867924528301887</v>
      </c>
      <c r="BA76" s="1">
        <f t="shared" si="144"/>
        <v>7.8947368421052655E-2</v>
      </c>
      <c r="BB76" s="1">
        <f t="shared" si="145"/>
        <v>0.8867924528301887</v>
      </c>
      <c r="BC76" s="1">
        <f t="shared" si="146"/>
        <v>7.8947368421052655E-2</v>
      </c>
      <c r="BD76" s="1">
        <f t="shared" si="147"/>
        <v>50</v>
      </c>
      <c r="BE76" s="1">
        <f t="shared" si="148"/>
        <v>41</v>
      </c>
      <c r="BF76" s="1">
        <f t="shared" si="149"/>
        <v>1.2195121951219512</v>
      </c>
      <c r="BG76" s="1">
        <f t="shared" si="101"/>
        <v>-0.17522464698331186</v>
      </c>
      <c r="BH76" s="1" t="s">
        <v>33</v>
      </c>
      <c r="BI76" s="5" t="s">
        <v>33</v>
      </c>
      <c r="BJ76" s="5" t="s">
        <v>33</v>
      </c>
      <c r="BK76" s="1" t="str">
        <f t="shared" si="150"/>
        <v>Yes</v>
      </c>
      <c r="BL76" s="1" t="s">
        <v>436</v>
      </c>
      <c r="BM76" s="1">
        <v>0.1340361445783135</v>
      </c>
      <c r="BN76" s="1">
        <v>0.86593059936908545</v>
      </c>
      <c r="BO76" s="1">
        <f t="shared" si="127"/>
        <v>0.86596385542168652</v>
      </c>
      <c r="BP76" s="1">
        <v>0.50000000000000011</v>
      </c>
      <c r="BQ76" s="1">
        <v>0.5</v>
      </c>
      <c r="BR76" s="1">
        <f t="shared" si="151"/>
        <v>46</v>
      </c>
      <c r="BS76" s="1">
        <f t="shared" si="105"/>
        <v>5</v>
      </c>
      <c r="BT76" s="1">
        <f t="shared" si="106"/>
        <v>33</v>
      </c>
      <c r="BU76" s="1">
        <f t="shared" si="152"/>
        <v>7</v>
      </c>
      <c r="BV76" s="1">
        <f t="shared" si="153"/>
        <v>46</v>
      </c>
      <c r="BW76" s="1">
        <f t="shared" si="154"/>
        <v>5</v>
      </c>
      <c r="BX76" s="1">
        <f t="shared" si="155"/>
        <v>33</v>
      </c>
      <c r="BY76" s="1">
        <f t="shared" si="156"/>
        <v>7</v>
      </c>
      <c r="BZ76" s="1">
        <f t="shared" si="157"/>
        <v>0.86792452830188682</v>
      </c>
      <c r="CA76" s="1">
        <f t="shared" si="158"/>
        <v>0.13157894736842102</v>
      </c>
      <c r="CB76" s="1">
        <f t="shared" si="159"/>
        <v>0.86792452830188682</v>
      </c>
      <c r="CC76" s="1">
        <f t="shared" si="160"/>
        <v>0.13157894736842102</v>
      </c>
      <c r="CD76" s="1">
        <f t="shared" si="161"/>
        <v>6.4604260447311423</v>
      </c>
      <c r="CE76" s="1">
        <f t="shared" si="162"/>
        <v>6.5962264150943417</v>
      </c>
      <c r="CF76" s="2">
        <f t="shared" si="163"/>
        <v>0.15482101220683006</v>
      </c>
      <c r="CG76" s="2">
        <f t="shared" si="164"/>
        <v>0.15208690680388789</v>
      </c>
      <c r="CH76" s="1">
        <f t="shared" si="165"/>
        <v>43.371428571428567</v>
      </c>
      <c r="CI76" s="1">
        <f t="shared" si="168"/>
        <v>43.371428571428567</v>
      </c>
      <c r="CJ76" s="4">
        <f t="shared" si="121"/>
        <v>0.90010583008410683</v>
      </c>
      <c r="CK76" s="4">
        <f t="shared" si="122"/>
        <v>0.82241267330870804</v>
      </c>
      <c r="CL76" s="4">
        <f t="shared" si="123"/>
        <v>0.86594448651193001</v>
      </c>
      <c r="CM76">
        <v>2.5862068965517321E-2</v>
      </c>
      <c r="CN76">
        <v>0.46202531645569622</v>
      </c>
      <c r="CO76">
        <v>0.11453201970443359</v>
      </c>
      <c r="CP76">
        <v>0.832278481012658</v>
      </c>
      <c r="CQ76">
        <v>0.79187192118226579</v>
      </c>
      <c r="CR76">
        <v>0.985759493670886</v>
      </c>
      <c r="CS76">
        <v>0.4987684729064038</v>
      </c>
      <c r="CT76">
        <v>0.50158227848101267</v>
      </c>
    </row>
    <row r="77" spans="1:98" ht="60" x14ac:dyDescent="0.25">
      <c r="A77" s="1" t="s">
        <v>149</v>
      </c>
      <c r="B77" s="1" t="s">
        <v>150</v>
      </c>
      <c r="C77" s="1">
        <v>30</v>
      </c>
      <c r="D77" s="1" t="s">
        <v>517</v>
      </c>
      <c r="E77" s="1" t="s">
        <v>572</v>
      </c>
      <c r="F77" s="1">
        <v>0</v>
      </c>
      <c r="G77" s="1">
        <v>0</v>
      </c>
      <c r="H77" s="1">
        <v>38</v>
      </c>
      <c r="I77" s="1">
        <v>53</v>
      </c>
      <c r="J77" s="1">
        <v>40</v>
      </c>
      <c r="K77" s="1">
        <f t="shared" si="166"/>
        <v>78</v>
      </c>
      <c r="L77" s="1">
        <f t="shared" si="131"/>
        <v>131</v>
      </c>
      <c r="M77" s="1">
        <v>53</v>
      </c>
      <c r="N77" s="1">
        <v>0</v>
      </c>
      <c r="O77" s="1">
        <v>0</v>
      </c>
      <c r="P77" s="1">
        <v>0</v>
      </c>
      <c r="Q77" s="1">
        <f t="shared" si="125"/>
        <v>100</v>
      </c>
      <c r="R77" s="1">
        <f t="shared" si="126"/>
        <v>0</v>
      </c>
      <c r="S77" s="1">
        <f t="shared" si="132"/>
        <v>0</v>
      </c>
      <c r="T77" s="1">
        <f t="shared" si="167"/>
        <v>0</v>
      </c>
      <c r="U77" s="1">
        <v>61</v>
      </c>
      <c r="V77" s="1">
        <v>2019</v>
      </c>
      <c r="W77" s="1" t="s">
        <v>35</v>
      </c>
      <c r="X77" s="1" t="s">
        <v>40</v>
      </c>
      <c r="Y77" s="8" t="s">
        <v>588</v>
      </c>
      <c r="Z77" s="1" t="s">
        <v>367</v>
      </c>
      <c r="AA77" s="1" t="s">
        <v>48</v>
      </c>
      <c r="AB77" s="1" t="s">
        <v>151</v>
      </c>
      <c r="AC77" s="1" t="s">
        <v>33</v>
      </c>
      <c r="AD77" s="1" t="e">
        <f>LOG(AE77,2)</f>
        <v>#VALUE!</v>
      </c>
      <c r="AE77" s="1" t="s">
        <v>33</v>
      </c>
      <c r="AF77" s="1">
        <v>0.71699999999999997</v>
      </c>
      <c r="AG77" s="1">
        <v>0.78200000000000003</v>
      </c>
      <c r="AH77" s="1">
        <f t="shared" si="133"/>
        <v>3.2889908256880735</v>
      </c>
      <c r="AI77" s="1">
        <f t="shared" si="134"/>
        <v>3.2889908256880735</v>
      </c>
      <c r="AJ77" s="2">
        <f t="shared" si="135"/>
        <v>0.36189258312020461</v>
      </c>
      <c r="AK77" s="1">
        <f t="shared" si="136"/>
        <v>0.36189258312020461</v>
      </c>
      <c r="AL77" s="1">
        <f t="shared" si="137"/>
        <v>9.0901960784313722</v>
      </c>
      <c r="AM77" s="1">
        <f t="shared" si="138"/>
        <v>9.0901960784313722</v>
      </c>
      <c r="AN77" s="4">
        <v>0.69099999999999995</v>
      </c>
      <c r="AO77" s="4">
        <v>0.80300000000000005</v>
      </c>
      <c r="AP77" s="4">
        <f>((AF77*I77)+(AG77*(H77+J77)))/(((H77+J77)-(AG77*(H77+J77)))+(I77-(AF77*I77))+(AF77*I77)+(AG77*(H77+J77)))</f>
        <v>0.75570229007633583</v>
      </c>
      <c r="AQ77" s="1">
        <v>0.82</v>
      </c>
      <c r="AR77" s="1">
        <f>ROUND(AF77*M77,0)</f>
        <v>38</v>
      </c>
      <c r="AS77" s="1">
        <f>(H77+J77)-AT77</f>
        <v>17</v>
      </c>
      <c r="AT77" s="1">
        <f>ROUND(AG77*(H77+J77),0)</f>
        <v>61</v>
      </c>
      <c r="AU77" s="1">
        <f>M77-AR77</f>
        <v>15</v>
      </c>
      <c r="AV77" s="1">
        <f t="shared" si="139"/>
        <v>38</v>
      </c>
      <c r="AW77" s="1">
        <f t="shared" si="140"/>
        <v>17</v>
      </c>
      <c r="AX77" s="1">
        <f t="shared" si="141"/>
        <v>61</v>
      </c>
      <c r="AY77" s="1">
        <f t="shared" si="142"/>
        <v>15</v>
      </c>
      <c r="AZ77" s="1">
        <f t="shared" si="143"/>
        <v>0.71698113207547165</v>
      </c>
      <c r="BA77" s="1">
        <f t="shared" si="144"/>
        <v>0.21794871794871795</v>
      </c>
      <c r="BB77" s="1">
        <f t="shared" si="145"/>
        <v>0.71698113207547165</v>
      </c>
      <c r="BC77" s="1">
        <f t="shared" si="146"/>
        <v>0.21794871794871795</v>
      </c>
      <c r="BD77" s="1">
        <f t="shared" si="147"/>
        <v>55</v>
      </c>
      <c r="BE77" s="1">
        <f t="shared" si="148"/>
        <v>76</v>
      </c>
      <c r="BF77" s="1">
        <f t="shared" si="149"/>
        <v>0.72368421052631582</v>
      </c>
      <c r="BG77" s="1">
        <f>(BD77/BE77)-(I77/(H77+J77))</f>
        <v>4.4197031039136303E-2</v>
      </c>
      <c r="BH77" s="1" t="s">
        <v>33</v>
      </c>
      <c r="BI77" s="5" t="s">
        <v>33</v>
      </c>
      <c r="BJ77" s="5" t="s">
        <v>33</v>
      </c>
      <c r="BK77" s="1" t="str">
        <f t="shared" si="150"/>
        <v>Yes</v>
      </c>
      <c r="BL77" s="1" t="s">
        <v>518</v>
      </c>
      <c r="BM77" s="1">
        <v>0.2064677</v>
      </c>
      <c r="BN77" s="1">
        <v>0.7932053</v>
      </c>
      <c r="BO77" s="1">
        <f t="shared" si="127"/>
        <v>0.79353229999999997</v>
      </c>
      <c r="BP77" s="1">
        <v>0.50000000000000011</v>
      </c>
      <c r="BQ77" s="1">
        <v>0.49926140000000002</v>
      </c>
      <c r="BR77" s="1">
        <f t="shared" si="151"/>
        <v>42</v>
      </c>
      <c r="BS77" s="1">
        <f>(H77+J77)-BT77</f>
        <v>16</v>
      </c>
      <c r="BT77" s="1">
        <f>ROUND(BO77*(H77+J77),0)</f>
        <v>62</v>
      </c>
      <c r="BU77" s="1">
        <f t="shared" si="152"/>
        <v>11</v>
      </c>
      <c r="BV77" s="1">
        <f t="shared" si="153"/>
        <v>42</v>
      </c>
      <c r="BW77" s="1">
        <f t="shared" si="154"/>
        <v>16</v>
      </c>
      <c r="BX77" s="1">
        <f t="shared" si="155"/>
        <v>62</v>
      </c>
      <c r="BY77" s="1">
        <f t="shared" si="156"/>
        <v>11</v>
      </c>
      <c r="BZ77" s="1">
        <f t="shared" si="157"/>
        <v>0.79245283018867929</v>
      </c>
      <c r="CA77" s="1">
        <f t="shared" si="158"/>
        <v>0.20512820512820518</v>
      </c>
      <c r="CB77" s="1">
        <f t="shared" si="159"/>
        <v>0.79245283018867929</v>
      </c>
      <c r="CC77" s="1">
        <f t="shared" si="160"/>
        <v>0.20512820512820518</v>
      </c>
      <c r="CD77" s="1">
        <f t="shared" si="161"/>
        <v>3.8417888124873767</v>
      </c>
      <c r="CE77" s="1">
        <f t="shared" si="162"/>
        <v>3.8632075471698109</v>
      </c>
      <c r="CF77" s="2">
        <f t="shared" si="163"/>
        <v>0.26060023013555972</v>
      </c>
      <c r="CG77" s="2">
        <f t="shared" si="164"/>
        <v>0.2611077297626293</v>
      </c>
      <c r="CH77" s="1">
        <f t="shared" si="165"/>
        <v>14.795454545454547</v>
      </c>
      <c r="CI77" s="1">
        <f t="shared" si="168"/>
        <v>14.795454545454547</v>
      </c>
      <c r="CJ77" s="4">
        <f>(BN77*I77)/((BN77*I77)+((H77+J77)-(BO77*(H77+J77))))</f>
        <v>0.72302592745815941</v>
      </c>
      <c r="CK77" s="4">
        <f>(BO77*(H77+J77))/((I77-(BN77*I77))+(BO77*(H77+J77)))</f>
        <v>0.84956388653432779</v>
      </c>
      <c r="CL77" s="4">
        <f>((BN77*I77)+(BO77*(H77+J77)))/(((H77+J77)-(BO77*(H77+J77)))+(I77-(BN77*I77))+(BO77*(H77+J77))+(BN77*I77))</f>
        <v>0.79340000229007634</v>
      </c>
      <c r="CM77">
        <v>2.4721878862793509E-2</v>
      </c>
      <c r="CN77">
        <v>0.37165354330708628</v>
      </c>
      <c r="CO77">
        <v>0.2039555006180469</v>
      </c>
      <c r="CP77">
        <v>0.76535433070866121</v>
      </c>
      <c r="CQ77">
        <v>0.84672435105067989</v>
      </c>
      <c r="CR77">
        <v>0.9842519685039367</v>
      </c>
      <c r="CS77">
        <v>0.50185414091470948</v>
      </c>
      <c r="CT77">
        <v>0.50078740157480295</v>
      </c>
    </row>
    <row r="78" spans="1:98" x14ac:dyDescent="0.25">
      <c r="A78" s="1" t="s">
        <v>152</v>
      </c>
      <c r="B78" s="1" t="s">
        <v>153</v>
      </c>
      <c r="C78" s="1">
        <v>31</v>
      </c>
      <c r="D78" s="1" t="s">
        <v>271</v>
      </c>
      <c r="E78" s="1" t="s">
        <v>572</v>
      </c>
      <c r="F78" s="1">
        <v>0</v>
      </c>
      <c r="G78" s="1">
        <v>0</v>
      </c>
      <c r="H78" s="1">
        <v>24</v>
      </c>
      <c r="I78" s="1">
        <v>85</v>
      </c>
      <c r="J78" s="1">
        <v>24</v>
      </c>
      <c r="K78" s="1">
        <f t="shared" si="166"/>
        <v>48</v>
      </c>
      <c r="L78" s="1">
        <f t="shared" si="131"/>
        <v>133</v>
      </c>
      <c r="M78" s="1">
        <v>85</v>
      </c>
      <c r="N78" s="1">
        <v>0</v>
      </c>
      <c r="O78" s="1">
        <v>0</v>
      </c>
      <c r="P78" s="1">
        <v>0</v>
      </c>
      <c r="Q78" s="1">
        <f t="shared" si="125"/>
        <v>100</v>
      </c>
      <c r="R78" s="1">
        <f t="shared" si="126"/>
        <v>0</v>
      </c>
      <c r="S78" s="1">
        <f t="shared" si="132"/>
        <v>0</v>
      </c>
      <c r="T78" s="1">
        <f t="shared" si="167"/>
        <v>0</v>
      </c>
      <c r="U78" s="1">
        <v>55.97</v>
      </c>
      <c r="V78" s="1">
        <v>2018</v>
      </c>
      <c r="W78" s="1" t="s">
        <v>35</v>
      </c>
      <c r="X78" s="1" t="s">
        <v>30</v>
      </c>
      <c r="Y78" s="8" t="s">
        <v>154</v>
      </c>
      <c r="Z78" s="1" t="s">
        <v>367</v>
      </c>
      <c r="AA78" s="1" t="s">
        <v>31</v>
      </c>
      <c r="AB78" s="1" t="s">
        <v>393</v>
      </c>
      <c r="AC78" s="1" t="s">
        <v>400</v>
      </c>
      <c r="AD78" s="1">
        <v>0.69099999999999995</v>
      </c>
      <c r="AE78" s="1">
        <v>0.69099999999999995</v>
      </c>
      <c r="AF78" s="1">
        <v>0.69599999999999995</v>
      </c>
      <c r="AG78" s="1">
        <v>0.68600000000000005</v>
      </c>
      <c r="AH78" s="1">
        <f t="shared" si="133"/>
        <v>2.2165605095541405</v>
      </c>
      <c r="AI78" s="1">
        <f t="shared" si="134"/>
        <v>2.2165605095541405</v>
      </c>
      <c r="AJ78" s="2">
        <f t="shared" si="135"/>
        <v>0.44314868804664725</v>
      </c>
      <c r="AK78" s="1">
        <f t="shared" si="136"/>
        <v>0.44314868804664725</v>
      </c>
      <c r="AL78" s="1">
        <f t="shared" si="137"/>
        <v>4.5384615384615383</v>
      </c>
      <c r="AM78" s="1">
        <f t="shared" si="138"/>
        <v>4.5384615384615383</v>
      </c>
      <c r="AN78" s="4">
        <f t="shared" ref="AN78:AN93" si="169">(AF78*I78)/((AF78*I78)+(H78-(AG78*H78)))</f>
        <v>0.88700971572508092</v>
      </c>
      <c r="AO78" s="4">
        <f t="shared" ref="AO78:AO93" si="170">(AG78*H78)/((I78-(AF78*I78))+(AG78*H78))</f>
        <v>0.38918305597579428</v>
      </c>
      <c r="AP78" s="4">
        <f t="shared" ref="AP78:AP91" si="171">((AF78*I78)+(AG78*H78))/((H78-(AG78*H78))+(I78-(AF78*I78))+(AF78*I78)+(AG78*H78))</f>
        <v>0.69379816513761461</v>
      </c>
      <c r="AQ78" s="1">
        <v>0.71599999999999997</v>
      </c>
      <c r="AR78" s="1">
        <f t="shared" ref="AR78:AR97" si="172">ROUND(AF78*I78,0)</f>
        <v>59</v>
      </c>
      <c r="AS78" s="1">
        <f t="shared" ref="AS78:AS97" si="173">H78-AT78</f>
        <v>8</v>
      </c>
      <c r="AT78" s="1">
        <f t="shared" ref="AT78:AT97" si="174">ROUND(AG78*H78,0)</f>
        <v>16</v>
      </c>
      <c r="AU78" s="1">
        <f t="shared" ref="AU78:AU97" si="175">I78-AR78</f>
        <v>26</v>
      </c>
      <c r="AV78" s="1">
        <f t="shared" si="139"/>
        <v>59</v>
      </c>
      <c r="AW78" s="1">
        <f t="shared" si="140"/>
        <v>8</v>
      </c>
      <c r="AX78" s="1">
        <f t="shared" si="141"/>
        <v>16</v>
      </c>
      <c r="AY78" s="1">
        <f t="shared" si="142"/>
        <v>26</v>
      </c>
      <c r="AZ78" s="1">
        <f t="shared" si="143"/>
        <v>0.69411764705882351</v>
      </c>
      <c r="BA78" s="1">
        <f t="shared" si="144"/>
        <v>0.33333333333333337</v>
      </c>
      <c r="BB78" s="1">
        <f t="shared" si="145"/>
        <v>0.69411764705882351</v>
      </c>
      <c r="BC78" s="1">
        <f t="shared" si="146"/>
        <v>0.33333333333333337</v>
      </c>
      <c r="BD78" s="1">
        <f t="shared" si="147"/>
        <v>67</v>
      </c>
      <c r="BE78" s="1">
        <f t="shared" si="148"/>
        <v>42</v>
      </c>
      <c r="BF78" s="1">
        <f t="shared" si="149"/>
        <v>1.5952380952380953</v>
      </c>
      <c r="BG78" s="1">
        <f t="shared" ref="BG78:BG109" si="176">(BD78/BE78)-(I78/H78)</f>
        <v>-1.9464285714285712</v>
      </c>
      <c r="BH78" s="1" t="s">
        <v>334</v>
      </c>
      <c r="BI78" s="5">
        <v>0.58599999999999997</v>
      </c>
      <c r="BJ78" s="5">
        <v>0.84599999999999997</v>
      </c>
      <c r="BK78" s="1" t="str">
        <f t="shared" si="150"/>
        <v>Yes</v>
      </c>
      <c r="BL78" s="1" t="s">
        <v>421</v>
      </c>
      <c r="BM78" s="1">
        <v>0.315</v>
      </c>
      <c r="BN78" s="1">
        <v>0.68700000000000006</v>
      </c>
      <c r="BO78" s="1">
        <f t="shared" si="127"/>
        <v>0.68500000000000005</v>
      </c>
      <c r="BP78" s="12">
        <v>0.502</v>
      </c>
      <c r="BQ78" s="12">
        <v>0.498</v>
      </c>
      <c r="BR78" s="1">
        <f t="shared" si="151"/>
        <v>58</v>
      </c>
      <c r="BS78" s="1">
        <f t="shared" ref="BS78:BS97" si="177">H78-BT78</f>
        <v>8</v>
      </c>
      <c r="BT78" s="1">
        <f t="shared" ref="BT78:BT97" si="178">ROUND(BO78*H78,0)</f>
        <v>16</v>
      </c>
      <c r="BU78" s="1">
        <f t="shared" si="152"/>
        <v>27</v>
      </c>
      <c r="BV78" s="1">
        <f t="shared" si="153"/>
        <v>58</v>
      </c>
      <c r="BW78" s="1">
        <f t="shared" si="154"/>
        <v>8</v>
      </c>
      <c r="BX78" s="1">
        <f t="shared" si="155"/>
        <v>16</v>
      </c>
      <c r="BY78" s="1">
        <f t="shared" si="156"/>
        <v>27</v>
      </c>
      <c r="BZ78" s="1">
        <f t="shared" si="157"/>
        <v>0.68235294117647061</v>
      </c>
      <c r="CA78" s="1">
        <f t="shared" si="158"/>
        <v>0.33333333333333337</v>
      </c>
      <c r="CB78" s="1">
        <f t="shared" si="159"/>
        <v>0.68235294117647061</v>
      </c>
      <c r="CC78" s="1">
        <f t="shared" si="160"/>
        <v>0.33333333333333337</v>
      </c>
      <c r="CD78" s="1">
        <f t="shared" si="161"/>
        <v>2.1809523809523812</v>
      </c>
      <c r="CE78" s="1">
        <f t="shared" si="162"/>
        <v>2.0470588235294116</v>
      </c>
      <c r="CF78" s="2">
        <f t="shared" si="163"/>
        <v>0.45693430656934297</v>
      </c>
      <c r="CG78" s="2">
        <f t="shared" si="164"/>
        <v>0.47647058823529409</v>
      </c>
      <c r="CH78" s="1">
        <f t="shared" si="165"/>
        <v>4.2962962962962967</v>
      </c>
      <c r="CI78" s="1">
        <f t="shared" si="168"/>
        <v>4.2962962962962967</v>
      </c>
      <c r="CJ78" s="4">
        <f t="shared" ref="CJ78:CJ97" si="179">(BN78*I78)/((BN78*I78)+(H78-(BO78*H78)))</f>
        <v>0.88537639299522408</v>
      </c>
      <c r="CK78" s="4">
        <f t="shared" ref="CK78:CK97" si="180">(BO78*H78)/((I78-(BN78*I78))+(BO78*H78))</f>
        <v>0.38192589150888606</v>
      </c>
      <c r="CL78" s="4">
        <f t="shared" ref="CL78:CL97" si="181">((BN78*I78)+(BO78*H78))/((H78-(BO78*H78))+(I78-(BN78*I78))+(BO78*H78)+(BN78*I78))</f>
        <v>0.68655963302752299</v>
      </c>
      <c r="CM78">
        <v>7.843137E-2</v>
      </c>
      <c r="CN78">
        <v>0.43309350000000002</v>
      </c>
      <c r="CO78">
        <v>0.33126935000000002</v>
      </c>
      <c r="CP78">
        <v>0.69496400000000003</v>
      </c>
      <c r="CQ78">
        <v>0.74613003</v>
      </c>
      <c r="CR78">
        <v>0.86906470000000002</v>
      </c>
      <c r="CS78">
        <v>0.50257998000000004</v>
      </c>
      <c r="CT78">
        <v>0.50215829999999995</v>
      </c>
    </row>
    <row r="79" spans="1:98" x14ac:dyDescent="0.25">
      <c r="A79" s="1" t="s">
        <v>152</v>
      </c>
      <c r="B79" s="1" t="s">
        <v>153</v>
      </c>
      <c r="C79" s="1">
        <v>31</v>
      </c>
      <c r="D79" s="1" t="s">
        <v>272</v>
      </c>
      <c r="E79" s="1" t="s">
        <v>572</v>
      </c>
      <c r="F79" s="1">
        <v>0</v>
      </c>
      <c r="G79" s="1">
        <v>0</v>
      </c>
      <c r="H79" s="1">
        <v>24</v>
      </c>
      <c r="I79" s="1">
        <v>85</v>
      </c>
      <c r="J79" s="1">
        <v>24</v>
      </c>
      <c r="K79" s="1">
        <f t="shared" si="166"/>
        <v>48</v>
      </c>
      <c r="L79" s="1">
        <f t="shared" si="131"/>
        <v>133</v>
      </c>
      <c r="M79" s="1">
        <v>85</v>
      </c>
      <c r="N79" s="1">
        <v>0</v>
      </c>
      <c r="O79" s="1">
        <v>0</v>
      </c>
      <c r="P79" s="1">
        <v>0</v>
      </c>
      <c r="Q79" s="1">
        <f t="shared" si="125"/>
        <v>100</v>
      </c>
      <c r="R79" s="1">
        <f t="shared" si="126"/>
        <v>0</v>
      </c>
      <c r="S79" s="1">
        <f t="shared" si="132"/>
        <v>0</v>
      </c>
      <c r="T79" s="1">
        <f t="shared" si="167"/>
        <v>0</v>
      </c>
      <c r="U79" s="1">
        <v>55.97</v>
      </c>
      <c r="V79" s="1">
        <v>2018</v>
      </c>
      <c r="W79" s="1" t="s">
        <v>35</v>
      </c>
      <c r="X79" s="1" t="s">
        <v>30</v>
      </c>
      <c r="Y79" s="8" t="s">
        <v>155</v>
      </c>
      <c r="Z79" s="1" t="s">
        <v>368</v>
      </c>
      <c r="AA79" s="1" t="s">
        <v>31</v>
      </c>
      <c r="AB79" s="1" t="s">
        <v>389</v>
      </c>
      <c r="AC79" s="1" t="s">
        <v>400</v>
      </c>
      <c r="AD79" s="1">
        <v>0.58499999999999996</v>
      </c>
      <c r="AE79" s="1">
        <v>0.58499999999999996</v>
      </c>
      <c r="AF79" s="1">
        <v>0.78300000000000003</v>
      </c>
      <c r="AG79" s="1">
        <v>0.66700000000000004</v>
      </c>
      <c r="AH79" s="1">
        <f t="shared" si="133"/>
        <v>2.3513513513513518</v>
      </c>
      <c r="AI79" s="1">
        <f t="shared" si="134"/>
        <v>2.3513513513513518</v>
      </c>
      <c r="AJ79" s="2">
        <f t="shared" si="135"/>
        <v>0.32533733133433279</v>
      </c>
      <c r="AK79" s="1">
        <f t="shared" si="136"/>
        <v>0.32533733133433279</v>
      </c>
      <c r="AL79" s="1">
        <f t="shared" si="137"/>
        <v>7.4444444444444446</v>
      </c>
      <c r="AM79" s="1">
        <f t="shared" si="138"/>
        <v>7.4444444444444446</v>
      </c>
      <c r="AN79" s="4">
        <f t="shared" si="169"/>
        <v>0.89279246649764588</v>
      </c>
      <c r="AO79" s="4">
        <f t="shared" si="170"/>
        <v>0.46463297826023869</v>
      </c>
      <c r="AP79" s="4">
        <f t="shared" si="171"/>
        <v>0.75745871559633038</v>
      </c>
      <c r="AQ79" s="1">
        <v>0.72099999999999997</v>
      </c>
      <c r="AR79" s="1">
        <f t="shared" si="172"/>
        <v>67</v>
      </c>
      <c r="AS79" s="1">
        <f t="shared" si="173"/>
        <v>8</v>
      </c>
      <c r="AT79" s="1">
        <f t="shared" si="174"/>
        <v>16</v>
      </c>
      <c r="AU79" s="1">
        <f t="shared" si="175"/>
        <v>18</v>
      </c>
      <c r="AV79" s="1">
        <f t="shared" si="139"/>
        <v>67</v>
      </c>
      <c r="AW79" s="1">
        <f t="shared" si="140"/>
        <v>8</v>
      </c>
      <c r="AX79" s="1">
        <f t="shared" si="141"/>
        <v>16</v>
      </c>
      <c r="AY79" s="1">
        <f t="shared" si="142"/>
        <v>18</v>
      </c>
      <c r="AZ79" s="1">
        <f t="shared" si="143"/>
        <v>0.78823529411764703</v>
      </c>
      <c r="BA79" s="1">
        <f t="shared" si="144"/>
        <v>0.33333333333333337</v>
      </c>
      <c r="BB79" s="1">
        <f t="shared" si="145"/>
        <v>0.78823529411764703</v>
      </c>
      <c r="BC79" s="1">
        <f t="shared" si="146"/>
        <v>0.33333333333333337</v>
      </c>
      <c r="BD79" s="1">
        <f t="shared" si="147"/>
        <v>75</v>
      </c>
      <c r="BE79" s="1">
        <f t="shared" si="148"/>
        <v>34</v>
      </c>
      <c r="BF79" s="1">
        <f t="shared" si="149"/>
        <v>2.2058823529411766</v>
      </c>
      <c r="BG79" s="1">
        <f t="shared" si="176"/>
        <v>-1.3357843137254899</v>
      </c>
      <c r="BH79" s="1" t="s">
        <v>335</v>
      </c>
      <c r="BI79" s="5">
        <v>0.60699999999999998</v>
      </c>
      <c r="BJ79" s="5">
        <v>0.83599999999999997</v>
      </c>
      <c r="BK79" s="1" t="str">
        <f t="shared" si="150"/>
        <v>Yes</v>
      </c>
      <c r="BL79" s="1" t="s">
        <v>421</v>
      </c>
      <c r="BM79" s="1">
        <v>0.34200000000000003</v>
      </c>
      <c r="BN79" s="1">
        <v>0.66</v>
      </c>
      <c r="BO79" s="1">
        <f t="shared" si="127"/>
        <v>0.65799999999999992</v>
      </c>
      <c r="BP79" s="12">
        <v>0.502</v>
      </c>
      <c r="BQ79" s="12">
        <v>0.498</v>
      </c>
      <c r="BR79" s="1">
        <f t="shared" si="151"/>
        <v>56</v>
      </c>
      <c r="BS79" s="1">
        <f t="shared" si="177"/>
        <v>8</v>
      </c>
      <c r="BT79" s="1">
        <f t="shared" si="178"/>
        <v>16</v>
      </c>
      <c r="BU79" s="1">
        <f t="shared" si="152"/>
        <v>29</v>
      </c>
      <c r="BV79" s="1">
        <f t="shared" si="153"/>
        <v>56</v>
      </c>
      <c r="BW79" s="1">
        <f t="shared" si="154"/>
        <v>8</v>
      </c>
      <c r="BX79" s="1">
        <f t="shared" si="155"/>
        <v>16</v>
      </c>
      <c r="BY79" s="1">
        <f t="shared" si="156"/>
        <v>29</v>
      </c>
      <c r="BZ79" s="1">
        <f t="shared" si="157"/>
        <v>0.6588235294117647</v>
      </c>
      <c r="CA79" s="1">
        <f t="shared" si="158"/>
        <v>0.33333333333333337</v>
      </c>
      <c r="CB79" s="1">
        <f t="shared" si="159"/>
        <v>0.6588235294117647</v>
      </c>
      <c r="CC79" s="1">
        <f t="shared" si="160"/>
        <v>0.33333333333333337</v>
      </c>
      <c r="CD79" s="1">
        <f t="shared" si="161"/>
        <v>1.9298245614035088</v>
      </c>
      <c r="CE79" s="1">
        <f t="shared" si="162"/>
        <v>1.976470588235294</v>
      </c>
      <c r="CF79" s="2">
        <f t="shared" si="163"/>
        <v>0.51671732522796354</v>
      </c>
      <c r="CG79" s="2">
        <f t="shared" si="164"/>
        <v>0.51176470588235301</v>
      </c>
      <c r="CH79" s="1">
        <f t="shared" si="165"/>
        <v>3.8620689655172415</v>
      </c>
      <c r="CI79" s="1">
        <f t="shared" si="168"/>
        <v>3.8620689655172415</v>
      </c>
      <c r="CJ79" s="4">
        <f t="shared" si="179"/>
        <v>0.87236424706101878</v>
      </c>
      <c r="CK79" s="4">
        <f t="shared" si="180"/>
        <v>0.35335183030520007</v>
      </c>
      <c r="CL79" s="4">
        <f t="shared" si="181"/>
        <v>0.65955963302752285</v>
      </c>
      <c r="CM79">
        <v>0.17337461000000001</v>
      </c>
      <c r="CN79">
        <v>0.38848919999999998</v>
      </c>
      <c r="CO79">
        <v>0.34468524</v>
      </c>
      <c r="CP79">
        <v>0.71223020000000004</v>
      </c>
      <c r="CQ79">
        <v>0.68627450999999995</v>
      </c>
      <c r="CR79">
        <v>0.89496399999999998</v>
      </c>
      <c r="CS79">
        <v>0.50257998000000004</v>
      </c>
      <c r="CT79">
        <v>0.50215829999999995</v>
      </c>
    </row>
    <row r="80" spans="1:98" ht="30" x14ac:dyDescent="0.25">
      <c r="A80" s="1" t="s">
        <v>156</v>
      </c>
      <c r="B80" s="1" t="s">
        <v>157</v>
      </c>
      <c r="C80" s="1">
        <v>32</v>
      </c>
      <c r="D80" s="1" t="s">
        <v>273</v>
      </c>
      <c r="E80" s="1" t="s">
        <v>571</v>
      </c>
      <c r="F80" s="1">
        <v>1</v>
      </c>
      <c r="G80" s="1">
        <v>0</v>
      </c>
      <c r="H80" s="1">
        <v>76</v>
      </c>
      <c r="I80" s="1">
        <v>76</v>
      </c>
      <c r="J80" s="1">
        <v>0</v>
      </c>
      <c r="K80" s="1">
        <f t="shared" si="166"/>
        <v>76</v>
      </c>
      <c r="L80" s="1">
        <f t="shared" si="131"/>
        <v>152</v>
      </c>
      <c r="M80" s="1">
        <v>60</v>
      </c>
      <c r="N80" s="1">
        <v>16</v>
      </c>
      <c r="O80" s="1">
        <v>0</v>
      </c>
      <c r="P80" s="1">
        <v>0</v>
      </c>
      <c r="Q80" s="1">
        <f t="shared" si="125"/>
        <v>78.94736842105263</v>
      </c>
      <c r="R80" s="1">
        <f t="shared" si="126"/>
        <v>21.052631578947366</v>
      </c>
      <c r="S80" s="1">
        <f t="shared" si="132"/>
        <v>0</v>
      </c>
      <c r="T80" s="1">
        <f t="shared" si="167"/>
        <v>0</v>
      </c>
      <c r="U80" s="1">
        <v>52.99</v>
      </c>
      <c r="V80" s="1">
        <v>2012</v>
      </c>
      <c r="W80" s="1" t="s">
        <v>35</v>
      </c>
      <c r="X80" s="1" t="s">
        <v>40</v>
      </c>
      <c r="Y80" s="8" t="s">
        <v>593</v>
      </c>
      <c r="Z80" s="1" t="s">
        <v>368</v>
      </c>
      <c r="AA80" s="1" t="s">
        <v>31</v>
      </c>
      <c r="AB80" s="1" t="s">
        <v>389</v>
      </c>
      <c r="AC80" s="1" t="s">
        <v>399</v>
      </c>
      <c r="AD80" s="1">
        <v>3.9239999999999999</v>
      </c>
      <c r="AE80" s="1">
        <v>3.9239999999999999</v>
      </c>
      <c r="AF80" s="1">
        <v>0.92100000000000004</v>
      </c>
      <c r="AG80" s="1">
        <v>0.93400000000000005</v>
      </c>
      <c r="AH80" s="1">
        <f t="shared" si="133"/>
        <v>13.954545454545466</v>
      </c>
      <c r="AI80" s="1">
        <f t="shared" si="134"/>
        <v>13.954545454545466</v>
      </c>
      <c r="AJ80" s="2">
        <f t="shared" si="135"/>
        <v>8.4582441113490309E-2</v>
      </c>
      <c r="AK80" s="1">
        <f t="shared" si="136"/>
        <v>8.4582441113490309E-2</v>
      </c>
      <c r="AL80" s="1">
        <f t="shared" si="137"/>
        <v>165.66666666666666</v>
      </c>
      <c r="AM80" s="1">
        <f t="shared" si="138"/>
        <v>165.66666666666666</v>
      </c>
      <c r="AN80" s="4">
        <f t="shared" si="169"/>
        <v>0.93313069908814605</v>
      </c>
      <c r="AO80" s="4">
        <f t="shared" si="170"/>
        <v>0.92201382033563684</v>
      </c>
      <c r="AP80" s="4">
        <f t="shared" si="171"/>
        <v>0.9275000000000001</v>
      </c>
      <c r="AQ80" s="1">
        <v>0.92800000000000005</v>
      </c>
      <c r="AR80" s="1">
        <f t="shared" si="172"/>
        <v>70</v>
      </c>
      <c r="AS80" s="1">
        <f t="shared" si="173"/>
        <v>5</v>
      </c>
      <c r="AT80" s="1">
        <f t="shared" si="174"/>
        <v>71</v>
      </c>
      <c r="AU80" s="1">
        <f t="shared" si="175"/>
        <v>6</v>
      </c>
      <c r="AV80" s="1">
        <f t="shared" si="139"/>
        <v>70</v>
      </c>
      <c r="AW80" s="1">
        <f t="shared" si="140"/>
        <v>5</v>
      </c>
      <c r="AX80" s="1">
        <f t="shared" si="141"/>
        <v>71</v>
      </c>
      <c r="AY80" s="1">
        <f t="shared" si="142"/>
        <v>6</v>
      </c>
      <c r="AZ80" s="1">
        <f t="shared" si="143"/>
        <v>0.92105263157894735</v>
      </c>
      <c r="BA80" s="1">
        <f t="shared" si="144"/>
        <v>6.5789473684210509E-2</v>
      </c>
      <c r="BB80" s="1">
        <f t="shared" si="145"/>
        <v>0.92105263157894735</v>
      </c>
      <c r="BC80" s="1">
        <f t="shared" si="146"/>
        <v>6.5789473684210509E-2</v>
      </c>
      <c r="BD80" s="1">
        <f t="shared" si="147"/>
        <v>75</v>
      </c>
      <c r="BE80" s="1">
        <f t="shared" si="148"/>
        <v>77</v>
      </c>
      <c r="BF80" s="1">
        <f t="shared" si="149"/>
        <v>0.97402597402597402</v>
      </c>
      <c r="BG80" s="1">
        <f t="shared" si="176"/>
        <v>-2.5974025974025983E-2</v>
      </c>
      <c r="BH80" s="1" t="s">
        <v>33</v>
      </c>
      <c r="BI80" s="5" t="s">
        <v>33</v>
      </c>
      <c r="BJ80" s="5" t="s">
        <v>33</v>
      </c>
      <c r="BK80" s="1" t="str">
        <f t="shared" si="150"/>
        <v>Yes</v>
      </c>
      <c r="BL80" s="1" t="s">
        <v>452</v>
      </c>
      <c r="BM80" s="1">
        <v>7.8947368421052794E-2</v>
      </c>
      <c r="BN80" s="1">
        <v>0.91813804173354729</v>
      </c>
      <c r="BO80" s="1">
        <f t="shared" si="127"/>
        <v>0.92105263157894723</v>
      </c>
      <c r="BP80" s="1">
        <v>0.4975922953451043</v>
      </c>
      <c r="BQ80" s="1">
        <v>0.50000000000000011</v>
      </c>
      <c r="BR80" s="1">
        <f t="shared" si="151"/>
        <v>70</v>
      </c>
      <c r="BS80" s="1">
        <f t="shared" si="177"/>
        <v>6</v>
      </c>
      <c r="BT80" s="1">
        <f t="shared" si="178"/>
        <v>70</v>
      </c>
      <c r="BU80" s="1">
        <f t="shared" si="152"/>
        <v>6</v>
      </c>
      <c r="BV80" s="1">
        <f t="shared" si="153"/>
        <v>70</v>
      </c>
      <c r="BW80" s="1">
        <f t="shared" si="154"/>
        <v>6</v>
      </c>
      <c r="BX80" s="1">
        <f t="shared" si="155"/>
        <v>70</v>
      </c>
      <c r="BY80" s="1">
        <f t="shared" si="156"/>
        <v>6</v>
      </c>
      <c r="BZ80" s="1">
        <f t="shared" si="157"/>
        <v>0.92105263157894735</v>
      </c>
      <c r="CA80" s="1">
        <f t="shared" si="158"/>
        <v>7.8947368421052655E-2</v>
      </c>
      <c r="CB80" s="1">
        <f t="shared" si="159"/>
        <v>0.92105263157894735</v>
      </c>
      <c r="CC80" s="1">
        <f t="shared" si="160"/>
        <v>7.8947368421052655E-2</v>
      </c>
      <c r="CD80" s="1">
        <f t="shared" si="161"/>
        <v>11.629748528624908</v>
      </c>
      <c r="CE80" s="1">
        <f t="shared" si="162"/>
        <v>11.666666666666663</v>
      </c>
      <c r="CF80" s="2">
        <f t="shared" si="163"/>
        <v>8.8878697546434376E-2</v>
      </c>
      <c r="CG80" s="2">
        <f t="shared" si="164"/>
        <v>8.5714285714285743E-2</v>
      </c>
      <c r="CH80" s="1">
        <f t="shared" si="165"/>
        <v>136.11111111111111</v>
      </c>
      <c r="CI80" s="1">
        <f t="shared" si="168"/>
        <v>136.11111111111111</v>
      </c>
      <c r="CJ80" s="4">
        <f t="shared" si="179"/>
        <v>0.92082185977547115</v>
      </c>
      <c r="CK80" s="4">
        <f t="shared" si="180"/>
        <v>0.91837594238301812</v>
      </c>
      <c r="CL80" s="4">
        <f t="shared" si="181"/>
        <v>0.91959533665624726</v>
      </c>
      <c r="CM80">
        <v>1.48571428571426E-2</v>
      </c>
      <c r="CN80">
        <v>0.2028985507246375</v>
      </c>
      <c r="CO80">
        <v>6.3999999999999779E-2</v>
      </c>
      <c r="CP80">
        <v>0.89049919484702067</v>
      </c>
      <c r="CQ80">
        <v>0.70171428571428562</v>
      </c>
      <c r="CR80">
        <v>0.97423510466988739</v>
      </c>
      <c r="CS80">
        <v>0.49942857142857128</v>
      </c>
      <c r="CT80">
        <v>0.4991948470209337</v>
      </c>
    </row>
    <row r="81" spans="1:98" x14ac:dyDescent="0.25">
      <c r="A81" s="1" t="s">
        <v>158</v>
      </c>
      <c r="B81" s="1" t="s">
        <v>159</v>
      </c>
      <c r="C81" s="1">
        <v>33</v>
      </c>
      <c r="D81" s="1" t="s">
        <v>274</v>
      </c>
      <c r="E81" s="1" t="s">
        <v>572</v>
      </c>
      <c r="F81" s="1">
        <v>0</v>
      </c>
      <c r="G81" s="1">
        <v>0</v>
      </c>
      <c r="H81" s="1">
        <v>93</v>
      </c>
      <c r="I81" s="1">
        <v>58</v>
      </c>
      <c r="J81" s="1">
        <v>0</v>
      </c>
      <c r="K81" s="1">
        <f t="shared" si="166"/>
        <v>93</v>
      </c>
      <c r="L81" s="1">
        <f t="shared" si="131"/>
        <v>151</v>
      </c>
      <c r="M81" s="1">
        <v>58</v>
      </c>
      <c r="N81" s="1">
        <v>0</v>
      </c>
      <c r="O81" s="1">
        <v>0</v>
      </c>
      <c r="P81" s="1">
        <v>0</v>
      </c>
      <c r="Q81" s="1">
        <f t="shared" si="125"/>
        <v>100</v>
      </c>
      <c r="R81" s="1">
        <f t="shared" si="126"/>
        <v>0</v>
      </c>
      <c r="S81" s="1">
        <f t="shared" si="132"/>
        <v>0</v>
      </c>
      <c r="T81" s="1">
        <f t="shared" si="167"/>
        <v>0</v>
      </c>
      <c r="U81" s="1">
        <v>47</v>
      </c>
      <c r="V81" s="1">
        <v>2015</v>
      </c>
      <c r="W81" s="1" t="s">
        <v>35</v>
      </c>
      <c r="X81" s="1" t="s">
        <v>30</v>
      </c>
      <c r="Y81" s="1" t="s">
        <v>160</v>
      </c>
      <c r="Z81" s="1" t="s">
        <v>368</v>
      </c>
      <c r="AA81" s="1" t="s">
        <v>31</v>
      </c>
      <c r="AB81" s="1" t="s">
        <v>389</v>
      </c>
      <c r="AC81" s="1" t="s">
        <v>400</v>
      </c>
      <c r="AD81" s="1" t="e">
        <f t="shared" ref="AD81:AD93" si="182">LOG(AE81,2)</f>
        <v>#VALUE!</v>
      </c>
      <c r="AE81" s="1" t="s">
        <v>33</v>
      </c>
      <c r="AF81" s="1">
        <v>0.86199999999999999</v>
      </c>
      <c r="AG81" s="1">
        <v>0.82799999999999996</v>
      </c>
      <c r="AH81" s="1">
        <f t="shared" si="133"/>
        <v>5.0116279069767433</v>
      </c>
      <c r="AI81" s="1">
        <f t="shared" si="134"/>
        <v>5.0116279069767433</v>
      </c>
      <c r="AJ81" s="2">
        <f t="shared" si="135"/>
        <v>0.16666666666666669</v>
      </c>
      <c r="AK81" s="1">
        <f t="shared" si="136"/>
        <v>0.16666666666666669</v>
      </c>
      <c r="AL81" s="1">
        <f t="shared" si="137"/>
        <v>30.078124999999996</v>
      </c>
      <c r="AM81" s="1">
        <f t="shared" si="138"/>
        <v>30.078124999999996</v>
      </c>
      <c r="AN81" s="4">
        <f t="shared" si="169"/>
        <v>0.75760698266456528</v>
      </c>
      <c r="AO81" s="4">
        <f t="shared" si="170"/>
        <v>0.9058441558441559</v>
      </c>
      <c r="AP81" s="4">
        <f t="shared" si="171"/>
        <v>0.84105960264900659</v>
      </c>
      <c r="AQ81" s="1">
        <v>0.84</v>
      </c>
      <c r="AR81" s="1">
        <f t="shared" si="172"/>
        <v>50</v>
      </c>
      <c r="AS81" s="1">
        <f t="shared" si="173"/>
        <v>16</v>
      </c>
      <c r="AT81" s="1">
        <f t="shared" si="174"/>
        <v>77</v>
      </c>
      <c r="AU81" s="1">
        <f t="shared" si="175"/>
        <v>8</v>
      </c>
      <c r="AV81" s="1">
        <f t="shared" si="139"/>
        <v>50</v>
      </c>
      <c r="AW81" s="1">
        <f t="shared" si="140"/>
        <v>16</v>
      </c>
      <c r="AX81" s="1">
        <f t="shared" si="141"/>
        <v>77</v>
      </c>
      <c r="AY81" s="1">
        <f t="shared" si="142"/>
        <v>8</v>
      </c>
      <c r="AZ81" s="1">
        <f t="shared" si="143"/>
        <v>0.86206896551724133</v>
      </c>
      <c r="BA81" s="1">
        <f t="shared" si="144"/>
        <v>0.17204301075268813</v>
      </c>
      <c r="BB81" s="1">
        <f t="shared" si="145"/>
        <v>0.86206896551724133</v>
      </c>
      <c r="BC81" s="1">
        <f t="shared" si="146"/>
        <v>0.17204301075268813</v>
      </c>
      <c r="BD81" s="1">
        <f t="shared" si="147"/>
        <v>66</v>
      </c>
      <c r="BE81" s="1">
        <f t="shared" si="148"/>
        <v>85</v>
      </c>
      <c r="BF81" s="1">
        <f t="shared" si="149"/>
        <v>0.77647058823529413</v>
      </c>
      <c r="BG81" s="1">
        <f t="shared" si="176"/>
        <v>0.15281467425679951</v>
      </c>
      <c r="BH81" s="1" t="s">
        <v>336</v>
      </c>
      <c r="BI81" s="5">
        <v>0.77</v>
      </c>
      <c r="BJ81" s="5">
        <v>0.91</v>
      </c>
      <c r="BK81" s="1" t="str">
        <f t="shared" si="150"/>
        <v>Yes</v>
      </c>
      <c r="BL81" s="1" t="s">
        <v>483</v>
      </c>
      <c r="BM81" s="1">
        <v>0.18800649999999999</v>
      </c>
      <c r="BN81" s="1">
        <v>0.80959519999999996</v>
      </c>
      <c r="BO81" s="1">
        <f t="shared" si="127"/>
        <v>0.81199350000000003</v>
      </c>
      <c r="BP81" s="1">
        <v>0.49476831091180867</v>
      </c>
      <c r="BQ81" s="1">
        <v>0.49920127795527169</v>
      </c>
      <c r="BR81" s="1">
        <f t="shared" si="151"/>
        <v>47</v>
      </c>
      <c r="BS81" s="1">
        <f t="shared" si="177"/>
        <v>17</v>
      </c>
      <c r="BT81" s="1">
        <f t="shared" si="178"/>
        <v>76</v>
      </c>
      <c r="BU81" s="1">
        <f t="shared" si="152"/>
        <v>11</v>
      </c>
      <c r="BV81" s="1">
        <f t="shared" si="153"/>
        <v>47</v>
      </c>
      <c r="BW81" s="1">
        <f t="shared" si="154"/>
        <v>17</v>
      </c>
      <c r="BX81" s="1">
        <f t="shared" si="155"/>
        <v>76</v>
      </c>
      <c r="BY81" s="1">
        <f t="shared" si="156"/>
        <v>11</v>
      </c>
      <c r="BZ81" s="1">
        <f t="shared" si="157"/>
        <v>0.81034482758620685</v>
      </c>
      <c r="CA81" s="1">
        <f t="shared" si="158"/>
        <v>0.18279569892473113</v>
      </c>
      <c r="CB81" s="1">
        <f t="shared" si="159"/>
        <v>0.81034482758620685</v>
      </c>
      <c r="CC81" s="1">
        <f t="shared" si="160"/>
        <v>0.18279569892473113</v>
      </c>
      <c r="CD81" s="1">
        <f t="shared" si="161"/>
        <v>4.3062085619380177</v>
      </c>
      <c r="CE81" s="1">
        <f t="shared" si="162"/>
        <v>4.4330628803245444</v>
      </c>
      <c r="CF81" s="2">
        <f t="shared" si="163"/>
        <v>0.23449054703024105</v>
      </c>
      <c r="CG81" s="2">
        <f t="shared" si="164"/>
        <v>0.23207803992740475</v>
      </c>
      <c r="CH81" s="1">
        <f t="shared" si="165"/>
        <v>19.101604278074866</v>
      </c>
      <c r="CI81" s="1">
        <f t="shared" si="168"/>
        <v>19.101604278074866</v>
      </c>
      <c r="CJ81" s="4">
        <f t="shared" si="179"/>
        <v>0.72867320051379425</v>
      </c>
      <c r="CK81" s="4">
        <f t="shared" si="180"/>
        <v>0.872416565715049</v>
      </c>
      <c r="CL81" s="4">
        <f t="shared" si="181"/>
        <v>0.81107229867549657</v>
      </c>
      <c r="CM81">
        <v>0.1575262543757294</v>
      </c>
      <c r="CN81">
        <v>0.44392523364485981</v>
      </c>
      <c r="CO81">
        <v>0.1703617269544925</v>
      </c>
      <c r="CP81">
        <v>0.84579439252336441</v>
      </c>
      <c r="CQ81">
        <v>0.63827304550758468</v>
      </c>
      <c r="CR81">
        <v>0.9968847352024921</v>
      </c>
      <c r="CS81">
        <v>0.50175029171528585</v>
      </c>
      <c r="CT81">
        <v>0.49999999999999989</v>
      </c>
    </row>
    <row r="82" spans="1:98" x14ac:dyDescent="0.25">
      <c r="A82" s="1" t="s">
        <v>161</v>
      </c>
      <c r="B82" s="1" t="s">
        <v>162</v>
      </c>
      <c r="C82" s="1">
        <v>34</v>
      </c>
      <c r="D82" s="1" t="s">
        <v>275</v>
      </c>
      <c r="E82" s="1" t="s">
        <v>571</v>
      </c>
      <c r="F82" s="1">
        <v>1</v>
      </c>
      <c r="G82" s="1">
        <v>0</v>
      </c>
      <c r="H82" s="1">
        <v>40</v>
      </c>
      <c r="I82" s="1">
        <v>120</v>
      </c>
      <c r="J82" s="1">
        <v>0</v>
      </c>
      <c r="K82" s="1">
        <f t="shared" si="166"/>
        <v>40</v>
      </c>
      <c r="L82" s="1">
        <f t="shared" si="131"/>
        <v>160</v>
      </c>
      <c r="M82" s="1" t="s">
        <v>33</v>
      </c>
      <c r="N82" s="1" t="s">
        <v>33</v>
      </c>
      <c r="O82" s="1">
        <v>0</v>
      </c>
      <c r="P82" s="1" t="s">
        <v>33</v>
      </c>
      <c r="Q82" s="1" t="e">
        <f t="shared" si="125"/>
        <v>#VALUE!</v>
      </c>
      <c r="R82" s="1" t="e">
        <f t="shared" si="126"/>
        <v>#VALUE!</v>
      </c>
      <c r="S82" s="1">
        <f t="shared" si="132"/>
        <v>0</v>
      </c>
      <c r="T82" s="1" t="e">
        <f t="shared" si="167"/>
        <v>#VALUE!</v>
      </c>
      <c r="U82" s="1">
        <v>65</v>
      </c>
      <c r="V82" s="1">
        <v>2013</v>
      </c>
      <c r="W82" s="1" t="s">
        <v>123</v>
      </c>
      <c r="X82" s="1" t="s">
        <v>30</v>
      </c>
      <c r="Y82" s="8" t="s">
        <v>163</v>
      </c>
      <c r="Z82" s="1" t="s">
        <v>367</v>
      </c>
      <c r="AA82" s="1" t="s">
        <v>31</v>
      </c>
      <c r="AB82" s="1" t="s">
        <v>389</v>
      </c>
      <c r="AC82" s="1" t="s">
        <v>400</v>
      </c>
      <c r="AD82" s="1" t="e">
        <f t="shared" si="182"/>
        <v>#VALUE!</v>
      </c>
      <c r="AE82" s="1" t="s">
        <v>33</v>
      </c>
      <c r="AF82" s="1">
        <v>0.59799999999999998</v>
      </c>
      <c r="AG82" s="1">
        <v>0.76</v>
      </c>
      <c r="AH82" s="1">
        <f t="shared" si="133"/>
        <v>2.4916666666666667</v>
      </c>
      <c r="AI82" s="1">
        <f t="shared" si="134"/>
        <v>2.4916666666666667</v>
      </c>
      <c r="AJ82" s="2">
        <f t="shared" si="135"/>
        <v>0.52894736842105261</v>
      </c>
      <c r="AK82" s="1">
        <f t="shared" si="136"/>
        <v>0.52894736842105261</v>
      </c>
      <c r="AL82" s="1">
        <f t="shared" si="137"/>
        <v>4.5</v>
      </c>
      <c r="AM82" s="1">
        <f t="shared" si="138"/>
        <v>4.5</v>
      </c>
      <c r="AN82" s="4">
        <f t="shared" si="169"/>
        <v>0.88200589970501475</v>
      </c>
      <c r="AO82" s="4">
        <f t="shared" si="170"/>
        <v>0.38657171922685646</v>
      </c>
      <c r="AP82" s="4">
        <f t="shared" si="171"/>
        <v>0.63849999999999996</v>
      </c>
      <c r="AQ82" s="1">
        <v>0.63600000000000001</v>
      </c>
      <c r="AR82" s="1">
        <f t="shared" si="172"/>
        <v>72</v>
      </c>
      <c r="AS82" s="1">
        <f t="shared" si="173"/>
        <v>10</v>
      </c>
      <c r="AT82" s="1">
        <f t="shared" si="174"/>
        <v>30</v>
      </c>
      <c r="AU82" s="1">
        <f t="shared" si="175"/>
        <v>48</v>
      </c>
      <c r="AV82" s="1">
        <f t="shared" si="139"/>
        <v>72</v>
      </c>
      <c r="AW82" s="1">
        <f t="shared" si="140"/>
        <v>10</v>
      </c>
      <c r="AX82" s="1">
        <f t="shared" si="141"/>
        <v>30</v>
      </c>
      <c r="AY82" s="1">
        <f t="shared" si="142"/>
        <v>48</v>
      </c>
      <c r="AZ82" s="1">
        <f t="shared" si="143"/>
        <v>0.6</v>
      </c>
      <c r="BA82" s="1">
        <f t="shared" si="144"/>
        <v>0.25</v>
      </c>
      <c r="BB82" s="1">
        <f t="shared" si="145"/>
        <v>0.6</v>
      </c>
      <c r="BC82" s="1">
        <f t="shared" si="146"/>
        <v>0.25</v>
      </c>
      <c r="BD82" s="1">
        <f t="shared" si="147"/>
        <v>82</v>
      </c>
      <c r="BE82" s="1">
        <f t="shared" si="148"/>
        <v>78</v>
      </c>
      <c r="BF82" s="1">
        <f t="shared" si="149"/>
        <v>1.0512820512820513</v>
      </c>
      <c r="BG82" s="1">
        <f t="shared" si="176"/>
        <v>-1.9487179487179487</v>
      </c>
      <c r="BH82" s="1" t="s">
        <v>33</v>
      </c>
      <c r="BI82" s="5" t="s">
        <v>33</v>
      </c>
      <c r="BJ82" s="5" t="s">
        <v>33</v>
      </c>
      <c r="BK82" s="1" t="str">
        <f t="shared" si="150"/>
        <v>Yes</v>
      </c>
      <c r="BL82" s="1" t="s">
        <v>435</v>
      </c>
      <c r="BM82" s="1">
        <v>0.35199999999999998</v>
      </c>
      <c r="BN82" s="1">
        <v>0.64700000000000002</v>
      </c>
      <c r="BO82" s="1">
        <f t="shared" si="127"/>
        <v>0.64800000000000002</v>
      </c>
      <c r="BP82" s="12">
        <v>0.5</v>
      </c>
      <c r="BQ82" s="12">
        <v>0.502</v>
      </c>
      <c r="BR82" s="1">
        <f t="shared" si="151"/>
        <v>78</v>
      </c>
      <c r="BS82" s="1">
        <f t="shared" si="177"/>
        <v>14</v>
      </c>
      <c r="BT82" s="1">
        <f t="shared" si="178"/>
        <v>26</v>
      </c>
      <c r="BU82" s="1">
        <f t="shared" si="152"/>
        <v>42</v>
      </c>
      <c r="BV82" s="1">
        <f t="shared" si="153"/>
        <v>78</v>
      </c>
      <c r="BW82" s="1">
        <f t="shared" si="154"/>
        <v>14</v>
      </c>
      <c r="BX82" s="1">
        <f t="shared" si="155"/>
        <v>26</v>
      </c>
      <c r="BY82" s="1">
        <f t="shared" si="156"/>
        <v>42</v>
      </c>
      <c r="BZ82" s="1">
        <f t="shared" si="157"/>
        <v>0.65</v>
      </c>
      <c r="CA82" s="1">
        <f t="shared" si="158"/>
        <v>0.35</v>
      </c>
      <c r="CB82" s="1">
        <f t="shared" si="159"/>
        <v>0.65</v>
      </c>
      <c r="CC82" s="1">
        <f t="shared" si="160"/>
        <v>0.35</v>
      </c>
      <c r="CD82" s="1">
        <f t="shared" si="161"/>
        <v>1.8380681818181819</v>
      </c>
      <c r="CE82" s="1">
        <f t="shared" si="162"/>
        <v>1.8571428571428574</v>
      </c>
      <c r="CF82" s="2">
        <f t="shared" si="163"/>
        <v>0.54475308641975306</v>
      </c>
      <c r="CG82" s="2">
        <f t="shared" si="164"/>
        <v>0.53846153846153844</v>
      </c>
      <c r="CH82" s="1">
        <f t="shared" si="165"/>
        <v>3.4489795918367352</v>
      </c>
      <c r="CI82" s="1">
        <f t="shared" si="168"/>
        <v>3.4489795918367352</v>
      </c>
      <c r="CJ82" s="4">
        <f t="shared" si="179"/>
        <v>0.84648931530745752</v>
      </c>
      <c r="CK82" s="4">
        <f t="shared" si="180"/>
        <v>0.37961335676625663</v>
      </c>
      <c r="CL82" s="4">
        <f t="shared" si="181"/>
        <v>0.64724999999999999</v>
      </c>
      <c r="CM82">
        <v>0.20256112000000001</v>
      </c>
      <c r="CN82">
        <v>0.45510840000000002</v>
      </c>
      <c r="CO82">
        <v>0.31548312000000001</v>
      </c>
      <c r="CP82">
        <v>0.63622290000000004</v>
      </c>
      <c r="CQ82">
        <v>0.68102445</v>
      </c>
      <c r="CR82">
        <v>0.86996899999999999</v>
      </c>
      <c r="CS82">
        <v>0.49941793000000001</v>
      </c>
      <c r="CT82">
        <v>0.50154799999999999</v>
      </c>
    </row>
    <row r="83" spans="1:98" x14ac:dyDescent="0.25">
      <c r="A83" s="1" t="s">
        <v>161</v>
      </c>
      <c r="B83" s="1" t="s">
        <v>162</v>
      </c>
      <c r="C83" s="1">
        <v>34</v>
      </c>
      <c r="D83" s="1" t="s">
        <v>276</v>
      </c>
      <c r="E83" s="1" t="s">
        <v>571</v>
      </c>
      <c r="F83" s="1">
        <v>1</v>
      </c>
      <c r="G83" s="1">
        <v>0</v>
      </c>
      <c r="H83" s="1">
        <v>40</v>
      </c>
      <c r="I83" s="1">
        <v>120</v>
      </c>
      <c r="J83" s="1">
        <v>0</v>
      </c>
      <c r="K83" s="1">
        <f t="shared" si="166"/>
        <v>40</v>
      </c>
      <c r="L83" s="1">
        <f t="shared" si="131"/>
        <v>160</v>
      </c>
      <c r="M83" s="1" t="s">
        <v>33</v>
      </c>
      <c r="N83" s="1" t="s">
        <v>33</v>
      </c>
      <c r="O83" s="1">
        <v>0</v>
      </c>
      <c r="P83" s="1" t="s">
        <v>33</v>
      </c>
      <c r="Q83" s="1" t="e">
        <f t="shared" si="125"/>
        <v>#VALUE!</v>
      </c>
      <c r="R83" s="1" t="e">
        <f t="shared" si="126"/>
        <v>#VALUE!</v>
      </c>
      <c r="S83" s="1">
        <f t="shared" si="132"/>
        <v>0</v>
      </c>
      <c r="T83" s="1" t="e">
        <f t="shared" si="167"/>
        <v>#VALUE!</v>
      </c>
      <c r="U83" s="1">
        <v>65</v>
      </c>
      <c r="V83" s="1">
        <v>2013</v>
      </c>
      <c r="W83" s="1" t="s">
        <v>123</v>
      </c>
      <c r="X83" s="1" t="s">
        <v>30</v>
      </c>
      <c r="Y83" s="8" t="s">
        <v>164</v>
      </c>
      <c r="Z83" s="1" t="s">
        <v>367</v>
      </c>
      <c r="AA83" s="1" t="s">
        <v>31</v>
      </c>
      <c r="AB83" s="1" t="s">
        <v>389</v>
      </c>
      <c r="AC83" s="1" t="s">
        <v>400</v>
      </c>
      <c r="AD83" s="1" t="e">
        <f t="shared" si="182"/>
        <v>#VALUE!</v>
      </c>
      <c r="AE83" s="1" t="s">
        <v>33</v>
      </c>
      <c r="AF83" s="1">
        <v>0.44900000000000001</v>
      </c>
      <c r="AG83" s="1">
        <v>1</v>
      </c>
      <c r="AH83" s="1" t="e">
        <f t="shared" si="133"/>
        <v>#DIV/0!</v>
      </c>
      <c r="AI83" s="1">
        <f t="shared" si="134"/>
        <v>180.9334442595642</v>
      </c>
      <c r="AJ83" s="2">
        <f t="shared" si="135"/>
        <v>0.55099999999999993</v>
      </c>
      <c r="AK83" s="1">
        <f t="shared" si="136"/>
        <v>0.55099999999999993</v>
      </c>
      <c r="AL83" s="1" t="e">
        <f t="shared" si="137"/>
        <v>#DIV/0!</v>
      </c>
      <c r="AM83" s="1">
        <f t="shared" si="138"/>
        <v>328.2012102874433</v>
      </c>
      <c r="AN83" s="4">
        <f t="shared" si="169"/>
        <v>1</v>
      </c>
      <c r="AO83" s="4">
        <f t="shared" si="170"/>
        <v>0.3769317753486619</v>
      </c>
      <c r="AP83" s="4">
        <f t="shared" si="171"/>
        <v>0.58674999999999999</v>
      </c>
      <c r="AQ83" s="1">
        <v>0.69899999999999995</v>
      </c>
      <c r="AR83" s="1">
        <f t="shared" si="172"/>
        <v>54</v>
      </c>
      <c r="AS83" s="1">
        <f t="shared" si="173"/>
        <v>0</v>
      </c>
      <c r="AT83" s="1">
        <f t="shared" si="174"/>
        <v>40</v>
      </c>
      <c r="AU83" s="1">
        <f t="shared" si="175"/>
        <v>66</v>
      </c>
      <c r="AV83" s="1">
        <f t="shared" si="139"/>
        <v>54.1</v>
      </c>
      <c r="AW83" s="1">
        <f t="shared" si="140"/>
        <v>0.1</v>
      </c>
      <c r="AX83" s="1">
        <f t="shared" si="141"/>
        <v>40.1</v>
      </c>
      <c r="AY83" s="1">
        <f t="shared" si="142"/>
        <v>66.099999999999994</v>
      </c>
      <c r="AZ83" s="1">
        <f t="shared" si="143"/>
        <v>0.45</v>
      </c>
      <c r="BA83" s="1">
        <f t="shared" si="144"/>
        <v>0</v>
      </c>
      <c r="BB83" s="1">
        <f t="shared" si="145"/>
        <v>0.45008319467554081</v>
      </c>
      <c r="BC83" s="1">
        <f t="shared" si="146"/>
        <v>2.4875621890547706E-3</v>
      </c>
      <c r="BD83" s="1">
        <f t="shared" si="147"/>
        <v>54</v>
      </c>
      <c r="BE83" s="1">
        <f t="shared" si="148"/>
        <v>106</v>
      </c>
      <c r="BF83" s="1">
        <f t="shared" si="149"/>
        <v>0.50943396226415094</v>
      </c>
      <c r="BG83" s="1">
        <f t="shared" si="176"/>
        <v>-2.4905660377358489</v>
      </c>
      <c r="BH83" s="1" t="s">
        <v>33</v>
      </c>
      <c r="BI83" s="5" t="s">
        <v>33</v>
      </c>
      <c r="BJ83" s="5" t="s">
        <v>33</v>
      </c>
      <c r="BK83" s="1" t="str">
        <f t="shared" si="150"/>
        <v>Yes</v>
      </c>
      <c r="BL83" s="1" t="s">
        <v>435</v>
      </c>
      <c r="BM83" s="1">
        <v>0.36699999999999999</v>
      </c>
      <c r="BN83" s="1">
        <v>0.63400000000000001</v>
      </c>
      <c r="BO83" s="1">
        <f t="shared" si="127"/>
        <v>0.63300000000000001</v>
      </c>
      <c r="BP83" s="12">
        <v>0.5</v>
      </c>
      <c r="BQ83" s="12">
        <v>0.502</v>
      </c>
      <c r="BR83" s="1">
        <f t="shared" si="151"/>
        <v>76</v>
      </c>
      <c r="BS83" s="1">
        <f t="shared" si="177"/>
        <v>15</v>
      </c>
      <c r="BT83" s="1">
        <f t="shared" si="178"/>
        <v>25</v>
      </c>
      <c r="BU83" s="1">
        <f t="shared" si="152"/>
        <v>44</v>
      </c>
      <c r="BV83" s="1">
        <f t="shared" si="153"/>
        <v>76</v>
      </c>
      <c r="BW83" s="1">
        <f t="shared" si="154"/>
        <v>15</v>
      </c>
      <c r="BX83" s="1">
        <f t="shared" si="155"/>
        <v>25</v>
      </c>
      <c r="BY83" s="1">
        <f t="shared" si="156"/>
        <v>44</v>
      </c>
      <c r="BZ83" s="1">
        <f t="shared" si="157"/>
        <v>0.6333333333333333</v>
      </c>
      <c r="CA83" s="1">
        <f t="shared" si="158"/>
        <v>0.375</v>
      </c>
      <c r="CB83" s="1">
        <f t="shared" si="159"/>
        <v>0.6333333333333333</v>
      </c>
      <c r="CC83" s="1">
        <f t="shared" si="160"/>
        <v>0.375</v>
      </c>
      <c r="CD83" s="1">
        <f t="shared" si="161"/>
        <v>1.7275204359673024</v>
      </c>
      <c r="CE83" s="1">
        <f t="shared" si="162"/>
        <v>1.6888888888888889</v>
      </c>
      <c r="CF83" s="2">
        <f t="shared" si="163"/>
        <v>0.5781990521327014</v>
      </c>
      <c r="CG83" s="2">
        <f t="shared" si="164"/>
        <v>0.58666666666666667</v>
      </c>
      <c r="CH83" s="1">
        <f t="shared" si="165"/>
        <v>2.8787878787878789</v>
      </c>
      <c r="CI83" s="1">
        <f t="shared" si="168"/>
        <v>2.8787878787878789</v>
      </c>
      <c r="CJ83" s="4">
        <f t="shared" si="179"/>
        <v>0.83825473776994275</v>
      </c>
      <c r="CK83" s="4">
        <f t="shared" si="180"/>
        <v>0.36568457538994797</v>
      </c>
      <c r="CL83" s="4">
        <f t="shared" si="181"/>
        <v>0.63375000000000004</v>
      </c>
      <c r="CM83">
        <v>0.15948778</v>
      </c>
      <c r="CN83">
        <v>0.54953560000000001</v>
      </c>
      <c r="CO83">
        <v>0.31897555</v>
      </c>
      <c r="CP83">
        <v>0.61455110000000002</v>
      </c>
      <c r="CQ83">
        <v>0.72293364000000004</v>
      </c>
      <c r="CR83">
        <v>0.84210529999999995</v>
      </c>
      <c r="CS83">
        <v>0.49941793000000001</v>
      </c>
      <c r="CT83">
        <v>0.50154799999999999</v>
      </c>
    </row>
    <row r="84" spans="1:98" x14ac:dyDescent="0.25">
      <c r="A84" s="1" t="s">
        <v>161</v>
      </c>
      <c r="B84" s="1" t="s">
        <v>162</v>
      </c>
      <c r="C84" s="1">
        <v>34</v>
      </c>
      <c r="D84" s="1" t="s">
        <v>277</v>
      </c>
      <c r="E84" s="1" t="s">
        <v>571</v>
      </c>
      <c r="F84" s="1">
        <v>1</v>
      </c>
      <c r="G84" s="1">
        <v>0</v>
      </c>
      <c r="H84" s="1">
        <v>40</v>
      </c>
      <c r="I84" s="1">
        <v>120</v>
      </c>
      <c r="J84" s="1">
        <v>0</v>
      </c>
      <c r="K84" s="1">
        <f t="shared" si="166"/>
        <v>40</v>
      </c>
      <c r="L84" s="1">
        <f t="shared" si="131"/>
        <v>160</v>
      </c>
      <c r="M84" s="1" t="s">
        <v>33</v>
      </c>
      <c r="N84" s="1" t="s">
        <v>33</v>
      </c>
      <c r="O84" s="1">
        <v>0</v>
      </c>
      <c r="P84" s="1" t="s">
        <v>33</v>
      </c>
      <c r="Q84" s="1" t="e">
        <f t="shared" si="125"/>
        <v>#VALUE!</v>
      </c>
      <c r="R84" s="1" t="e">
        <f t="shared" si="126"/>
        <v>#VALUE!</v>
      </c>
      <c r="S84" s="1">
        <f t="shared" si="132"/>
        <v>0</v>
      </c>
      <c r="T84" s="1" t="e">
        <f t="shared" si="167"/>
        <v>#VALUE!</v>
      </c>
      <c r="U84" s="1">
        <v>65</v>
      </c>
      <c r="V84" s="1">
        <v>2013</v>
      </c>
      <c r="W84" s="1" t="s">
        <v>123</v>
      </c>
      <c r="X84" s="1" t="s">
        <v>30</v>
      </c>
      <c r="Y84" s="8" t="s">
        <v>165</v>
      </c>
      <c r="Z84" s="1" t="s">
        <v>368</v>
      </c>
      <c r="AA84" s="1" t="s">
        <v>31</v>
      </c>
      <c r="AB84" s="1" t="s">
        <v>389</v>
      </c>
      <c r="AC84" s="1" t="s">
        <v>400</v>
      </c>
      <c r="AD84" s="1" t="e">
        <f t="shared" si="182"/>
        <v>#VALUE!</v>
      </c>
      <c r="AE84" s="1" t="s">
        <v>33</v>
      </c>
      <c r="AF84" s="1">
        <v>0.76600000000000001</v>
      </c>
      <c r="AG84" s="1">
        <v>1</v>
      </c>
      <c r="AH84" s="1" t="e">
        <f t="shared" si="133"/>
        <v>#DIV/0!</v>
      </c>
      <c r="AI84" s="1">
        <f t="shared" si="134"/>
        <v>308.0216306156351</v>
      </c>
      <c r="AJ84" s="2">
        <f t="shared" si="135"/>
        <v>0.23399999999999999</v>
      </c>
      <c r="AK84" s="1">
        <f t="shared" si="136"/>
        <v>0.23399999999999999</v>
      </c>
      <c r="AL84" s="1" t="e">
        <f t="shared" si="137"/>
        <v>#DIV/0!</v>
      </c>
      <c r="AM84" s="1">
        <f t="shared" si="138"/>
        <v>1314.3096085409252</v>
      </c>
      <c r="AN84" s="4">
        <f t="shared" si="169"/>
        <v>1</v>
      </c>
      <c r="AO84" s="4">
        <f t="shared" si="170"/>
        <v>0.58754406580493534</v>
      </c>
      <c r="AP84" s="4">
        <f t="shared" si="171"/>
        <v>0.82450000000000012</v>
      </c>
      <c r="AQ84" s="1">
        <v>0.879</v>
      </c>
      <c r="AR84" s="1">
        <f t="shared" si="172"/>
        <v>92</v>
      </c>
      <c r="AS84" s="1">
        <f t="shared" si="173"/>
        <v>0</v>
      </c>
      <c r="AT84" s="1">
        <f t="shared" si="174"/>
        <v>40</v>
      </c>
      <c r="AU84" s="1">
        <f t="shared" si="175"/>
        <v>28</v>
      </c>
      <c r="AV84" s="1">
        <f t="shared" si="139"/>
        <v>92.1</v>
      </c>
      <c r="AW84" s="1">
        <f t="shared" si="140"/>
        <v>0.1</v>
      </c>
      <c r="AX84" s="1">
        <f t="shared" si="141"/>
        <v>40.1</v>
      </c>
      <c r="AY84" s="1">
        <f t="shared" si="142"/>
        <v>28.1</v>
      </c>
      <c r="AZ84" s="1">
        <f t="shared" si="143"/>
        <v>0.76666666666666672</v>
      </c>
      <c r="BA84" s="1">
        <f t="shared" si="144"/>
        <v>0</v>
      </c>
      <c r="BB84" s="1">
        <f t="shared" si="145"/>
        <v>0.76622296173044924</v>
      </c>
      <c r="BC84" s="1">
        <f t="shared" si="146"/>
        <v>2.4875621890547706E-3</v>
      </c>
      <c r="BD84" s="1">
        <f t="shared" si="147"/>
        <v>92</v>
      </c>
      <c r="BE84" s="1">
        <f t="shared" si="148"/>
        <v>68</v>
      </c>
      <c r="BF84" s="1">
        <f t="shared" si="149"/>
        <v>1.3529411764705883</v>
      </c>
      <c r="BG84" s="1">
        <f t="shared" si="176"/>
        <v>-1.6470588235294117</v>
      </c>
      <c r="BH84" s="1" t="s">
        <v>33</v>
      </c>
      <c r="BI84" s="5" t="s">
        <v>33</v>
      </c>
      <c r="BJ84" s="5" t="s">
        <v>33</v>
      </c>
      <c r="BK84" s="1" t="str">
        <f t="shared" si="150"/>
        <v>Yes</v>
      </c>
      <c r="BL84" s="1" t="s">
        <v>435</v>
      </c>
      <c r="BM84" s="1">
        <v>0.157</v>
      </c>
      <c r="BN84" s="1">
        <v>0.84299999999999997</v>
      </c>
      <c r="BO84" s="1">
        <f t="shared" si="127"/>
        <v>0.84299999999999997</v>
      </c>
      <c r="BP84" s="12">
        <v>0.5</v>
      </c>
      <c r="BQ84" s="12">
        <v>0.502</v>
      </c>
      <c r="BR84" s="1">
        <f t="shared" si="151"/>
        <v>101</v>
      </c>
      <c r="BS84" s="1">
        <f t="shared" si="177"/>
        <v>6</v>
      </c>
      <c r="BT84" s="1">
        <f t="shared" si="178"/>
        <v>34</v>
      </c>
      <c r="BU84" s="1">
        <f t="shared" si="152"/>
        <v>19</v>
      </c>
      <c r="BV84" s="1">
        <f t="shared" si="153"/>
        <v>101</v>
      </c>
      <c r="BW84" s="1">
        <f t="shared" si="154"/>
        <v>6</v>
      </c>
      <c r="BX84" s="1">
        <f t="shared" si="155"/>
        <v>34</v>
      </c>
      <c r="BY84" s="1">
        <f t="shared" si="156"/>
        <v>19</v>
      </c>
      <c r="BZ84" s="1">
        <f t="shared" si="157"/>
        <v>0.84166666666666667</v>
      </c>
      <c r="CA84" s="1">
        <f t="shared" si="158"/>
        <v>0.15000000000000002</v>
      </c>
      <c r="CB84" s="1">
        <f t="shared" si="159"/>
        <v>0.84166666666666667</v>
      </c>
      <c r="CC84" s="1">
        <f t="shared" si="160"/>
        <v>0.15000000000000002</v>
      </c>
      <c r="CD84" s="1">
        <f t="shared" si="161"/>
        <v>5.3694267515923562</v>
      </c>
      <c r="CE84" s="1">
        <f t="shared" si="162"/>
        <v>5.6111111111111107</v>
      </c>
      <c r="CF84" s="2">
        <f t="shared" si="163"/>
        <v>0.18623962040332151</v>
      </c>
      <c r="CG84" s="2">
        <f t="shared" si="164"/>
        <v>0.18627450980392157</v>
      </c>
      <c r="CH84" s="1">
        <f t="shared" si="165"/>
        <v>30.12280701754386</v>
      </c>
      <c r="CI84" s="1">
        <f t="shared" si="168"/>
        <v>30.12280701754386</v>
      </c>
      <c r="CJ84" s="4">
        <f t="shared" si="179"/>
        <v>0.94154877140729709</v>
      </c>
      <c r="CK84" s="4">
        <f t="shared" si="180"/>
        <v>0.64155251141552505</v>
      </c>
      <c r="CL84" s="4">
        <f t="shared" si="181"/>
        <v>0.84299999999999997</v>
      </c>
      <c r="CM84">
        <v>3.9580909999999997E-2</v>
      </c>
      <c r="CN84">
        <v>0.80030959999999995</v>
      </c>
      <c r="CO84">
        <v>0.15948778</v>
      </c>
      <c r="CP84">
        <v>0.86532509999999996</v>
      </c>
      <c r="CQ84">
        <v>0.73923165999999996</v>
      </c>
      <c r="CR84">
        <v>0.91950460000000001</v>
      </c>
      <c r="CS84">
        <v>0.49941793000000001</v>
      </c>
      <c r="CT84">
        <v>0.50154799999999999</v>
      </c>
    </row>
    <row r="85" spans="1:98" ht="30" x14ac:dyDescent="0.25">
      <c r="A85" s="1" t="s">
        <v>166</v>
      </c>
      <c r="B85" s="1" t="s">
        <v>167</v>
      </c>
      <c r="C85" s="1">
        <v>35</v>
      </c>
      <c r="D85" s="1" t="s">
        <v>278</v>
      </c>
      <c r="E85" s="1" t="s">
        <v>571</v>
      </c>
      <c r="F85" s="1">
        <v>1</v>
      </c>
      <c r="G85" s="1">
        <v>0</v>
      </c>
      <c r="H85" s="1">
        <v>44</v>
      </c>
      <c r="I85" s="1">
        <v>58</v>
      </c>
      <c r="J85" s="1">
        <v>0</v>
      </c>
      <c r="K85" s="1">
        <f t="shared" si="166"/>
        <v>44</v>
      </c>
      <c r="L85" s="1">
        <f t="shared" si="131"/>
        <v>102</v>
      </c>
      <c r="M85" s="1" t="s">
        <v>33</v>
      </c>
      <c r="N85" s="1" t="s">
        <v>33</v>
      </c>
      <c r="O85" s="1">
        <v>0</v>
      </c>
      <c r="P85" s="1" t="s">
        <v>33</v>
      </c>
      <c r="Q85" s="1" t="e">
        <f t="shared" si="125"/>
        <v>#VALUE!</v>
      </c>
      <c r="R85" s="1" t="e">
        <f t="shared" si="126"/>
        <v>#VALUE!</v>
      </c>
      <c r="S85" s="1">
        <f t="shared" si="132"/>
        <v>0</v>
      </c>
      <c r="T85" s="1" t="e">
        <f t="shared" si="167"/>
        <v>#VALUE!</v>
      </c>
      <c r="U85" s="1" t="s">
        <v>33</v>
      </c>
      <c r="V85" s="1">
        <v>2018</v>
      </c>
      <c r="W85" s="1" t="s">
        <v>35</v>
      </c>
      <c r="X85" s="1" t="s">
        <v>40</v>
      </c>
      <c r="Y85" s="8" t="s">
        <v>168</v>
      </c>
      <c r="Z85" s="1" t="s">
        <v>368</v>
      </c>
      <c r="AA85" s="1" t="s">
        <v>31</v>
      </c>
      <c r="AB85" s="1" t="s">
        <v>33</v>
      </c>
      <c r="AC85" s="1" t="s">
        <v>33</v>
      </c>
      <c r="AD85" s="1" t="e">
        <f t="shared" si="182"/>
        <v>#VALUE!</v>
      </c>
      <c r="AE85" s="1" t="s">
        <v>33</v>
      </c>
      <c r="AF85" s="1">
        <v>0.84309999999999996</v>
      </c>
      <c r="AG85" s="1">
        <v>0.83330000000000004</v>
      </c>
      <c r="AH85" s="1">
        <f t="shared" si="133"/>
        <v>5.0575884823035402</v>
      </c>
      <c r="AI85" s="1">
        <f t="shared" si="134"/>
        <v>5.0575884823035402</v>
      </c>
      <c r="AJ85" s="2">
        <f t="shared" si="135"/>
        <v>0.1882875315012601</v>
      </c>
      <c r="AK85" s="1">
        <f t="shared" si="136"/>
        <v>0.1882875315012601</v>
      </c>
      <c r="AL85" s="1">
        <f t="shared" si="137"/>
        <v>28.777777777777779</v>
      </c>
      <c r="AM85" s="1">
        <f t="shared" si="138"/>
        <v>28.777777777777779</v>
      </c>
      <c r="AN85" s="4">
        <f t="shared" si="169"/>
        <v>0.86956784613031834</v>
      </c>
      <c r="AO85" s="4">
        <f t="shared" si="170"/>
        <v>0.801155458053464</v>
      </c>
      <c r="AP85" s="4">
        <f t="shared" si="171"/>
        <v>0.83887254901960784</v>
      </c>
      <c r="AQ85" s="1">
        <v>0.93089999999999995</v>
      </c>
      <c r="AR85" s="1">
        <f t="shared" si="172"/>
        <v>49</v>
      </c>
      <c r="AS85" s="1">
        <f t="shared" si="173"/>
        <v>7</v>
      </c>
      <c r="AT85" s="1">
        <f t="shared" si="174"/>
        <v>37</v>
      </c>
      <c r="AU85" s="1">
        <f t="shared" si="175"/>
        <v>9</v>
      </c>
      <c r="AV85" s="1">
        <f t="shared" si="139"/>
        <v>49</v>
      </c>
      <c r="AW85" s="1">
        <f t="shared" si="140"/>
        <v>7</v>
      </c>
      <c r="AX85" s="1">
        <f t="shared" si="141"/>
        <v>37</v>
      </c>
      <c r="AY85" s="1">
        <f t="shared" si="142"/>
        <v>9</v>
      </c>
      <c r="AZ85" s="1">
        <f t="shared" si="143"/>
        <v>0.84482758620689657</v>
      </c>
      <c r="BA85" s="1">
        <f t="shared" si="144"/>
        <v>0.15909090909090906</v>
      </c>
      <c r="BB85" s="1">
        <f t="shared" si="145"/>
        <v>0.84482758620689657</v>
      </c>
      <c r="BC85" s="1">
        <f t="shared" si="146"/>
        <v>0.15909090909090906</v>
      </c>
      <c r="BD85" s="1">
        <f t="shared" si="147"/>
        <v>56</v>
      </c>
      <c r="BE85" s="1">
        <f t="shared" si="148"/>
        <v>46</v>
      </c>
      <c r="BF85" s="1">
        <f t="shared" si="149"/>
        <v>1.2173913043478262</v>
      </c>
      <c r="BG85" s="1">
        <f t="shared" si="176"/>
        <v>-0.10079051383399196</v>
      </c>
      <c r="BH85" s="1" t="s">
        <v>33</v>
      </c>
      <c r="BI85" s="5" t="s">
        <v>33</v>
      </c>
      <c r="BJ85" s="5" t="s">
        <v>33</v>
      </c>
      <c r="BK85" s="1" t="str">
        <f t="shared" si="150"/>
        <v>Yes</v>
      </c>
      <c r="BL85" s="1" t="s">
        <v>515</v>
      </c>
      <c r="BM85" s="1">
        <v>0.12129963898916971</v>
      </c>
      <c r="BN85" s="1">
        <v>0.87961696306429538</v>
      </c>
      <c r="BO85" s="1">
        <f t="shared" si="127"/>
        <v>0.87870036101083027</v>
      </c>
      <c r="BP85" s="1">
        <v>0.5006839945280438</v>
      </c>
      <c r="BQ85" s="1">
        <v>0.49963898916967531</v>
      </c>
      <c r="BR85" s="1">
        <f t="shared" si="151"/>
        <v>51</v>
      </c>
      <c r="BS85" s="1">
        <f t="shared" si="177"/>
        <v>5</v>
      </c>
      <c r="BT85" s="1">
        <f t="shared" si="178"/>
        <v>39</v>
      </c>
      <c r="BU85" s="1">
        <f t="shared" si="152"/>
        <v>7</v>
      </c>
      <c r="BV85" s="1">
        <f t="shared" si="153"/>
        <v>51</v>
      </c>
      <c r="BW85" s="1">
        <f t="shared" si="154"/>
        <v>5</v>
      </c>
      <c r="BX85" s="1">
        <f t="shared" si="155"/>
        <v>39</v>
      </c>
      <c r="BY85" s="1">
        <f t="shared" si="156"/>
        <v>7</v>
      </c>
      <c r="BZ85" s="1">
        <f t="shared" si="157"/>
        <v>0.87931034482758619</v>
      </c>
      <c r="CA85" s="1">
        <f t="shared" si="158"/>
        <v>0.11363636363636365</v>
      </c>
      <c r="CB85" s="1">
        <f t="shared" si="159"/>
        <v>0.87931034482758619</v>
      </c>
      <c r="CC85" s="1">
        <f t="shared" si="160"/>
        <v>0.11363636363636365</v>
      </c>
      <c r="CD85" s="1">
        <f t="shared" si="161"/>
        <v>7.2516041300241003</v>
      </c>
      <c r="CE85" s="1">
        <f t="shared" si="162"/>
        <v>7.7379310344827577</v>
      </c>
      <c r="CF85" s="2">
        <f t="shared" si="163"/>
        <v>0.13700123759733024</v>
      </c>
      <c r="CG85" s="2">
        <f t="shared" si="164"/>
        <v>0.13616268788682584</v>
      </c>
      <c r="CH85" s="1">
        <f t="shared" si="165"/>
        <v>56.828571428571429</v>
      </c>
      <c r="CI85" s="1">
        <f t="shared" si="168"/>
        <v>56.828571428571429</v>
      </c>
      <c r="CJ85" s="4">
        <f t="shared" si="179"/>
        <v>0.90529345845681919</v>
      </c>
      <c r="CK85" s="4">
        <f t="shared" si="180"/>
        <v>0.84703228736526281</v>
      </c>
      <c r="CL85" s="4">
        <f t="shared" si="181"/>
        <v>0.87922156610005542</v>
      </c>
      <c r="CM85">
        <v>3.0364372469635689E-2</v>
      </c>
      <c r="CN85">
        <v>0.52959501557632405</v>
      </c>
      <c r="CO85">
        <v>0.1649797570850203</v>
      </c>
      <c r="CP85">
        <v>0.82087227414330211</v>
      </c>
      <c r="CQ85">
        <v>0.38056680161943318</v>
      </c>
      <c r="CR85">
        <v>0.99532710280373826</v>
      </c>
      <c r="CS85">
        <v>0.5</v>
      </c>
      <c r="CT85">
        <v>0.49999999999999989</v>
      </c>
    </row>
    <row r="86" spans="1:98" x14ac:dyDescent="0.25">
      <c r="A86" s="1" t="s">
        <v>166</v>
      </c>
      <c r="B86" s="1" t="s">
        <v>167</v>
      </c>
      <c r="C86" s="1">
        <v>35</v>
      </c>
      <c r="D86" s="1" t="s">
        <v>279</v>
      </c>
      <c r="E86" s="1" t="s">
        <v>571</v>
      </c>
      <c r="F86" s="1">
        <v>1</v>
      </c>
      <c r="G86" s="1">
        <v>0</v>
      </c>
      <c r="H86" s="1">
        <v>44</v>
      </c>
      <c r="I86" s="1">
        <v>58</v>
      </c>
      <c r="J86" s="1">
        <v>0</v>
      </c>
      <c r="K86" s="1">
        <f t="shared" si="166"/>
        <v>44</v>
      </c>
      <c r="L86" s="1">
        <f t="shared" si="131"/>
        <v>102</v>
      </c>
      <c r="M86" s="1" t="s">
        <v>33</v>
      </c>
      <c r="N86" s="1" t="s">
        <v>33</v>
      </c>
      <c r="O86" s="1">
        <v>0</v>
      </c>
      <c r="P86" s="1" t="s">
        <v>33</v>
      </c>
      <c r="Q86" s="1" t="e">
        <f t="shared" si="125"/>
        <v>#VALUE!</v>
      </c>
      <c r="R86" s="1" t="e">
        <f t="shared" si="126"/>
        <v>#VALUE!</v>
      </c>
      <c r="S86" s="1">
        <f t="shared" si="132"/>
        <v>0</v>
      </c>
      <c r="T86" s="1" t="e">
        <f t="shared" si="167"/>
        <v>#VALUE!</v>
      </c>
      <c r="U86" s="1" t="s">
        <v>33</v>
      </c>
      <c r="V86" s="1">
        <v>2018</v>
      </c>
      <c r="W86" s="1" t="s">
        <v>35</v>
      </c>
      <c r="X86" s="1" t="s">
        <v>30</v>
      </c>
      <c r="Y86" s="8" t="s">
        <v>169</v>
      </c>
      <c r="Z86" s="1" t="s">
        <v>367</v>
      </c>
      <c r="AA86" s="1" t="s">
        <v>31</v>
      </c>
      <c r="AB86" s="1" t="s">
        <v>33</v>
      </c>
      <c r="AC86" s="1" t="s">
        <v>33</v>
      </c>
      <c r="AD86" s="1" t="e">
        <f t="shared" si="182"/>
        <v>#VALUE!</v>
      </c>
      <c r="AE86" s="1" t="s">
        <v>33</v>
      </c>
      <c r="AF86" s="1">
        <v>0.73209999999999997</v>
      </c>
      <c r="AG86" s="1">
        <v>0.72089999999999999</v>
      </c>
      <c r="AH86" s="1">
        <f t="shared" si="133"/>
        <v>2.6230741669652451</v>
      </c>
      <c r="AI86" s="1">
        <f t="shared" si="134"/>
        <v>2.6230741669652451</v>
      </c>
      <c r="AJ86" s="2">
        <f t="shared" si="135"/>
        <v>0.37161880982105705</v>
      </c>
      <c r="AK86" s="1">
        <f t="shared" si="136"/>
        <v>0.37161880982105705</v>
      </c>
      <c r="AL86" s="1">
        <f t="shared" si="137"/>
        <v>7</v>
      </c>
      <c r="AM86" s="1">
        <f t="shared" si="138"/>
        <v>7</v>
      </c>
      <c r="AN86" s="4">
        <f t="shared" si="169"/>
        <v>0.77566849706442198</v>
      </c>
      <c r="AO86" s="4">
        <f t="shared" si="170"/>
        <v>0.67120348386932949</v>
      </c>
      <c r="AP86" s="4">
        <f t="shared" si="171"/>
        <v>0.72726862745098031</v>
      </c>
      <c r="AQ86" s="1">
        <v>0.72760000000000002</v>
      </c>
      <c r="AR86" s="1">
        <f t="shared" si="172"/>
        <v>42</v>
      </c>
      <c r="AS86" s="1">
        <f t="shared" si="173"/>
        <v>12</v>
      </c>
      <c r="AT86" s="1">
        <f t="shared" si="174"/>
        <v>32</v>
      </c>
      <c r="AU86" s="1">
        <f t="shared" si="175"/>
        <v>16</v>
      </c>
      <c r="AV86" s="1">
        <f t="shared" si="139"/>
        <v>42</v>
      </c>
      <c r="AW86" s="1">
        <f t="shared" si="140"/>
        <v>12</v>
      </c>
      <c r="AX86" s="1">
        <f t="shared" si="141"/>
        <v>32</v>
      </c>
      <c r="AY86" s="1">
        <f t="shared" si="142"/>
        <v>16</v>
      </c>
      <c r="AZ86" s="1">
        <f t="shared" si="143"/>
        <v>0.72413793103448276</v>
      </c>
      <c r="BA86" s="1">
        <f t="shared" si="144"/>
        <v>0.27272727272727271</v>
      </c>
      <c r="BB86" s="1">
        <f t="shared" si="145"/>
        <v>0.72413793103448276</v>
      </c>
      <c r="BC86" s="1">
        <f t="shared" si="146"/>
        <v>0.27272727272727271</v>
      </c>
      <c r="BD86" s="1">
        <f t="shared" si="147"/>
        <v>54</v>
      </c>
      <c r="BE86" s="1">
        <f t="shared" si="148"/>
        <v>48</v>
      </c>
      <c r="BF86" s="1">
        <f t="shared" si="149"/>
        <v>1.125</v>
      </c>
      <c r="BG86" s="1">
        <f t="shared" si="176"/>
        <v>-0.19318181818181812</v>
      </c>
      <c r="BH86" s="1" t="s">
        <v>337</v>
      </c>
      <c r="BI86" s="5">
        <v>0.62460000000000004</v>
      </c>
      <c r="BJ86" s="5">
        <v>0.83055599999999996</v>
      </c>
      <c r="BK86" s="1" t="str">
        <f t="shared" si="150"/>
        <v>No</v>
      </c>
      <c r="BL86" s="1" t="s">
        <v>33</v>
      </c>
      <c r="BM86" s="1" t="s">
        <v>33</v>
      </c>
      <c r="BN86" s="1" t="s">
        <v>33</v>
      </c>
      <c r="BO86" s="1" t="s">
        <v>33</v>
      </c>
      <c r="BP86" s="1" t="s">
        <v>33</v>
      </c>
      <c r="BQ86" s="1" t="s">
        <v>33</v>
      </c>
      <c r="BR86" s="1" t="e">
        <f t="shared" si="151"/>
        <v>#VALUE!</v>
      </c>
      <c r="BS86" s="1" t="e">
        <f t="shared" si="177"/>
        <v>#VALUE!</v>
      </c>
      <c r="BT86" s="1" t="e">
        <f t="shared" si="178"/>
        <v>#VALUE!</v>
      </c>
      <c r="BU86" s="1" t="e">
        <f t="shared" si="152"/>
        <v>#VALUE!</v>
      </c>
      <c r="BV86" s="1" t="e">
        <f t="shared" si="153"/>
        <v>#VALUE!</v>
      </c>
      <c r="BW86" s="1" t="e">
        <f t="shared" si="154"/>
        <v>#VALUE!</v>
      </c>
      <c r="BX86" s="1" t="e">
        <f t="shared" si="155"/>
        <v>#VALUE!</v>
      </c>
      <c r="BY86" s="1" t="e">
        <f t="shared" si="156"/>
        <v>#VALUE!</v>
      </c>
      <c r="BZ86" s="1" t="e">
        <f t="shared" si="157"/>
        <v>#VALUE!</v>
      </c>
      <c r="CA86" s="1" t="e">
        <f t="shared" si="158"/>
        <v>#VALUE!</v>
      </c>
      <c r="CB86" s="1" t="e">
        <f t="shared" si="159"/>
        <v>#VALUE!</v>
      </c>
      <c r="CC86" s="1" t="e">
        <f t="shared" si="160"/>
        <v>#VALUE!</v>
      </c>
      <c r="CD86" s="1" t="e">
        <f t="shared" si="161"/>
        <v>#VALUE!</v>
      </c>
      <c r="CE86" s="1" t="e">
        <f t="shared" si="162"/>
        <v>#VALUE!</v>
      </c>
      <c r="CF86" s="2" t="e">
        <f t="shared" si="163"/>
        <v>#VALUE!</v>
      </c>
      <c r="CG86" s="2" t="e">
        <f t="shared" si="164"/>
        <v>#VALUE!</v>
      </c>
      <c r="CH86" s="1" t="e">
        <f t="shared" si="165"/>
        <v>#VALUE!</v>
      </c>
      <c r="CI86" s="1" t="e">
        <f t="shared" si="168"/>
        <v>#VALUE!</v>
      </c>
      <c r="CJ86" s="4" t="e">
        <f t="shared" si="179"/>
        <v>#VALUE!</v>
      </c>
      <c r="CK86" s="4" t="e">
        <f t="shared" si="180"/>
        <v>#VALUE!</v>
      </c>
      <c r="CL86" s="4" t="e">
        <f t="shared" si="181"/>
        <v>#VALUE!</v>
      </c>
      <c r="CM86" s="1" t="s">
        <v>33</v>
      </c>
      <c r="CN86" s="1" t="s">
        <v>33</v>
      </c>
      <c r="CO86" s="1" t="s">
        <v>33</v>
      </c>
      <c r="CP86" s="1" t="s">
        <v>33</v>
      </c>
      <c r="CQ86" s="1" t="s">
        <v>33</v>
      </c>
      <c r="CR86" s="1" t="s">
        <v>33</v>
      </c>
      <c r="CS86" s="1" t="s">
        <v>33</v>
      </c>
      <c r="CT86" s="1" t="s">
        <v>33</v>
      </c>
    </row>
    <row r="87" spans="1:98" x14ac:dyDescent="0.25">
      <c r="A87" s="1" t="s">
        <v>166</v>
      </c>
      <c r="B87" s="1" t="s">
        <v>167</v>
      </c>
      <c r="C87" s="1">
        <v>35</v>
      </c>
      <c r="D87" s="1" t="s">
        <v>280</v>
      </c>
      <c r="E87" s="1" t="s">
        <v>571</v>
      </c>
      <c r="F87" s="1">
        <v>1</v>
      </c>
      <c r="G87" s="1">
        <v>0</v>
      </c>
      <c r="H87" s="1">
        <v>44</v>
      </c>
      <c r="I87" s="1">
        <v>58</v>
      </c>
      <c r="J87" s="1">
        <v>0</v>
      </c>
      <c r="K87" s="1">
        <f t="shared" si="166"/>
        <v>44</v>
      </c>
      <c r="L87" s="1">
        <f t="shared" si="131"/>
        <v>102</v>
      </c>
      <c r="M87" s="1" t="s">
        <v>33</v>
      </c>
      <c r="N87" s="1" t="s">
        <v>33</v>
      </c>
      <c r="O87" s="1">
        <v>0</v>
      </c>
      <c r="P87" s="1" t="s">
        <v>33</v>
      </c>
      <c r="Q87" s="1" t="e">
        <f t="shared" si="125"/>
        <v>#VALUE!</v>
      </c>
      <c r="R87" s="1" t="e">
        <f t="shared" si="126"/>
        <v>#VALUE!</v>
      </c>
      <c r="S87" s="1">
        <f t="shared" si="132"/>
        <v>0</v>
      </c>
      <c r="T87" s="1" t="e">
        <f t="shared" si="167"/>
        <v>#VALUE!</v>
      </c>
      <c r="U87" s="1" t="s">
        <v>33</v>
      </c>
      <c r="V87" s="1">
        <v>2018</v>
      </c>
      <c r="W87" s="1" t="s">
        <v>35</v>
      </c>
      <c r="X87" s="1" t="s">
        <v>30</v>
      </c>
      <c r="Y87" s="8" t="s">
        <v>170</v>
      </c>
      <c r="Z87" s="1" t="s">
        <v>367</v>
      </c>
      <c r="AA87" s="1" t="s">
        <v>31</v>
      </c>
      <c r="AB87" s="1" t="s">
        <v>33</v>
      </c>
      <c r="AC87" s="1" t="s">
        <v>33</v>
      </c>
      <c r="AD87" s="1" t="e">
        <f t="shared" si="182"/>
        <v>#VALUE!</v>
      </c>
      <c r="AE87" s="1" t="s">
        <v>33</v>
      </c>
      <c r="AF87" s="1">
        <v>0.76790000000000003</v>
      </c>
      <c r="AG87" s="1">
        <v>0.75</v>
      </c>
      <c r="AH87" s="1">
        <f t="shared" si="133"/>
        <v>3.0716000000000001</v>
      </c>
      <c r="AI87" s="1">
        <f t="shared" si="134"/>
        <v>3.0716000000000001</v>
      </c>
      <c r="AJ87" s="2">
        <f t="shared" si="135"/>
        <v>0.30946666666666661</v>
      </c>
      <c r="AK87" s="1">
        <f t="shared" si="136"/>
        <v>0.30946666666666661</v>
      </c>
      <c r="AL87" s="1">
        <f t="shared" si="137"/>
        <v>10.384615384615385</v>
      </c>
      <c r="AM87" s="1">
        <f t="shared" si="138"/>
        <v>10.384615384615385</v>
      </c>
      <c r="AN87" s="4">
        <f t="shared" si="169"/>
        <v>0.801938125470397</v>
      </c>
      <c r="AO87" s="4">
        <f t="shared" si="170"/>
        <v>0.71026090250485352</v>
      </c>
      <c r="AP87" s="4">
        <f t="shared" si="171"/>
        <v>0.76017843137254903</v>
      </c>
      <c r="AQ87" s="1">
        <v>0.79590000000000005</v>
      </c>
      <c r="AR87" s="1">
        <f t="shared" si="172"/>
        <v>45</v>
      </c>
      <c r="AS87" s="1">
        <f t="shared" si="173"/>
        <v>11</v>
      </c>
      <c r="AT87" s="1">
        <f t="shared" si="174"/>
        <v>33</v>
      </c>
      <c r="AU87" s="1">
        <f t="shared" si="175"/>
        <v>13</v>
      </c>
      <c r="AV87" s="1">
        <f t="shared" si="139"/>
        <v>45</v>
      </c>
      <c r="AW87" s="1">
        <f t="shared" si="140"/>
        <v>11</v>
      </c>
      <c r="AX87" s="1">
        <f t="shared" si="141"/>
        <v>33</v>
      </c>
      <c r="AY87" s="1">
        <f t="shared" si="142"/>
        <v>13</v>
      </c>
      <c r="AZ87" s="1">
        <f t="shared" si="143"/>
        <v>0.77586206896551724</v>
      </c>
      <c r="BA87" s="1">
        <f t="shared" si="144"/>
        <v>0.25</v>
      </c>
      <c r="BB87" s="1">
        <f t="shared" si="145"/>
        <v>0.77586206896551724</v>
      </c>
      <c r="BC87" s="1">
        <f t="shared" si="146"/>
        <v>0.25</v>
      </c>
      <c r="BD87" s="1">
        <f t="shared" si="147"/>
        <v>56</v>
      </c>
      <c r="BE87" s="1">
        <f t="shared" si="148"/>
        <v>46</v>
      </c>
      <c r="BF87" s="1">
        <f t="shared" si="149"/>
        <v>1.2173913043478262</v>
      </c>
      <c r="BG87" s="1">
        <f t="shared" si="176"/>
        <v>-0.10079051383399196</v>
      </c>
      <c r="BH87" s="1" t="s">
        <v>338</v>
      </c>
      <c r="BI87" s="5">
        <v>0.70306000000000002</v>
      </c>
      <c r="BJ87" s="5">
        <v>0.88866000000000001</v>
      </c>
      <c r="BK87" s="1" t="str">
        <f t="shared" si="150"/>
        <v>No</v>
      </c>
      <c r="BL87" s="1" t="s">
        <v>33</v>
      </c>
      <c r="BM87" s="1" t="s">
        <v>33</v>
      </c>
      <c r="BN87" s="1" t="s">
        <v>33</v>
      </c>
      <c r="BO87" s="1" t="s">
        <v>33</v>
      </c>
      <c r="BP87" s="1" t="s">
        <v>33</v>
      </c>
      <c r="BQ87" s="1" t="s">
        <v>33</v>
      </c>
      <c r="BR87" s="1" t="e">
        <f t="shared" si="151"/>
        <v>#VALUE!</v>
      </c>
      <c r="BS87" s="1" t="e">
        <f t="shared" si="177"/>
        <v>#VALUE!</v>
      </c>
      <c r="BT87" s="1" t="e">
        <f t="shared" si="178"/>
        <v>#VALUE!</v>
      </c>
      <c r="BU87" s="1" t="e">
        <f t="shared" si="152"/>
        <v>#VALUE!</v>
      </c>
      <c r="BV87" s="1" t="e">
        <f t="shared" si="153"/>
        <v>#VALUE!</v>
      </c>
      <c r="BW87" s="1" t="e">
        <f t="shared" si="154"/>
        <v>#VALUE!</v>
      </c>
      <c r="BX87" s="1" t="e">
        <f t="shared" si="155"/>
        <v>#VALUE!</v>
      </c>
      <c r="BY87" s="1" t="e">
        <f t="shared" si="156"/>
        <v>#VALUE!</v>
      </c>
      <c r="BZ87" s="1" t="e">
        <f t="shared" si="157"/>
        <v>#VALUE!</v>
      </c>
      <c r="CA87" s="1" t="e">
        <f t="shared" si="158"/>
        <v>#VALUE!</v>
      </c>
      <c r="CB87" s="1" t="e">
        <f t="shared" si="159"/>
        <v>#VALUE!</v>
      </c>
      <c r="CC87" s="1" t="e">
        <f t="shared" si="160"/>
        <v>#VALUE!</v>
      </c>
      <c r="CD87" s="1" t="e">
        <f t="shared" si="161"/>
        <v>#VALUE!</v>
      </c>
      <c r="CE87" s="1" t="e">
        <f t="shared" si="162"/>
        <v>#VALUE!</v>
      </c>
      <c r="CF87" s="2" t="e">
        <f t="shared" si="163"/>
        <v>#VALUE!</v>
      </c>
      <c r="CG87" s="2" t="e">
        <f t="shared" si="164"/>
        <v>#VALUE!</v>
      </c>
      <c r="CH87" s="1" t="e">
        <f t="shared" si="165"/>
        <v>#VALUE!</v>
      </c>
      <c r="CI87" s="1" t="e">
        <f t="shared" si="168"/>
        <v>#VALUE!</v>
      </c>
      <c r="CJ87" s="4" t="e">
        <f t="shared" si="179"/>
        <v>#VALUE!</v>
      </c>
      <c r="CK87" s="4" t="e">
        <f t="shared" si="180"/>
        <v>#VALUE!</v>
      </c>
      <c r="CL87" s="4" t="e">
        <f t="shared" si="181"/>
        <v>#VALUE!</v>
      </c>
      <c r="CM87" s="1" t="s">
        <v>33</v>
      </c>
      <c r="CN87" s="1" t="s">
        <v>33</v>
      </c>
      <c r="CO87" s="1" t="s">
        <v>33</v>
      </c>
      <c r="CP87" s="1" t="s">
        <v>33</v>
      </c>
      <c r="CQ87" s="1" t="s">
        <v>33</v>
      </c>
      <c r="CR87" s="1" t="s">
        <v>33</v>
      </c>
      <c r="CS87" s="1" t="s">
        <v>33</v>
      </c>
      <c r="CT87" s="1" t="s">
        <v>33</v>
      </c>
    </row>
    <row r="88" spans="1:98" x14ac:dyDescent="0.25">
      <c r="A88" s="1" t="s">
        <v>166</v>
      </c>
      <c r="B88" s="1" t="s">
        <v>167</v>
      </c>
      <c r="C88" s="1">
        <v>35</v>
      </c>
      <c r="D88" s="1" t="s">
        <v>281</v>
      </c>
      <c r="E88" s="1" t="s">
        <v>571</v>
      </c>
      <c r="F88" s="1">
        <v>1</v>
      </c>
      <c r="G88" s="1">
        <v>0</v>
      </c>
      <c r="H88" s="1">
        <v>44</v>
      </c>
      <c r="I88" s="1">
        <v>58</v>
      </c>
      <c r="J88" s="1">
        <v>0</v>
      </c>
      <c r="K88" s="1">
        <f t="shared" si="166"/>
        <v>44</v>
      </c>
      <c r="L88" s="1">
        <f t="shared" si="131"/>
        <v>102</v>
      </c>
      <c r="M88" s="1" t="s">
        <v>33</v>
      </c>
      <c r="N88" s="1" t="s">
        <v>33</v>
      </c>
      <c r="O88" s="1">
        <v>0</v>
      </c>
      <c r="P88" s="1" t="s">
        <v>33</v>
      </c>
      <c r="Q88" s="1" t="e">
        <f t="shared" si="125"/>
        <v>#VALUE!</v>
      </c>
      <c r="R88" s="1" t="e">
        <f t="shared" si="126"/>
        <v>#VALUE!</v>
      </c>
      <c r="S88" s="1">
        <f t="shared" si="132"/>
        <v>0</v>
      </c>
      <c r="T88" s="1" t="e">
        <f t="shared" si="167"/>
        <v>#VALUE!</v>
      </c>
      <c r="U88" s="1" t="s">
        <v>33</v>
      </c>
      <c r="V88" s="1">
        <v>2018</v>
      </c>
      <c r="W88" s="1" t="s">
        <v>35</v>
      </c>
      <c r="X88" s="1" t="s">
        <v>30</v>
      </c>
      <c r="Y88" s="8" t="s">
        <v>171</v>
      </c>
      <c r="Z88" s="1" t="s">
        <v>367</v>
      </c>
      <c r="AA88" s="1" t="s">
        <v>31</v>
      </c>
      <c r="AB88" s="1" t="s">
        <v>33</v>
      </c>
      <c r="AC88" s="1" t="s">
        <v>33</v>
      </c>
      <c r="AD88" s="1" t="e">
        <f t="shared" si="182"/>
        <v>#VALUE!</v>
      </c>
      <c r="AE88" s="1" t="s">
        <v>33</v>
      </c>
      <c r="AF88" s="1">
        <v>0.72550000000000003</v>
      </c>
      <c r="AG88" s="1">
        <v>0.86050000000000004</v>
      </c>
      <c r="AH88" s="1">
        <f t="shared" si="133"/>
        <v>5.2007168458781381</v>
      </c>
      <c r="AI88" s="1">
        <f t="shared" si="134"/>
        <v>5.2007168458781381</v>
      </c>
      <c r="AJ88" s="2">
        <f t="shared" si="135"/>
        <v>0.31900058105752466</v>
      </c>
      <c r="AK88" s="1">
        <f t="shared" si="136"/>
        <v>0.31900058105752466</v>
      </c>
      <c r="AL88" s="1">
        <f t="shared" si="137"/>
        <v>16.625</v>
      </c>
      <c r="AM88" s="1">
        <f t="shared" si="138"/>
        <v>16.625</v>
      </c>
      <c r="AN88" s="4">
        <f t="shared" si="169"/>
        <v>0.87270049982371367</v>
      </c>
      <c r="AO88" s="4">
        <f t="shared" si="170"/>
        <v>0.70397709313351808</v>
      </c>
      <c r="AP88" s="4">
        <f t="shared" si="171"/>
        <v>0.78373529411764709</v>
      </c>
      <c r="AQ88" s="1">
        <v>0.86050000000000004</v>
      </c>
      <c r="AR88" s="1">
        <f t="shared" si="172"/>
        <v>42</v>
      </c>
      <c r="AS88" s="1">
        <f t="shared" si="173"/>
        <v>6</v>
      </c>
      <c r="AT88" s="1">
        <f t="shared" si="174"/>
        <v>38</v>
      </c>
      <c r="AU88" s="1">
        <f t="shared" si="175"/>
        <v>16</v>
      </c>
      <c r="AV88" s="1">
        <f t="shared" si="139"/>
        <v>42</v>
      </c>
      <c r="AW88" s="1">
        <f t="shared" si="140"/>
        <v>6</v>
      </c>
      <c r="AX88" s="1">
        <f t="shared" si="141"/>
        <v>38</v>
      </c>
      <c r="AY88" s="1">
        <f t="shared" si="142"/>
        <v>16</v>
      </c>
      <c r="AZ88" s="1">
        <f t="shared" si="143"/>
        <v>0.72413793103448276</v>
      </c>
      <c r="BA88" s="1">
        <f t="shared" si="144"/>
        <v>0.13636363636363635</v>
      </c>
      <c r="BB88" s="1">
        <f t="shared" si="145"/>
        <v>0.72413793103448276</v>
      </c>
      <c r="BC88" s="1">
        <f t="shared" si="146"/>
        <v>0.13636363636363635</v>
      </c>
      <c r="BD88" s="1">
        <f t="shared" si="147"/>
        <v>48</v>
      </c>
      <c r="BE88" s="1">
        <f t="shared" si="148"/>
        <v>54</v>
      </c>
      <c r="BF88" s="1">
        <f t="shared" si="149"/>
        <v>0.88888888888888884</v>
      </c>
      <c r="BG88" s="1">
        <f t="shared" si="176"/>
        <v>-0.42929292929292928</v>
      </c>
      <c r="BH88" s="1" t="s">
        <v>339</v>
      </c>
      <c r="BI88" s="5">
        <v>0.78720999999999997</v>
      </c>
      <c r="BJ88" s="5">
        <v>0.93372200000000005</v>
      </c>
      <c r="BK88" s="1" t="str">
        <f t="shared" si="150"/>
        <v>No</v>
      </c>
      <c r="BL88" s="1" t="s">
        <v>33</v>
      </c>
      <c r="BM88" s="1" t="s">
        <v>33</v>
      </c>
      <c r="BN88" s="1" t="s">
        <v>33</v>
      </c>
      <c r="BO88" s="1" t="s">
        <v>33</v>
      </c>
      <c r="BP88" s="1" t="s">
        <v>33</v>
      </c>
      <c r="BQ88" s="1" t="s">
        <v>33</v>
      </c>
      <c r="BR88" s="1" t="e">
        <f t="shared" si="151"/>
        <v>#VALUE!</v>
      </c>
      <c r="BS88" s="1" t="e">
        <f t="shared" si="177"/>
        <v>#VALUE!</v>
      </c>
      <c r="BT88" s="1" t="e">
        <f t="shared" si="178"/>
        <v>#VALUE!</v>
      </c>
      <c r="BU88" s="1" t="e">
        <f t="shared" si="152"/>
        <v>#VALUE!</v>
      </c>
      <c r="BV88" s="1" t="e">
        <f t="shared" si="153"/>
        <v>#VALUE!</v>
      </c>
      <c r="BW88" s="1" t="e">
        <f t="shared" si="154"/>
        <v>#VALUE!</v>
      </c>
      <c r="BX88" s="1" t="e">
        <f t="shared" si="155"/>
        <v>#VALUE!</v>
      </c>
      <c r="BY88" s="1" t="e">
        <f t="shared" si="156"/>
        <v>#VALUE!</v>
      </c>
      <c r="BZ88" s="1" t="e">
        <f t="shared" si="157"/>
        <v>#VALUE!</v>
      </c>
      <c r="CA88" s="1" t="e">
        <f t="shared" si="158"/>
        <v>#VALUE!</v>
      </c>
      <c r="CB88" s="1" t="e">
        <f t="shared" si="159"/>
        <v>#VALUE!</v>
      </c>
      <c r="CC88" s="1" t="e">
        <f t="shared" si="160"/>
        <v>#VALUE!</v>
      </c>
      <c r="CD88" s="1" t="e">
        <f t="shared" si="161"/>
        <v>#VALUE!</v>
      </c>
      <c r="CE88" s="1" t="e">
        <f t="shared" si="162"/>
        <v>#VALUE!</v>
      </c>
      <c r="CF88" s="2" t="e">
        <f t="shared" si="163"/>
        <v>#VALUE!</v>
      </c>
      <c r="CG88" s="2" t="e">
        <f t="shared" si="164"/>
        <v>#VALUE!</v>
      </c>
      <c r="CH88" s="1" t="e">
        <f t="shared" si="165"/>
        <v>#VALUE!</v>
      </c>
      <c r="CI88" s="1" t="e">
        <f t="shared" si="168"/>
        <v>#VALUE!</v>
      </c>
      <c r="CJ88" s="4" t="e">
        <f t="shared" si="179"/>
        <v>#VALUE!</v>
      </c>
      <c r="CK88" s="4" t="e">
        <f t="shared" si="180"/>
        <v>#VALUE!</v>
      </c>
      <c r="CL88" s="4" t="e">
        <f t="shared" si="181"/>
        <v>#VALUE!</v>
      </c>
      <c r="CM88" s="1" t="s">
        <v>33</v>
      </c>
      <c r="CN88" s="1" t="s">
        <v>33</v>
      </c>
      <c r="CO88" s="1" t="s">
        <v>33</v>
      </c>
      <c r="CP88" s="1" t="s">
        <v>33</v>
      </c>
      <c r="CQ88" s="1" t="s">
        <v>33</v>
      </c>
      <c r="CR88" s="1" t="s">
        <v>33</v>
      </c>
      <c r="CS88" s="1" t="s">
        <v>33</v>
      </c>
      <c r="CT88" s="1" t="s">
        <v>33</v>
      </c>
    </row>
    <row r="89" spans="1:98" x14ac:dyDescent="0.25">
      <c r="A89" s="1" t="s">
        <v>166</v>
      </c>
      <c r="B89" s="1" t="s">
        <v>167</v>
      </c>
      <c r="C89" s="1">
        <v>35</v>
      </c>
      <c r="D89" s="1" t="s">
        <v>282</v>
      </c>
      <c r="E89" s="1" t="s">
        <v>571</v>
      </c>
      <c r="F89" s="1">
        <v>1</v>
      </c>
      <c r="G89" s="1">
        <v>0</v>
      </c>
      <c r="H89" s="1">
        <v>44</v>
      </c>
      <c r="I89" s="1">
        <v>58</v>
      </c>
      <c r="J89" s="1">
        <v>0</v>
      </c>
      <c r="K89" s="1">
        <f t="shared" si="166"/>
        <v>44</v>
      </c>
      <c r="L89" s="1">
        <f t="shared" si="131"/>
        <v>102</v>
      </c>
      <c r="M89" s="1" t="s">
        <v>33</v>
      </c>
      <c r="N89" s="1" t="s">
        <v>33</v>
      </c>
      <c r="O89" s="1">
        <v>0</v>
      </c>
      <c r="P89" s="1" t="s">
        <v>33</v>
      </c>
      <c r="Q89" s="1" t="e">
        <f t="shared" si="125"/>
        <v>#VALUE!</v>
      </c>
      <c r="R89" s="1" t="e">
        <f t="shared" si="126"/>
        <v>#VALUE!</v>
      </c>
      <c r="S89" s="1">
        <f t="shared" si="132"/>
        <v>0</v>
      </c>
      <c r="T89" s="1" t="e">
        <f t="shared" si="167"/>
        <v>#VALUE!</v>
      </c>
      <c r="U89" s="1" t="s">
        <v>33</v>
      </c>
      <c r="V89" s="1">
        <v>2018</v>
      </c>
      <c r="W89" s="1" t="s">
        <v>35</v>
      </c>
      <c r="X89" s="1" t="s">
        <v>30</v>
      </c>
      <c r="Y89" s="8" t="s">
        <v>172</v>
      </c>
      <c r="Z89" s="1" t="s">
        <v>367</v>
      </c>
      <c r="AA89" s="1" t="s">
        <v>31</v>
      </c>
      <c r="AB89" s="1" t="s">
        <v>33</v>
      </c>
      <c r="AC89" s="1" t="s">
        <v>33</v>
      </c>
      <c r="AD89" s="1" t="e">
        <f t="shared" si="182"/>
        <v>#VALUE!</v>
      </c>
      <c r="AE89" s="1" t="s">
        <v>33</v>
      </c>
      <c r="AF89" s="1">
        <v>0.85709999999999997</v>
      </c>
      <c r="AG89" s="1">
        <v>0.79549999999999998</v>
      </c>
      <c r="AH89" s="1">
        <f t="shared" si="133"/>
        <v>4.1911980440097798</v>
      </c>
      <c r="AI89" s="1">
        <f t="shared" si="134"/>
        <v>4.1911980440097798</v>
      </c>
      <c r="AJ89" s="2">
        <f t="shared" si="135"/>
        <v>0.17963544940289131</v>
      </c>
      <c r="AK89" s="1">
        <f t="shared" si="136"/>
        <v>0.17963544940289131</v>
      </c>
      <c r="AL89" s="1">
        <f t="shared" si="137"/>
        <v>24.305555555555557</v>
      </c>
      <c r="AM89" s="1">
        <f t="shared" si="138"/>
        <v>24.305555555555557</v>
      </c>
      <c r="AN89" s="4">
        <f t="shared" si="169"/>
        <v>0.84673768263560767</v>
      </c>
      <c r="AO89" s="4">
        <f t="shared" si="170"/>
        <v>0.80854327307335139</v>
      </c>
      <c r="AP89" s="4">
        <f t="shared" si="171"/>
        <v>0.83052745098039205</v>
      </c>
      <c r="AQ89" s="1">
        <v>0.88600000000000001</v>
      </c>
      <c r="AR89" s="1">
        <f t="shared" si="172"/>
        <v>50</v>
      </c>
      <c r="AS89" s="1">
        <f t="shared" si="173"/>
        <v>9</v>
      </c>
      <c r="AT89" s="1">
        <f t="shared" si="174"/>
        <v>35</v>
      </c>
      <c r="AU89" s="1">
        <f t="shared" si="175"/>
        <v>8</v>
      </c>
      <c r="AV89" s="1">
        <f t="shared" si="139"/>
        <v>50</v>
      </c>
      <c r="AW89" s="1">
        <f t="shared" si="140"/>
        <v>9</v>
      </c>
      <c r="AX89" s="1">
        <f t="shared" si="141"/>
        <v>35</v>
      </c>
      <c r="AY89" s="1">
        <f t="shared" si="142"/>
        <v>8</v>
      </c>
      <c r="AZ89" s="1">
        <f t="shared" si="143"/>
        <v>0.86206896551724133</v>
      </c>
      <c r="BA89" s="1">
        <f t="shared" si="144"/>
        <v>0.20454545454545459</v>
      </c>
      <c r="BB89" s="1">
        <f t="shared" si="145"/>
        <v>0.86206896551724133</v>
      </c>
      <c r="BC89" s="1">
        <f t="shared" si="146"/>
        <v>0.20454545454545459</v>
      </c>
      <c r="BD89" s="1">
        <f t="shared" si="147"/>
        <v>59</v>
      </c>
      <c r="BE89" s="1">
        <f t="shared" si="148"/>
        <v>43</v>
      </c>
      <c r="BF89" s="1">
        <f t="shared" si="149"/>
        <v>1.3720930232558139</v>
      </c>
      <c r="BG89" s="1">
        <f t="shared" si="176"/>
        <v>5.3911205073995827E-2</v>
      </c>
      <c r="BH89" s="1" t="s">
        <v>340</v>
      </c>
      <c r="BI89" s="5">
        <v>0.81959000000000004</v>
      </c>
      <c r="BJ89" s="5">
        <v>0.95233500000000004</v>
      </c>
      <c r="BK89" s="1" t="str">
        <f t="shared" si="150"/>
        <v>No</v>
      </c>
      <c r="BL89" s="1" t="s">
        <v>33</v>
      </c>
      <c r="BM89" s="1" t="s">
        <v>33</v>
      </c>
      <c r="BN89" s="1" t="s">
        <v>33</v>
      </c>
      <c r="BO89" s="1" t="s">
        <v>33</v>
      </c>
      <c r="BP89" s="1" t="s">
        <v>33</v>
      </c>
      <c r="BQ89" s="1" t="s">
        <v>33</v>
      </c>
      <c r="BR89" s="1" t="e">
        <f t="shared" si="151"/>
        <v>#VALUE!</v>
      </c>
      <c r="BS89" s="1" t="e">
        <f t="shared" si="177"/>
        <v>#VALUE!</v>
      </c>
      <c r="BT89" s="1" t="e">
        <f t="shared" si="178"/>
        <v>#VALUE!</v>
      </c>
      <c r="BU89" s="1" t="e">
        <f t="shared" si="152"/>
        <v>#VALUE!</v>
      </c>
      <c r="BV89" s="1" t="e">
        <f t="shared" si="153"/>
        <v>#VALUE!</v>
      </c>
      <c r="BW89" s="1" t="e">
        <f t="shared" si="154"/>
        <v>#VALUE!</v>
      </c>
      <c r="BX89" s="1" t="e">
        <f t="shared" si="155"/>
        <v>#VALUE!</v>
      </c>
      <c r="BY89" s="1" t="e">
        <f t="shared" si="156"/>
        <v>#VALUE!</v>
      </c>
      <c r="BZ89" s="1" t="e">
        <f t="shared" si="157"/>
        <v>#VALUE!</v>
      </c>
      <c r="CA89" s="1" t="e">
        <f t="shared" si="158"/>
        <v>#VALUE!</v>
      </c>
      <c r="CB89" s="1" t="e">
        <f t="shared" si="159"/>
        <v>#VALUE!</v>
      </c>
      <c r="CC89" s="1" t="e">
        <f t="shared" si="160"/>
        <v>#VALUE!</v>
      </c>
      <c r="CD89" s="1" t="e">
        <f t="shared" si="161"/>
        <v>#VALUE!</v>
      </c>
      <c r="CE89" s="1" t="e">
        <f t="shared" si="162"/>
        <v>#VALUE!</v>
      </c>
      <c r="CF89" s="2" t="e">
        <f t="shared" si="163"/>
        <v>#VALUE!</v>
      </c>
      <c r="CG89" s="2" t="e">
        <f t="shared" si="164"/>
        <v>#VALUE!</v>
      </c>
      <c r="CH89" s="1" t="e">
        <f t="shared" si="165"/>
        <v>#VALUE!</v>
      </c>
      <c r="CI89" s="1" t="e">
        <f t="shared" si="168"/>
        <v>#VALUE!</v>
      </c>
      <c r="CJ89" s="4" t="e">
        <f t="shared" si="179"/>
        <v>#VALUE!</v>
      </c>
      <c r="CK89" s="4" t="e">
        <f t="shared" si="180"/>
        <v>#VALUE!</v>
      </c>
      <c r="CL89" s="4" t="e">
        <f t="shared" si="181"/>
        <v>#VALUE!</v>
      </c>
      <c r="CM89" s="1" t="s">
        <v>33</v>
      </c>
      <c r="CN89" s="1" t="s">
        <v>33</v>
      </c>
      <c r="CO89" s="1" t="s">
        <v>33</v>
      </c>
      <c r="CP89" s="1" t="s">
        <v>33</v>
      </c>
      <c r="CQ89" s="1" t="s">
        <v>33</v>
      </c>
      <c r="CR89" s="1" t="s">
        <v>33</v>
      </c>
      <c r="CS89" s="1" t="s">
        <v>33</v>
      </c>
      <c r="CT89" s="1" t="s">
        <v>33</v>
      </c>
    </row>
    <row r="90" spans="1:98" x14ac:dyDescent="0.25">
      <c r="A90" s="1" t="s">
        <v>516</v>
      </c>
      <c r="B90" s="1" t="s">
        <v>174</v>
      </c>
      <c r="C90" s="1">
        <v>36</v>
      </c>
      <c r="D90" s="1" t="s">
        <v>346</v>
      </c>
      <c r="E90" s="1" t="s">
        <v>571</v>
      </c>
      <c r="F90" s="1">
        <v>1</v>
      </c>
      <c r="G90" s="1">
        <v>0</v>
      </c>
      <c r="H90" s="1">
        <v>50</v>
      </c>
      <c r="I90" s="1">
        <v>75</v>
      </c>
      <c r="J90" s="1">
        <v>0</v>
      </c>
      <c r="K90" s="1">
        <f t="shared" si="166"/>
        <v>50</v>
      </c>
      <c r="L90" s="1">
        <f t="shared" si="131"/>
        <v>125</v>
      </c>
      <c r="M90" s="1" t="s">
        <v>33</v>
      </c>
      <c r="N90" s="1" t="s">
        <v>33</v>
      </c>
      <c r="O90" s="1">
        <v>0</v>
      </c>
      <c r="P90" s="1" t="s">
        <v>33</v>
      </c>
      <c r="Q90" s="1" t="s">
        <v>33</v>
      </c>
      <c r="R90" s="1" t="s">
        <v>33</v>
      </c>
      <c r="S90" s="1">
        <f t="shared" si="132"/>
        <v>0</v>
      </c>
      <c r="T90" s="1" t="e">
        <f t="shared" si="167"/>
        <v>#VALUE!</v>
      </c>
      <c r="U90" s="1">
        <v>52</v>
      </c>
      <c r="V90" s="1">
        <v>2017</v>
      </c>
      <c r="W90" s="1" t="s">
        <v>35</v>
      </c>
      <c r="X90" s="1" t="s">
        <v>30</v>
      </c>
      <c r="Y90" s="8" t="s">
        <v>133</v>
      </c>
      <c r="Z90" s="1" t="s">
        <v>367</v>
      </c>
      <c r="AA90" s="1" t="s">
        <v>48</v>
      </c>
      <c r="AB90" s="1" t="s">
        <v>392</v>
      </c>
      <c r="AC90" s="1" t="s">
        <v>388</v>
      </c>
      <c r="AD90" s="1" t="e">
        <f t="shared" si="182"/>
        <v>#VALUE!</v>
      </c>
      <c r="AE90" s="1" t="s">
        <v>33</v>
      </c>
      <c r="AF90" s="1" t="s">
        <v>33</v>
      </c>
      <c r="AG90" s="1" t="s">
        <v>33</v>
      </c>
      <c r="AH90" s="1" t="e">
        <f t="shared" si="133"/>
        <v>#VALUE!</v>
      </c>
      <c r="AI90" s="1" t="e">
        <f t="shared" si="134"/>
        <v>#VALUE!</v>
      </c>
      <c r="AJ90" s="2" t="e">
        <f t="shared" si="135"/>
        <v>#VALUE!</v>
      </c>
      <c r="AK90" s="1" t="e">
        <f t="shared" si="136"/>
        <v>#VALUE!</v>
      </c>
      <c r="AL90" s="1" t="e">
        <f t="shared" si="137"/>
        <v>#VALUE!</v>
      </c>
      <c r="AM90" s="1" t="e">
        <f t="shared" si="138"/>
        <v>#VALUE!</v>
      </c>
      <c r="AN90" s="4" t="e">
        <f t="shared" si="169"/>
        <v>#VALUE!</v>
      </c>
      <c r="AO90" s="4" t="e">
        <f t="shared" si="170"/>
        <v>#VALUE!</v>
      </c>
      <c r="AP90" s="3" t="e">
        <f t="shared" si="171"/>
        <v>#VALUE!</v>
      </c>
      <c r="AQ90" s="1">
        <v>0.55700000000000005</v>
      </c>
      <c r="AR90" s="1" t="e">
        <f t="shared" si="172"/>
        <v>#VALUE!</v>
      </c>
      <c r="AS90" s="1" t="e">
        <f t="shared" si="173"/>
        <v>#VALUE!</v>
      </c>
      <c r="AT90" s="1" t="e">
        <f t="shared" si="174"/>
        <v>#VALUE!</v>
      </c>
      <c r="AU90" s="1" t="e">
        <f t="shared" si="175"/>
        <v>#VALUE!</v>
      </c>
      <c r="AV90" s="1" t="e">
        <f t="shared" si="139"/>
        <v>#VALUE!</v>
      </c>
      <c r="AW90" s="1" t="e">
        <f t="shared" si="140"/>
        <v>#VALUE!</v>
      </c>
      <c r="AX90" s="1" t="e">
        <f t="shared" si="141"/>
        <v>#VALUE!</v>
      </c>
      <c r="AY90" s="1" t="e">
        <f t="shared" si="142"/>
        <v>#VALUE!</v>
      </c>
      <c r="AZ90" s="1" t="e">
        <f t="shared" si="143"/>
        <v>#VALUE!</v>
      </c>
      <c r="BA90" s="1" t="e">
        <f t="shared" si="144"/>
        <v>#VALUE!</v>
      </c>
      <c r="BB90" s="1" t="e">
        <f t="shared" si="145"/>
        <v>#VALUE!</v>
      </c>
      <c r="BC90" s="1" t="e">
        <f t="shared" si="146"/>
        <v>#VALUE!</v>
      </c>
      <c r="BD90" s="1" t="e">
        <f t="shared" si="147"/>
        <v>#VALUE!</v>
      </c>
      <c r="BE90" s="1" t="e">
        <f t="shared" si="148"/>
        <v>#VALUE!</v>
      </c>
      <c r="BF90" s="1" t="e">
        <f t="shared" si="149"/>
        <v>#VALUE!</v>
      </c>
      <c r="BG90" s="1" t="e">
        <f t="shared" si="176"/>
        <v>#VALUE!</v>
      </c>
      <c r="BH90" s="1" t="s">
        <v>33</v>
      </c>
      <c r="BI90" s="5" t="s">
        <v>33</v>
      </c>
      <c r="BJ90" s="5" t="s">
        <v>33</v>
      </c>
      <c r="BK90" s="1" t="str">
        <f t="shared" si="150"/>
        <v>Yes</v>
      </c>
      <c r="BL90" s="1" t="s">
        <v>485</v>
      </c>
      <c r="BM90" s="1">
        <v>0.42199999999999999</v>
      </c>
      <c r="BN90" s="1">
        <v>0.57699999999999996</v>
      </c>
      <c r="BO90" s="1">
        <f>1-BM90</f>
        <v>0.57800000000000007</v>
      </c>
      <c r="BP90" s="12">
        <v>0.5</v>
      </c>
      <c r="BQ90" s="12">
        <v>0.5</v>
      </c>
      <c r="BR90" s="1">
        <f t="shared" si="151"/>
        <v>43</v>
      </c>
      <c r="BS90" s="1">
        <f t="shared" si="177"/>
        <v>21</v>
      </c>
      <c r="BT90" s="1">
        <f t="shared" si="178"/>
        <v>29</v>
      </c>
      <c r="BU90" s="1">
        <f t="shared" si="152"/>
        <v>32</v>
      </c>
      <c r="BV90" s="1">
        <f t="shared" si="153"/>
        <v>43</v>
      </c>
      <c r="BW90" s="1">
        <f t="shared" si="154"/>
        <v>21</v>
      </c>
      <c r="BX90" s="1">
        <f t="shared" si="155"/>
        <v>29</v>
      </c>
      <c r="BY90" s="1">
        <f t="shared" si="156"/>
        <v>32</v>
      </c>
      <c r="BZ90" s="1">
        <f t="shared" si="157"/>
        <v>0.57333333333333336</v>
      </c>
      <c r="CA90" s="1">
        <f t="shared" si="158"/>
        <v>0.42000000000000004</v>
      </c>
      <c r="CB90" s="1">
        <f t="shared" si="159"/>
        <v>0.57333333333333336</v>
      </c>
      <c r="CC90" s="1">
        <f t="shared" si="160"/>
        <v>0.42000000000000004</v>
      </c>
      <c r="CD90" s="1">
        <f t="shared" si="161"/>
        <v>1.3672985781990521</v>
      </c>
      <c r="CE90" s="1">
        <f t="shared" si="162"/>
        <v>1.3650793650793651</v>
      </c>
      <c r="CF90" s="2">
        <f t="shared" si="163"/>
        <v>0.73183391003460208</v>
      </c>
      <c r="CG90" s="2">
        <f t="shared" si="164"/>
        <v>0.73563218390804597</v>
      </c>
      <c r="CH90" s="1">
        <f t="shared" si="165"/>
        <v>1.8556547619047619</v>
      </c>
      <c r="CI90" s="1">
        <f t="shared" si="168"/>
        <v>1.8556547619047619</v>
      </c>
      <c r="CJ90" s="4">
        <f t="shared" si="179"/>
        <v>0.67223300970873789</v>
      </c>
      <c r="CK90" s="4">
        <f t="shared" si="180"/>
        <v>0.47670103092783511</v>
      </c>
      <c r="CL90" s="4">
        <f t="shared" si="181"/>
        <v>0.57740000000000002</v>
      </c>
      <c r="CM90">
        <v>5.9333329999999997E-2</v>
      </c>
      <c r="CN90">
        <v>0.1</v>
      </c>
      <c r="CO90">
        <v>0.41933333</v>
      </c>
      <c r="CP90">
        <v>0.55789473999999994</v>
      </c>
      <c r="CQ90">
        <v>0.80133332999999995</v>
      </c>
      <c r="CR90">
        <v>0.84078947000000004</v>
      </c>
      <c r="CS90">
        <v>0.50066666999999998</v>
      </c>
      <c r="CT90">
        <v>0.5</v>
      </c>
    </row>
    <row r="91" spans="1:98" x14ac:dyDescent="0.25">
      <c r="A91" s="1" t="s">
        <v>516</v>
      </c>
      <c r="B91" s="1" t="s">
        <v>174</v>
      </c>
      <c r="C91" s="1">
        <v>36</v>
      </c>
      <c r="D91" s="1" t="s">
        <v>347</v>
      </c>
      <c r="E91" s="1" t="s">
        <v>571</v>
      </c>
      <c r="F91" s="1">
        <v>1</v>
      </c>
      <c r="G91" s="1">
        <v>0</v>
      </c>
      <c r="H91" s="1">
        <v>50</v>
      </c>
      <c r="I91" s="1">
        <v>75</v>
      </c>
      <c r="J91" s="1">
        <v>0</v>
      </c>
      <c r="K91" s="1">
        <f t="shared" si="166"/>
        <v>50</v>
      </c>
      <c r="L91" s="1">
        <f t="shared" si="131"/>
        <v>125</v>
      </c>
      <c r="M91" s="1" t="s">
        <v>33</v>
      </c>
      <c r="N91" s="1" t="s">
        <v>33</v>
      </c>
      <c r="O91" s="1">
        <v>0</v>
      </c>
      <c r="P91" s="1" t="s">
        <v>33</v>
      </c>
      <c r="Q91" s="1" t="s">
        <v>33</v>
      </c>
      <c r="R91" s="1" t="s">
        <v>33</v>
      </c>
      <c r="S91" s="1">
        <f t="shared" si="132"/>
        <v>0</v>
      </c>
      <c r="T91" s="1" t="e">
        <f t="shared" si="167"/>
        <v>#VALUE!</v>
      </c>
      <c r="U91" s="1">
        <v>52</v>
      </c>
      <c r="V91" s="1">
        <v>2017</v>
      </c>
      <c r="W91" s="1" t="s">
        <v>35</v>
      </c>
      <c r="X91" s="1" t="s">
        <v>30</v>
      </c>
      <c r="Y91" s="8" t="s">
        <v>175</v>
      </c>
      <c r="Z91" s="1" t="s">
        <v>368</v>
      </c>
      <c r="AA91" s="1" t="s">
        <v>48</v>
      </c>
      <c r="AB91" s="1" t="s">
        <v>392</v>
      </c>
      <c r="AC91" s="1" t="s">
        <v>388</v>
      </c>
      <c r="AD91" s="1" t="e">
        <f t="shared" si="182"/>
        <v>#VALUE!</v>
      </c>
      <c r="AE91" s="1" t="s">
        <v>33</v>
      </c>
      <c r="AF91" s="1" t="s">
        <v>33</v>
      </c>
      <c r="AG91" s="1" t="s">
        <v>33</v>
      </c>
      <c r="AH91" s="1" t="e">
        <f t="shared" si="133"/>
        <v>#VALUE!</v>
      </c>
      <c r="AI91" s="1" t="e">
        <f t="shared" si="134"/>
        <v>#VALUE!</v>
      </c>
      <c r="AJ91" s="2" t="e">
        <f t="shared" si="135"/>
        <v>#VALUE!</v>
      </c>
      <c r="AK91" s="1" t="e">
        <f t="shared" si="136"/>
        <v>#VALUE!</v>
      </c>
      <c r="AL91" s="1" t="e">
        <f t="shared" si="137"/>
        <v>#VALUE!</v>
      </c>
      <c r="AM91" s="1" t="e">
        <f t="shared" si="138"/>
        <v>#VALUE!</v>
      </c>
      <c r="AN91" s="4" t="e">
        <f t="shared" si="169"/>
        <v>#VALUE!</v>
      </c>
      <c r="AO91" s="4" t="e">
        <f t="shared" si="170"/>
        <v>#VALUE!</v>
      </c>
      <c r="AP91" s="3" t="e">
        <f t="shared" si="171"/>
        <v>#VALUE!</v>
      </c>
      <c r="AQ91" s="1">
        <v>0.58199999999999996</v>
      </c>
      <c r="AR91" s="1" t="e">
        <f t="shared" si="172"/>
        <v>#VALUE!</v>
      </c>
      <c r="AS91" s="1" t="e">
        <f t="shared" si="173"/>
        <v>#VALUE!</v>
      </c>
      <c r="AT91" s="1" t="e">
        <f t="shared" si="174"/>
        <v>#VALUE!</v>
      </c>
      <c r="AU91" s="1" t="e">
        <f t="shared" si="175"/>
        <v>#VALUE!</v>
      </c>
      <c r="AV91" s="1" t="e">
        <f t="shared" si="139"/>
        <v>#VALUE!</v>
      </c>
      <c r="AW91" s="1" t="e">
        <f t="shared" si="140"/>
        <v>#VALUE!</v>
      </c>
      <c r="AX91" s="1" t="e">
        <f t="shared" si="141"/>
        <v>#VALUE!</v>
      </c>
      <c r="AY91" s="1" t="e">
        <f t="shared" si="142"/>
        <v>#VALUE!</v>
      </c>
      <c r="AZ91" s="1" t="e">
        <f t="shared" si="143"/>
        <v>#VALUE!</v>
      </c>
      <c r="BA91" s="1" t="e">
        <f t="shared" si="144"/>
        <v>#VALUE!</v>
      </c>
      <c r="BB91" s="1" t="e">
        <f t="shared" si="145"/>
        <v>#VALUE!</v>
      </c>
      <c r="BC91" s="1" t="e">
        <f t="shared" si="146"/>
        <v>#VALUE!</v>
      </c>
      <c r="BD91" s="1" t="e">
        <f t="shared" si="147"/>
        <v>#VALUE!</v>
      </c>
      <c r="BE91" s="1" t="e">
        <f t="shared" si="148"/>
        <v>#VALUE!</v>
      </c>
      <c r="BF91" s="1" t="e">
        <f t="shared" si="149"/>
        <v>#VALUE!</v>
      </c>
      <c r="BG91" s="1" t="e">
        <f t="shared" si="176"/>
        <v>#VALUE!</v>
      </c>
      <c r="BH91" s="1" t="s">
        <v>33</v>
      </c>
      <c r="BI91" s="5" t="s">
        <v>33</v>
      </c>
      <c r="BJ91" s="5" t="s">
        <v>33</v>
      </c>
      <c r="BK91" s="1" t="str">
        <f t="shared" si="150"/>
        <v>Yes</v>
      </c>
      <c r="BL91" s="1" t="s">
        <v>485</v>
      </c>
      <c r="BM91" s="1">
        <v>0.5</v>
      </c>
      <c r="BN91" s="1">
        <v>0.5</v>
      </c>
      <c r="BO91" s="1">
        <f>1-BM91</f>
        <v>0.5</v>
      </c>
      <c r="BP91" s="12">
        <v>0.5</v>
      </c>
      <c r="BQ91" s="12">
        <v>0.5</v>
      </c>
      <c r="BR91" s="1">
        <f t="shared" si="151"/>
        <v>38</v>
      </c>
      <c r="BS91" s="1">
        <f t="shared" si="177"/>
        <v>25</v>
      </c>
      <c r="BT91" s="1">
        <f t="shared" si="178"/>
        <v>25</v>
      </c>
      <c r="BU91" s="1">
        <f t="shared" si="152"/>
        <v>37</v>
      </c>
      <c r="BV91" s="1">
        <f t="shared" si="153"/>
        <v>38</v>
      </c>
      <c r="BW91" s="1">
        <f t="shared" si="154"/>
        <v>25</v>
      </c>
      <c r="BX91" s="1">
        <f t="shared" si="155"/>
        <v>25</v>
      </c>
      <c r="BY91" s="1">
        <f t="shared" si="156"/>
        <v>37</v>
      </c>
      <c r="BZ91" s="1">
        <f t="shared" si="157"/>
        <v>0.50666666666666671</v>
      </c>
      <c r="CA91" s="1">
        <f t="shared" si="158"/>
        <v>0.5</v>
      </c>
      <c r="CB91" s="1">
        <f t="shared" si="159"/>
        <v>0.50666666666666671</v>
      </c>
      <c r="CC91" s="1">
        <f t="shared" si="160"/>
        <v>0.5</v>
      </c>
      <c r="CD91" s="1">
        <f t="shared" si="161"/>
        <v>1</v>
      </c>
      <c r="CE91" s="1">
        <f t="shared" si="162"/>
        <v>1.0133333333333334</v>
      </c>
      <c r="CF91" s="2">
        <f t="shared" si="163"/>
        <v>1</v>
      </c>
      <c r="CG91" s="2">
        <f t="shared" si="164"/>
        <v>0.98666666666666658</v>
      </c>
      <c r="CH91" s="1">
        <f t="shared" si="165"/>
        <v>1.027027027027027</v>
      </c>
      <c r="CI91" s="1">
        <f t="shared" si="168"/>
        <v>1.027027027027027</v>
      </c>
      <c r="CJ91" s="4">
        <f t="shared" si="179"/>
        <v>0.6</v>
      </c>
      <c r="CK91" s="4">
        <f t="shared" si="180"/>
        <v>0.4</v>
      </c>
      <c r="CL91" s="4">
        <f t="shared" si="181"/>
        <v>0.5</v>
      </c>
      <c r="CM91">
        <v>7.133333E-2</v>
      </c>
      <c r="CN91">
        <v>3.815789E-2</v>
      </c>
      <c r="CO91">
        <v>0.50066666999999998</v>
      </c>
      <c r="CP91">
        <v>0.53289474000000003</v>
      </c>
      <c r="CQ91">
        <v>0.7</v>
      </c>
      <c r="CR91">
        <v>0.98421053000000003</v>
      </c>
      <c r="CS91">
        <v>0.50066666999999998</v>
      </c>
      <c r="CT91">
        <v>0.5</v>
      </c>
    </row>
    <row r="92" spans="1:98" ht="30" x14ac:dyDescent="0.25">
      <c r="A92" s="1" t="s">
        <v>177</v>
      </c>
      <c r="B92" s="1" t="s">
        <v>178</v>
      </c>
      <c r="C92" s="1">
        <v>37</v>
      </c>
      <c r="D92" s="1" t="s">
        <v>283</v>
      </c>
      <c r="E92" s="1" t="s">
        <v>571</v>
      </c>
      <c r="F92" s="1">
        <v>1</v>
      </c>
      <c r="G92" s="1">
        <v>0</v>
      </c>
      <c r="H92" s="1">
        <v>60</v>
      </c>
      <c r="I92" s="1">
        <v>20</v>
      </c>
      <c r="J92" s="1">
        <v>0</v>
      </c>
      <c r="K92" s="1">
        <f t="shared" si="166"/>
        <v>60</v>
      </c>
      <c r="L92" s="1">
        <f t="shared" ref="L92:L123" si="183">SUM(H92:J92)</f>
        <v>80</v>
      </c>
      <c r="M92" s="1" t="s">
        <v>33</v>
      </c>
      <c r="N92" s="1" t="s">
        <v>33</v>
      </c>
      <c r="O92" s="1">
        <v>0</v>
      </c>
      <c r="P92" s="1" t="s">
        <v>33</v>
      </c>
      <c r="Q92" s="1" t="e">
        <f t="shared" ref="Q92:Q110" si="184">(M92/I92)*100</f>
        <v>#VALUE!</v>
      </c>
      <c r="R92" s="1" t="e">
        <f t="shared" ref="R92:R110" si="185">(N92/I92)*100</f>
        <v>#VALUE!</v>
      </c>
      <c r="S92" s="1">
        <f t="shared" ref="S92:S123" si="186">O92/I92*100</f>
        <v>0</v>
      </c>
      <c r="T92" s="1" t="e">
        <f t="shared" si="167"/>
        <v>#VALUE!</v>
      </c>
      <c r="U92" s="1" t="s">
        <v>33</v>
      </c>
      <c r="V92" s="1">
        <v>2020</v>
      </c>
      <c r="W92" s="1" t="s">
        <v>95</v>
      </c>
      <c r="X92" s="1" t="s">
        <v>40</v>
      </c>
      <c r="Y92" s="8" t="s">
        <v>583</v>
      </c>
      <c r="Z92" s="1" t="s">
        <v>367</v>
      </c>
      <c r="AA92" s="1" t="s">
        <v>31</v>
      </c>
      <c r="AB92" s="8" t="s">
        <v>390</v>
      </c>
      <c r="AC92" s="1" t="s">
        <v>394</v>
      </c>
      <c r="AD92" s="1" t="e">
        <f t="shared" si="182"/>
        <v>#VALUE!</v>
      </c>
      <c r="AE92" s="1" t="s">
        <v>33</v>
      </c>
      <c r="AF92" s="1">
        <v>1</v>
      </c>
      <c r="AG92" s="1">
        <v>0.81669999999999998</v>
      </c>
      <c r="AH92" s="1">
        <f t="shared" ref="AH92:AH123" si="187">AF92/(1-AG92)</f>
        <v>5.4555373704309869</v>
      </c>
      <c r="AI92" s="1">
        <f t="shared" ref="AI92:AI123" si="188">IF(COUNTIF(AH92,"#DIV/0!"),BB92/BC92,AH92)</f>
        <v>5.4555373704309869</v>
      </c>
      <c r="AJ92" s="2">
        <f t="shared" ref="AJ92:AJ123" si="189">(1-AF92)/AG92</f>
        <v>0</v>
      </c>
      <c r="AK92" s="1">
        <f t="shared" ref="AK92:AK123" si="190">IF(COUNTIF(AJ92,0),(1-BB92)/(1-BC92),AJ92)</f>
        <v>6.0696497348310587E-3</v>
      </c>
      <c r="AL92" s="1" t="e">
        <f t="shared" ref="AL92:AL123" si="191">(AR92/AU92)/(AS92/AT92)</f>
        <v>#DIV/0!</v>
      </c>
      <c r="AM92" s="1">
        <f t="shared" ref="AM92:AM123" si="192">IF(COUNTIF(AL92,"#DIV/0!"),(AV92/AY92)/(AW92/AX92),AL92)</f>
        <v>889.10810810810813</v>
      </c>
      <c r="AN92" s="4">
        <f t="shared" si="169"/>
        <v>0.64520291631718163</v>
      </c>
      <c r="AO92" s="4">
        <f t="shared" si="170"/>
        <v>1</v>
      </c>
      <c r="AP92" s="4">
        <v>0.86250000000000004</v>
      </c>
      <c r="AQ92" s="1" t="s">
        <v>33</v>
      </c>
      <c r="AR92" s="1">
        <f t="shared" si="172"/>
        <v>20</v>
      </c>
      <c r="AS92" s="1">
        <f t="shared" si="173"/>
        <v>11</v>
      </c>
      <c r="AT92" s="1">
        <f t="shared" si="174"/>
        <v>49</v>
      </c>
      <c r="AU92" s="1">
        <f t="shared" si="175"/>
        <v>0</v>
      </c>
      <c r="AV92" s="1">
        <f t="shared" ref="AV92:AV123" si="193">IF(OR(AS92=0,AU92=0),AR92+0.1,AR92)</f>
        <v>20.100000000000001</v>
      </c>
      <c r="AW92" s="1">
        <f t="shared" ref="AW92:AW123" si="194">IF(OR(AS92=0,AU92=0),AS92+0.1,AS92)</f>
        <v>11.1</v>
      </c>
      <c r="AX92" s="1">
        <f t="shared" ref="AX92:AX123" si="195">IF(OR(AS92=0,AU92=0),AT92+0.1,AT92)</f>
        <v>49.1</v>
      </c>
      <c r="AY92" s="1">
        <f t="shared" ref="AY92:AY123" si="196">IF(OR(AS92=0,AU92=0),AU92+0.1,AU92)</f>
        <v>0.1</v>
      </c>
      <c r="AZ92" s="1">
        <f t="shared" ref="AZ92:AZ123" si="197">(AR92)/(AR92+AU92)</f>
        <v>1</v>
      </c>
      <c r="BA92" s="1">
        <f t="shared" ref="BA92:BA123" si="198">1-(AT92/(AS92+AT92))</f>
        <v>0.18333333333333335</v>
      </c>
      <c r="BB92" s="1">
        <f t="shared" ref="BB92:BB123" si="199">(AV92)/(AV92+AY92)</f>
        <v>0.99504950495049493</v>
      </c>
      <c r="BC92" s="1">
        <f t="shared" ref="BC92:BC123" si="200">1-(AX92/(AX92+AW92))</f>
        <v>0.18438538205980071</v>
      </c>
      <c r="BD92" s="1">
        <f t="shared" ref="BD92:BD123" si="201">AR92+AS92</f>
        <v>31</v>
      </c>
      <c r="BE92" s="1">
        <f t="shared" ref="BE92:BE123" si="202">AT92+AU92</f>
        <v>49</v>
      </c>
      <c r="BF92" s="1">
        <f t="shared" ref="BF92:BF123" si="203">BD92/BE92</f>
        <v>0.63265306122448983</v>
      </c>
      <c r="BG92" s="1">
        <f t="shared" si="176"/>
        <v>0.29931972789115652</v>
      </c>
      <c r="BH92" s="1" t="s">
        <v>33</v>
      </c>
      <c r="BI92" s="5" t="s">
        <v>33</v>
      </c>
      <c r="BJ92" s="5" t="s">
        <v>33</v>
      </c>
      <c r="BK92" s="1" t="str">
        <f t="shared" ref="BK92:BK123" si="204">IF(BL92&lt;&gt;"N/A","Yes","No")</f>
        <v>No</v>
      </c>
      <c r="BL92" s="1" t="s">
        <v>33</v>
      </c>
      <c r="BM92" s="1" t="s">
        <v>33</v>
      </c>
      <c r="BN92" s="1" t="s">
        <v>33</v>
      </c>
      <c r="BO92" s="1" t="s">
        <v>33</v>
      </c>
      <c r="BP92" s="1" t="s">
        <v>33</v>
      </c>
      <c r="BQ92" s="1" t="s">
        <v>33</v>
      </c>
      <c r="BR92" s="1" t="e">
        <f t="shared" si="151"/>
        <v>#VALUE!</v>
      </c>
      <c r="BS92" s="1" t="e">
        <f t="shared" si="177"/>
        <v>#VALUE!</v>
      </c>
      <c r="BT92" s="1" t="e">
        <f t="shared" si="178"/>
        <v>#VALUE!</v>
      </c>
      <c r="BU92" s="1" t="e">
        <f t="shared" si="152"/>
        <v>#VALUE!</v>
      </c>
      <c r="BV92" s="1" t="e">
        <f t="shared" ref="BV92:BV123" si="205">IF(OR(BS92=0,BU92=0),BR92+0.1,BR92)</f>
        <v>#VALUE!</v>
      </c>
      <c r="BW92" s="1" t="e">
        <f t="shared" ref="BW92:BW123" si="206">IF(OR(BS92=0,BU92=0),BS92+0.1,BS92)</f>
        <v>#VALUE!</v>
      </c>
      <c r="BX92" s="1" t="e">
        <f t="shared" ref="BX92:BX123" si="207">IF(OR(BS92=0,BU92=0),BT92+0.1,BT92)</f>
        <v>#VALUE!</v>
      </c>
      <c r="BY92" s="1" t="e">
        <f t="shared" ref="BY92:BY123" si="208">IF(OR(BS92=0,BU92=0),BU92+0.1,BU92)</f>
        <v>#VALUE!</v>
      </c>
      <c r="BZ92" s="1" t="e">
        <f t="shared" ref="BZ92:BZ123" si="209">(BR92)/(BR92+BU92)</f>
        <v>#VALUE!</v>
      </c>
      <c r="CA92" s="1" t="e">
        <f t="shared" ref="CA92:CA123" si="210">1-(BT92/(BT92+BS92))</f>
        <v>#VALUE!</v>
      </c>
      <c r="CB92" s="1" t="e">
        <f t="shared" ref="CB92:CB123" si="211">(BV92)/(BV92+BY92)</f>
        <v>#VALUE!</v>
      </c>
      <c r="CC92" s="1" t="e">
        <f t="shared" ref="CC92:CC123" si="212">1-(BX92/(BX92+BW92))</f>
        <v>#VALUE!</v>
      </c>
      <c r="CD92" s="1" t="e">
        <f t="shared" si="161"/>
        <v>#VALUE!</v>
      </c>
      <c r="CE92" s="1" t="e">
        <f t="shared" ref="CE92:CE123" si="213">CB92/CC92</f>
        <v>#VALUE!</v>
      </c>
      <c r="CF92" s="2" t="e">
        <f t="shared" si="163"/>
        <v>#VALUE!</v>
      </c>
      <c r="CG92" s="2" t="e">
        <f t="shared" ref="CG92:CG123" si="214">(1-CB92)/(1-CC92)</f>
        <v>#VALUE!</v>
      </c>
      <c r="CH92" s="1" t="e">
        <f t="shared" ref="CH92:CH123" si="215">(BR92/BU92)/(BS92/BT92)</f>
        <v>#VALUE!</v>
      </c>
      <c r="CI92" s="1" t="e">
        <f t="shared" si="168"/>
        <v>#VALUE!</v>
      </c>
      <c r="CJ92" s="4" t="e">
        <f t="shared" si="179"/>
        <v>#VALUE!</v>
      </c>
      <c r="CK92" s="4" t="e">
        <f t="shared" si="180"/>
        <v>#VALUE!</v>
      </c>
      <c r="CL92" s="4" t="e">
        <f t="shared" si="181"/>
        <v>#VALUE!</v>
      </c>
      <c r="CM92" s="1" t="s">
        <v>33</v>
      </c>
      <c r="CN92" s="1" t="s">
        <v>33</v>
      </c>
      <c r="CO92" s="1" t="s">
        <v>33</v>
      </c>
      <c r="CP92" s="1" t="s">
        <v>33</v>
      </c>
      <c r="CQ92" s="1" t="s">
        <v>33</v>
      </c>
      <c r="CR92" s="1" t="s">
        <v>33</v>
      </c>
      <c r="CS92" s="1" t="s">
        <v>33</v>
      </c>
      <c r="CT92" s="1" t="s">
        <v>33</v>
      </c>
    </row>
    <row r="93" spans="1:98" ht="30" x14ac:dyDescent="0.25">
      <c r="A93" s="1" t="s">
        <v>177</v>
      </c>
      <c r="B93" s="1" t="s">
        <v>178</v>
      </c>
      <c r="C93" s="1">
        <v>37</v>
      </c>
      <c r="D93" s="1" t="s">
        <v>284</v>
      </c>
      <c r="E93" s="1" t="s">
        <v>571</v>
      </c>
      <c r="F93" s="1">
        <v>1</v>
      </c>
      <c r="G93" s="1">
        <v>0</v>
      </c>
      <c r="H93" s="1">
        <v>92</v>
      </c>
      <c r="I93" s="1">
        <v>96</v>
      </c>
      <c r="J93" s="1">
        <v>0</v>
      </c>
      <c r="K93" s="1">
        <f t="shared" si="166"/>
        <v>92</v>
      </c>
      <c r="L93" s="1">
        <f t="shared" si="183"/>
        <v>188</v>
      </c>
      <c r="M93" s="1">
        <v>89</v>
      </c>
      <c r="N93" s="1">
        <v>7</v>
      </c>
      <c r="O93" s="1">
        <v>0</v>
      </c>
      <c r="P93" s="1">
        <v>0</v>
      </c>
      <c r="Q93" s="1">
        <f t="shared" si="184"/>
        <v>92.708333333333343</v>
      </c>
      <c r="R93" s="1">
        <f t="shared" si="185"/>
        <v>7.291666666666667</v>
      </c>
      <c r="S93" s="1">
        <f t="shared" si="186"/>
        <v>0</v>
      </c>
      <c r="T93" s="1">
        <f t="shared" si="167"/>
        <v>0</v>
      </c>
      <c r="U93" s="1">
        <v>65.239999999999995</v>
      </c>
      <c r="V93" s="1">
        <v>2020</v>
      </c>
      <c r="W93" s="1" t="s">
        <v>95</v>
      </c>
      <c r="X93" s="1" t="s">
        <v>40</v>
      </c>
      <c r="Y93" s="8" t="s">
        <v>583</v>
      </c>
      <c r="Z93" s="1" t="s">
        <v>368</v>
      </c>
      <c r="AA93" s="1" t="s">
        <v>31</v>
      </c>
      <c r="AB93" s="8" t="s">
        <v>390</v>
      </c>
      <c r="AC93" s="1" t="s">
        <v>394</v>
      </c>
      <c r="AD93" s="1" t="e">
        <f t="shared" si="182"/>
        <v>#VALUE!</v>
      </c>
      <c r="AE93" s="1" t="s">
        <v>33</v>
      </c>
      <c r="AF93" s="1">
        <v>0.96199999999999997</v>
      </c>
      <c r="AG93" s="1">
        <v>0.92200000000000004</v>
      </c>
      <c r="AH93" s="1">
        <f t="shared" si="187"/>
        <v>12.333333333333339</v>
      </c>
      <c r="AI93" s="1">
        <f t="shared" si="188"/>
        <v>12.333333333333339</v>
      </c>
      <c r="AJ93" s="2">
        <f t="shared" si="189"/>
        <v>4.1214750542299387E-2</v>
      </c>
      <c r="AK93" s="1">
        <f t="shared" si="190"/>
        <v>4.1214750542299387E-2</v>
      </c>
      <c r="AL93" s="1">
        <f t="shared" si="191"/>
        <v>279.28571428571428</v>
      </c>
      <c r="AM93" s="1">
        <f t="shared" si="192"/>
        <v>279.28571428571428</v>
      </c>
      <c r="AN93" s="4">
        <f t="shared" si="169"/>
        <v>0.92789968652037613</v>
      </c>
      <c r="AO93" s="4">
        <f t="shared" si="170"/>
        <v>0.95876661542634967</v>
      </c>
      <c r="AP93" s="4">
        <v>0.90429999999999999</v>
      </c>
      <c r="AQ93" s="1" t="s">
        <v>33</v>
      </c>
      <c r="AR93" s="1">
        <f t="shared" si="172"/>
        <v>92</v>
      </c>
      <c r="AS93" s="1">
        <f t="shared" si="173"/>
        <v>7</v>
      </c>
      <c r="AT93" s="1">
        <f t="shared" si="174"/>
        <v>85</v>
      </c>
      <c r="AU93" s="1">
        <f t="shared" si="175"/>
        <v>4</v>
      </c>
      <c r="AV93" s="1">
        <f t="shared" si="193"/>
        <v>92</v>
      </c>
      <c r="AW93" s="1">
        <f t="shared" si="194"/>
        <v>7</v>
      </c>
      <c r="AX93" s="1">
        <f t="shared" si="195"/>
        <v>85</v>
      </c>
      <c r="AY93" s="1">
        <f t="shared" si="196"/>
        <v>4</v>
      </c>
      <c r="AZ93" s="1">
        <f t="shared" si="197"/>
        <v>0.95833333333333337</v>
      </c>
      <c r="BA93" s="1">
        <f t="shared" si="198"/>
        <v>7.6086956521739135E-2</v>
      </c>
      <c r="BB93" s="1">
        <f t="shared" si="199"/>
        <v>0.95833333333333337</v>
      </c>
      <c r="BC93" s="1">
        <f t="shared" si="200"/>
        <v>7.6086956521739135E-2</v>
      </c>
      <c r="BD93" s="1">
        <f t="shared" si="201"/>
        <v>99</v>
      </c>
      <c r="BE93" s="1">
        <f t="shared" si="202"/>
        <v>89</v>
      </c>
      <c r="BF93" s="1">
        <f t="shared" si="203"/>
        <v>1.1123595505617978</v>
      </c>
      <c r="BG93" s="1">
        <f t="shared" si="176"/>
        <v>6.8881289692232617E-2</v>
      </c>
      <c r="BH93" s="1" t="s">
        <v>33</v>
      </c>
      <c r="BI93" s="5" t="s">
        <v>33</v>
      </c>
      <c r="BJ93" s="5" t="s">
        <v>33</v>
      </c>
      <c r="BK93" s="1" t="str">
        <f t="shared" si="204"/>
        <v>No</v>
      </c>
      <c r="BL93" s="1" t="s">
        <v>33</v>
      </c>
      <c r="BM93" s="1" t="s">
        <v>33</v>
      </c>
      <c r="BN93" s="1" t="s">
        <v>33</v>
      </c>
      <c r="BO93" s="1" t="s">
        <v>33</v>
      </c>
      <c r="BP93" s="1" t="s">
        <v>33</v>
      </c>
      <c r="BQ93" s="1" t="s">
        <v>33</v>
      </c>
      <c r="BR93" s="1" t="e">
        <f t="shared" si="151"/>
        <v>#VALUE!</v>
      </c>
      <c r="BS93" s="1" t="e">
        <f t="shared" si="177"/>
        <v>#VALUE!</v>
      </c>
      <c r="BT93" s="1" t="e">
        <f t="shared" si="178"/>
        <v>#VALUE!</v>
      </c>
      <c r="BU93" s="1" t="e">
        <f t="shared" si="152"/>
        <v>#VALUE!</v>
      </c>
      <c r="BV93" s="1" t="e">
        <f t="shared" si="205"/>
        <v>#VALUE!</v>
      </c>
      <c r="BW93" s="1" t="e">
        <f t="shared" si="206"/>
        <v>#VALUE!</v>
      </c>
      <c r="BX93" s="1" t="e">
        <f t="shared" si="207"/>
        <v>#VALUE!</v>
      </c>
      <c r="BY93" s="1" t="e">
        <f t="shared" si="208"/>
        <v>#VALUE!</v>
      </c>
      <c r="BZ93" s="1" t="e">
        <f t="shared" si="209"/>
        <v>#VALUE!</v>
      </c>
      <c r="CA93" s="1" t="e">
        <f t="shared" si="210"/>
        <v>#VALUE!</v>
      </c>
      <c r="CB93" s="1" t="e">
        <f t="shared" si="211"/>
        <v>#VALUE!</v>
      </c>
      <c r="CC93" s="1" t="e">
        <f t="shared" si="212"/>
        <v>#VALUE!</v>
      </c>
      <c r="CD93" s="1" t="e">
        <f t="shared" si="161"/>
        <v>#VALUE!</v>
      </c>
      <c r="CE93" s="1" t="e">
        <f t="shared" si="213"/>
        <v>#VALUE!</v>
      </c>
      <c r="CF93" s="2" t="e">
        <f t="shared" si="163"/>
        <v>#VALUE!</v>
      </c>
      <c r="CG93" s="2" t="e">
        <f t="shared" si="214"/>
        <v>#VALUE!</v>
      </c>
      <c r="CH93" s="1" t="e">
        <f t="shared" si="215"/>
        <v>#VALUE!</v>
      </c>
      <c r="CI93" s="1" t="e">
        <f t="shared" si="168"/>
        <v>#VALUE!</v>
      </c>
      <c r="CJ93" s="4" t="e">
        <f t="shared" si="179"/>
        <v>#VALUE!</v>
      </c>
      <c r="CK93" s="4" t="e">
        <f t="shared" si="180"/>
        <v>#VALUE!</v>
      </c>
      <c r="CL93" s="4" t="e">
        <f t="shared" si="181"/>
        <v>#VALUE!</v>
      </c>
      <c r="CM93" s="1" t="s">
        <v>33</v>
      </c>
      <c r="CN93" s="1" t="s">
        <v>33</v>
      </c>
      <c r="CO93" s="1" t="s">
        <v>33</v>
      </c>
      <c r="CP93" s="1" t="s">
        <v>33</v>
      </c>
      <c r="CQ93" s="1" t="s">
        <v>33</v>
      </c>
      <c r="CR93" s="1" t="s">
        <v>33</v>
      </c>
      <c r="CS93" s="1" t="s">
        <v>33</v>
      </c>
      <c r="CT93" s="1" t="s">
        <v>33</v>
      </c>
    </row>
    <row r="94" spans="1:98" x14ac:dyDescent="0.25">
      <c r="A94" s="1" t="s">
        <v>205</v>
      </c>
      <c r="B94" s="1" t="s">
        <v>206</v>
      </c>
      <c r="C94" s="1">
        <v>38</v>
      </c>
      <c r="D94" s="1" t="s">
        <v>285</v>
      </c>
      <c r="E94" s="1" t="s">
        <v>573</v>
      </c>
      <c r="F94" s="1">
        <v>1</v>
      </c>
      <c r="G94" s="1">
        <v>0</v>
      </c>
      <c r="H94" s="1">
        <v>20</v>
      </c>
      <c r="I94" s="1">
        <v>30</v>
      </c>
      <c r="J94" s="1">
        <v>0</v>
      </c>
      <c r="K94" s="1">
        <f t="shared" si="166"/>
        <v>20</v>
      </c>
      <c r="L94" s="1">
        <f t="shared" si="183"/>
        <v>50</v>
      </c>
      <c r="M94" s="1">
        <v>0</v>
      </c>
      <c r="N94" s="1">
        <v>30</v>
      </c>
      <c r="O94" s="1">
        <v>0</v>
      </c>
      <c r="P94" s="1">
        <v>0</v>
      </c>
      <c r="Q94" s="1">
        <f t="shared" si="184"/>
        <v>0</v>
      </c>
      <c r="R94" s="1">
        <f t="shared" si="185"/>
        <v>100</v>
      </c>
      <c r="S94" s="1">
        <f t="shared" si="186"/>
        <v>0</v>
      </c>
      <c r="T94" s="1">
        <f t="shared" si="167"/>
        <v>0</v>
      </c>
      <c r="U94" s="1" t="s">
        <v>33</v>
      </c>
      <c r="V94" s="1">
        <v>2020</v>
      </c>
      <c r="W94" s="1" t="s">
        <v>29</v>
      </c>
      <c r="X94" s="1" t="s">
        <v>30</v>
      </c>
      <c r="Y94" s="8" t="s">
        <v>41</v>
      </c>
      <c r="Z94" s="1" t="s">
        <v>367</v>
      </c>
      <c r="AA94" s="1" t="s">
        <v>48</v>
      </c>
      <c r="AB94" s="1" t="s">
        <v>389</v>
      </c>
      <c r="AC94" s="1" t="s">
        <v>400</v>
      </c>
      <c r="AD94" s="1">
        <v>2.52</v>
      </c>
      <c r="AE94" s="1">
        <v>2.52</v>
      </c>
      <c r="AF94" s="1">
        <v>0.53300000000000003</v>
      </c>
      <c r="AG94" s="1">
        <v>1</v>
      </c>
      <c r="AH94" s="1" t="e">
        <f t="shared" si="187"/>
        <v>#DIV/0!</v>
      </c>
      <c r="AI94" s="1">
        <f t="shared" si="188"/>
        <v>107.68874172185178</v>
      </c>
      <c r="AJ94" s="2">
        <f t="shared" si="189"/>
        <v>0.46699999999999997</v>
      </c>
      <c r="AK94" s="1">
        <f t="shared" si="190"/>
        <v>0.46699999999999997</v>
      </c>
      <c r="AL94" s="1" t="e">
        <f t="shared" si="191"/>
        <v>#DIV/0!</v>
      </c>
      <c r="AM94" s="1">
        <f t="shared" si="192"/>
        <v>229.51063829787239</v>
      </c>
      <c r="AN94" s="4">
        <v>1</v>
      </c>
      <c r="AO94" s="4">
        <v>0.58799999999999997</v>
      </c>
      <c r="AP94" s="4">
        <v>0.72</v>
      </c>
      <c r="AQ94" s="1">
        <v>0.73</v>
      </c>
      <c r="AR94" s="1">
        <f t="shared" si="172"/>
        <v>16</v>
      </c>
      <c r="AS94" s="1">
        <f t="shared" si="173"/>
        <v>0</v>
      </c>
      <c r="AT94" s="1">
        <f t="shared" si="174"/>
        <v>20</v>
      </c>
      <c r="AU94" s="1">
        <f t="shared" si="175"/>
        <v>14</v>
      </c>
      <c r="AV94" s="1">
        <f t="shared" si="193"/>
        <v>16.100000000000001</v>
      </c>
      <c r="AW94" s="1">
        <f t="shared" si="194"/>
        <v>0.1</v>
      </c>
      <c r="AX94" s="1">
        <f t="shared" si="195"/>
        <v>20.100000000000001</v>
      </c>
      <c r="AY94" s="1">
        <f t="shared" si="196"/>
        <v>14.1</v>
      </c>
      <c r="AZ94" s="1">
        <f t="shared" si="197"/>
        <v>0.53333333333333333</v>
      </c>
      <c r="BA94" s="1">
        <f t="shared" si="198"/>
        <v>0</v>
      </c>
      <c r="BB94" s="1">
        <f t="shared" si="199"/>
        <v>0.5331125827814569</v>
      </c>
      <c r="BC94" s="1">
        <f t="shared" si="200"/>
        <v>4.9504950495050659E-3</v>
      </c>
      <c r="BD94" s="1">
        <f t="shared" si="201"/>
        <v>16</v>
      </c>
      <c r="BE94" s="1">
        <f t="shared" si="202"/>
        <v>34</v>
      </c>
      <c r="BF94" s="1">
        <f t="shared" si="203"/>
        <v>0.47058823529411764</v>
      </c>
      <c r="BG94" s="1">
        <f t="shared" si="176"/>
        <v>-1.0294117647058822</v>
      </c>
      <c r="BH94" s="1" t="s">
        <v>33</v>
      </c>
      <c r="BI94" s="5" t="s">
        <v>33</v>
      </c>
      <c r="BJ94" s="5" t="s">
        <v>33</v>
      </c>
      <c r="BK94" s="1" t="str">
        <f t="shared" si="204"/>
        <v>No</v>
      </c>
      <c r="BL94" s="1" t="s">
        <v>33</v>
      </c>
      <c r="BM94" s="1" t="s">
        <v>33</v>
      </c>
      <c r="BN94" s="1" t="s">
        <v>33</v>
      </c>
      <c r="BO94" s="1" t="s">
        <v>33</v>
      </c>
      <c r="BP94" s="1" t="s">
        <v>33</v>
      </c>
      <c r="BQ94" s="1" t="s">
        <v>33</v>
      </c>
      <c r="BR94" s="1" t="e">
        <f t="shared" si="151"/>
        <v>#VALUE!</v>
      </c>
      <c r="BS94" s="1" t="e">
        <f t="shared" si="177"/>
        <v>#VALUE!</v>
      </c>
      <c r="BT94" s="1" t="e">
        <f t="shared" si="178"/>
        <v>#VALUE!</v>
      </c>
      <c r="BU94" s="1" t="e">
        <f t="shared" si="152"/>
        <v>#VALUE!</v>
      </c>
      <c r="BV94" s="1" t="e">
        <f t="shared" si="205"/>
        <v>#VALUE!</v>
      </c>
      <c r="BW94" s="1" t="e">
        <f t="shared" si="206"/>
        <v>#VALUE!</v>
      </c>
      <c r="BX94" s="1" t="e">
        <f t="shared" si="207"/>
        <v>#VALUE!</v>
      </c>
      <c r="BY94" s="1" t="e">
        <f t="shared" si="208"/>
        <v>#VALUE!</v>
      </c>
      <c r="BZ94" s="1" t="e">
        <f t="shared" si="209"/>
        <v>#VALUE!</v>
      </c>
      <c r="CA94" s="1" t="e">
        <f t="shared" si="210"/>
        <v>#VALUE!</v>
      </c>
      <c r="CB94" s="1" t="e">
        <f t="shared" si="211"/>
        <v>#VALUE!</v>
      </c>
      <c r="CC94" s="1" t="e">
        <f t="shared" si="212"/>
        <v>#VALUE!</v>
      </c>
      <c r="CD94" s="1" t="e">
        <f t="shared" si="161"/>
        <v>#VALUE!</v>
      </c>
      <c r="CE94" s="1" t="e">
        <f t="shared" si="213"/>
        <v>#VALUE!</v>
      </c>
      <c r="CF94" s="2" t="e">
        <f t="shared" si="163"/>
        <v>#VALUE!</v>
      </c>
      <c r="CG94" s="2" t="e">
        <f t="shared" si="214"/>
        <v>#VALUE!</v>
      </c>
      <c r="CH94" s="1" t="e">
        <f t="shared" si="215"/>
        <v>#VALUE!</v>
      </c>
      <c r="CI94" s="1" t="e">
        <f t="shared" si="168"/>
        <v>#VALUE!</v>
      </c>
      <c r="CJ94" s="4" t="e">
        <f t="shared" si="179"/>
        <v>#VALUE!</v>
      </c>
      <c r="CK94" s="4" t="e">
        <f t="shared" si="180"/>
        <v>#VALUE!</v>
      </c>
      <c r="CL94" s="4" t="e">
        <f t="shared" si="181"/>
        <v>#VALUE!</v>
      </c>
      <c r="CM94" s="1" t="s">
        <v>33</v>
      </c>
      <c r="CN94" s="1" t="s">
        <v>33</v>
      </c>
      <c r="CO94" s="1" t="s">
        <v>33</v>
      </c>
      <c r="CP94" s="1" t="s">
        <v>33</v>
      </c>
      <c r="CQ94" s="1" t="s">
        <v>33</v>
      </c>
      <c r="CR94" s="1" t="s">
        <v>33</v>
      </c>
      <c r="CS94" s="1" t="s">
        <v>33</v>
      </c>
      <c r="CT94" s="1" t="s">
        <v>33</v>
      </c>
    </row>
    <row r="95" spans="1:98" x14ac:dyDescent="0.25">
      <c r="A95" s="1" t="s">
        <v>205</v>
      </c>
      <c r="B95" s="1" t="s">
        <v>206</v>
      </c>
      <c r="C95" s="1">
        <v>38</v>
      </c>
      <c r="D95" s="1" t="s">
        <v>286</v>
      </c>
      <c r="E95" s="1" t="s">
        <v>573</v>
      </c>
      <c r="F95" s="1">
        <v>1</v>
      </c>
      <c r="G95" s="1">
        <v>0</v>
      </c>
      <c r="H95" s="1">
        <v>20</v>
      </c>
      <c r="I95" s="1">
        <v>30</v>
      </c>
      <c r="J95" s="1">
        <v>0</v>
      </c>
      <c r="K95" s="1">
        <f t="shared" si="166"/>
        <v>20</v>
      </c>
      <c r="L95" s="1">
        <f t="shared" si="183"/>
        <v>50</v>
      </c>
      <c r="M95" s="1">
        <v>0</v>
      </c>
      <c r="N95" s="1">
        <v>30</v>
      </c>
      <c r="O95" s="1">
        <v>0</v>
      </c>
      <c r="P95" s="1">
        <v>0</v>
      </c>
      <c r="Q95" s="1">
        <f t="shared" si="184"/>
        <v>0</v>
      </c>
      <c r="R95" s="1">
        <f t="shared" si="185"/>
        <v>100</v>
      </c>
      <c r="S95" s="1">
        <f t="shared" si="186"/>
        <v>0</v>
      </c>
      <c r="T95" s="1">
        <f t="shared" si="167"/>
        <v>0</v>
      </c>
      <c r="U95" s="1" t="s">
        <v>33</v>
      </c>
      <c r="V95" s="1">
        <v>2020</v>
      </c>
      <c r="W95" s="1" t="s">
        <v>29</v>
      </c>
      <c r="X95" s="1" t="s">
        <v>30</v>
      </c>
      <c r="Y95" s="8" t="s">
        <v>587</v>
      </c>
      <c r="Z95" s="1" t="s">
        <v>368</v>
      </c>
      <c r="AA95" s="1" t="s">
        <v>48</v>
      </c>
      <c r="AB95" s="1" t="s">
        <v>389</v>
      </c>
      <c r="AC95" s="1" t="s">
        <v>400</v>
      </c>
      <c r="AD95" s="1">
        <v>4.9400000000000004</v>
      </c>
      <c r="AE95" s="1">
        <v>4.9400000000000004</v>
      </c>
      <c r="AF95" s="1">
        <v>0.63300000000000001</v>
      </c>
      <c r="AG95" s="1">
        <v>1</v>
      </c>
      <c r="AH95" s="1" t="e">
        <f t="shared" si="187"/>
        <v>#DIV/0!</v>
      </c>
      <c r="AI95" s="1">
        <f t="shared" si="188"/>
        <v>127.75496688741424</v>
      </c>
      <c r="AJ95" s="2">
        <f t="shared" si="189"/>
        <v>0.36699999999999999</v>
      </c>
      <c r="AK95" s="1">
        <f t="shared" si="190"/>
        <v>0.36699999999999999</v>
      </c>
      <c r="AL95" s="1" t="e">
        <f t="shared" si="191"/>
        <v>#DIV/0!</v>
      </c>
      <c r="AM95" s="1">
        <f t="shared" si="192"/>
        <v>345.8648648648649</v>
      </c>
      <c r="AN95" s="4">
        <v>1</v>
      </c>
      <c r="AO95" s="4">
        <v>0.64500000000000002</v>
      </c>
      <c r="AP95" s="4">
        <v>0.78</v>
      </c>
      <c r="AQ95" s="1">
        <v>0.78</v>
      </c>
      <c r="AR95" s="1">
        <f t="shared" si="172"/>
        <v>19</v>
      </c>
      <c r="AS95" s="1">
        <f t="shared" si="173"/>
        <v>0</v>
      </c>
      <c r="AT95" s="1">
        <f t="shared" si="174"/>
        <v>20</v>
      </c>
      <c r="AU95" s="1">
        <f t="shared" si="175"/>
        <v>11</v>
      </c>
      <c r="AV95" s="1">
        <f t="shared" si="193"/>
        <v>19.100000000000001</v>
      </c>
      <c r="AW95" s="1">
        <f t="shared" si="194"/>
        <v>0.1</v>
      </c>
      <c r="AX95" s="1">
        <f t="shared" si="195"/>
        <v>20.100000000000001</v>
      </c>
      <c r="AY95" s="1">
        <f t="shared" si="196"/>
        <v>11.1</v>
      </c>
      <c r="AZ95" s="1">
        <f t="shared" si="197"/>
        <v>0.6333333333333333</v>
      </c>
      <c r="BA95" s="1">
        <f t="shared" si="198"/>
        <v>0</v>
      </c>
      <c r="BB95" s="1">
        <f t="shared" si="199"/>
        <v>0.63245033112582782</v>
      </c>
      <c r="BC95" s="1">
        <f t="shared" si="200"/>
        <v>4.9504950495050659E-3</v>
      </c>
      <c r="BD95" s="1">
        <f t="shared" si="201"/>
        <v>19</v>
      </c>
      <c r="BE95" s="1">
        <f t="shared" si="202"/>
        <v>31</v>
      </c>
      <c r="BF95" s="1">
        <f t="shared" si="203"/>
        <v>0.61290322580645162</v>
      </c>
      <c r="BG95" s="1">
        <f t="shared" si="176"/>
        <v>-0.88709677419354838</v>
      </c>
      <c r="BH95" s="1" t="s">
        <v>33</v>
      </c>
      <c r="BI95" s="5" t="s">
        <v>33</v>
      </c>
      <c r="BJ95" s="5" t="s">
        <v>33</v>
      </c>
      <c r="BK95" s="1" t="str">
        <f t="shared" si="204"/>
        <v>No</v>
      </c>
      <c r="BL95" s="1" t="s">
        <v>33</v>
      </c>
      <c r="BM95" s="1" t="s">
        <v>33</v>
      </c>
      <c r="BN95" s="1" t="s">
        <v>33</v>
      </c>
      <c r="BO95" s="1" t="s">
        <v>33</v>
      </c>
      <c r="BP95" s="1" t="s">
        <v>33</v>
      </c>
      <c r="BQ95" s="1" t="s">
        <v>33</v>
      </c>
      <c r="BR95" s="1" t="e">
        <f t="shared" si="151"/>
        <v>#VALUE!</v>
      </c>
      <c r="BS95" s="1" t="e">
        <f t="shared" si="177"/>
        <v>#VALUE!</v>
      </c>
      <c r="BT95" s="1" t="e">
        <f t="shared" si="178"/>
        <v>#VALUE!</v>
      </c>
      <c r="BU95" s="1" t="e">
        <f t="shared" si="152"/>
        <v>#VALUE!</v>
      </c>
      <c r="BV95" s="1" t="e">
        <f t="shared" si="205"/>
        <v>#VALUE!</v>
      </c>
      <c r="BW95" s="1" t="e">
        <f t="shared" si="206"/>
        <v>#VALUE!</v>
      </c>
      <c r="BX95" s="1" t="e">
        <f t="shared" si="207"/>
        <v>#VALUE!</v>
      </c>
      <c r="BY95" s="1" t="e">
        <f t="shared" si="208"/>
        <v>#VALUE!</v>
      </c>
      <c r="BZ95" s="1" t="e">
        <f t="shared" si="209"/>
        <v>#VALUE!</v>
      </c>
      <c r="CA95" s="1" t="e">
        <f t="shared" si="210"/>
        <v>#VALUE!</v>
      </c>
      <c r="CB95" s="1" t="e">
        <f t="shared" si="211"/>
        <v>#VALUE!</v>
      </c>
      <c r="CC95" s="1" t="e">
        <f t="shared" si="212"/>
        <v>#VALUE!</v>
      </c>
      <c r="CD95" s="1" t="e">
        <f t="shared" si="161"/>
        <v>#VALUE!</v>
      </c>
      <c r="CE95" s="1" t="e">
        <f t="shared" si="213"/>
        <v>#VALUE!</v>
      </c>
      <c r="CF95" s="2" t="e">
        <f t="shared" si="163"/>
        <v>#VALUE!</v>
      </c>
      <c r="CG95" s="2" t="e">
        <f t="shared" si="214"/>
        <v>#VALUE!</v>
      </c>
      <c r="CH95" s="1" t="e">
        <f t="shared" si="215"/>
        <v>#VALUE!</v>
      </c>
      <c r="CI95" s="1" t="e">
        <f t="shared" si="168"/>
        <v>#VALUE!</v>
      </c>
      <c r="CJ95" s="4" t="e">
        <f t="shared" si="179"/>
        <v>#VALUE!</v>
      </c>
      <c r="CK95" s="4" t="e">
        <f t="shared" si="180"/>
        <v>#VALUE!</v>
      </c>
      <c r="CL95" s="4" t="e">
        <f t="shared" si="181"/>
        <v>#VALUE!</v>
      </c>
      <c r="CM95" s="1" t="s">
        <v>33</v>
      </c>
      <c r="CN95" s="1" t="s">
        <v>33</v>
      </c>
      <c r="CO95" s="1" t="s">
        <v>33</v>
      </c>
      <c r="CP95" s="1" t="s">
        <v>33</v>
      </c>
      <c r="CQ95" s="1" t="s">
        <v>33</v>
      </c>
      <c r="CR95" s="1" t="s">
        <v>33</v>
      </c>
      <c r="CS95" s="1" t="s">
        <v>33</v>
      </c>
      <c r="CT95" s="1" t="s">
        <v>33</v>
      </c>
    </row>
    <row r="96" spans="1:98" x14ac:dyDescent="0.25">
      <c r="A96" s="1" t="s">
        <v>205</v>
      </c>
      <c r="B96" s="1" t="s">
        <v>206</v>
      </c>
      <c r="C96" s="1">
        <v>38</v>
      </c>
      <c r="D96" s="1" t="s">
        <v>287</v>
      </c>
      <c r="E96" s="1" t="s">
        <v>573</v>
      </c>
      <c r="F96" s="1">
        <v>1</v>
      </c>
      <c r="G96" s="1">
        <v>0</v>
      </c>
      <c r="H96" s="1">
        <v>20</v>
      </c>
      <c r="I96" s="1">
        <v>30</v>
      </c>
      <c r="J96" s="1">
        <v>0</v>
      </c>
      <c r="K96" s="1">
        <f t="shared" si="166"/>
        <v>20</v>
      </c>
      <c r="L96" s="1">
        <f t="shared" si="183"/>
        <v>50</v>
      </c>
      <c r="M96" s="1">
        <v>0</v>
      </c>
      <c r="N96" s="1">
        <v>30</v>
      </c>
      <c r="O96" s="1">
        <v>0</v>
      </c>
      <c r="P96" s="1">
        <v>0</v>
      </c>
      <c r="Q96" s="1">
        <f t="shared" si="184"/>
        <v>0</v>
      </c>
      <c r="R96" s="1">
        <f t="shared" si="185"/>
        <v>100</v>
      </c>
      <c r="S96" s="1">
        <f t="shared" si="186"/>
        <v>0</v>
      </c>
      <c r="T96" s="1">
        <f t="shared" si="167"/>
        <v>0</v>
      </c>
      <c r="U96" s="1" t="s">
        <v>33</v>
      </c>
      <c r="V96" s="1">
        <v>2020</v>
      </c>
      <c r="W96" s="1" t="s">
        <v>29</v>
      </c>
      <c r="X96" s="1" t="s">
        <v>30</v>
      </c>
      <c r="Y96" s="8" t="s">
        <v>207</v>
      </c>
      <c r="Z96" s="1" t="s">
        <v>367</v>
      </c>
      <c r="AA96" s="1" t="s">
        <v>48</v>
      </c>
      <c r="AB96" s="1" t="s">
        <v>389</v>
      </c>
      <c r="AC96" s="1" t="s">
        <v>400</v>
      </c>
      <c r="AD96" s="1">
        <v>1.51</v>
      </c>
      <c r="AE96" s="1">
        <v>1.51</v>
      </c>
      <c r="AF96" s="1">
        <v>0.5</v>
      </c>
      <c r="AG96" s="1">
        <v>0.8</v>
      </c>
      <c r="AH96" s="1">
        <f t="shared" si="187"/>
        <v>2.5000000000000004</v>
      </c>
      <c r="AI96" s="1">
        <f t="shared" si="188"/>
        <v>2.5000000000000004</v>
      </c>
      <c r="AJ96" s="2">
        <f t="shared" si="189"/>
        <v>0.625</v>
      </c>
      <c r="AK96" s="1">
        <f t="shared" si="190"/>
        <v>0.625</v>
      </c>
      <c r="AL96" s="1">
        <f t="shared" si="191"/>
        <v>4</v>
      </c>
      <c r="AM96" s="1">
        <f t="shared" si="192"/>
        <v>4</v>
      </c>
      <c r="AN96" s="4">
        <v>0.78900000000000003</v>
      </c>
      <c r="AO96" s="4">
        <v>0.51600000000000001</v>
      </c>
      <c r="AP96" s="4">
        <v>0.62</v>
      </c>
      <c r="AQ96" s="1">
        <v>0.7</v>
      </c>
      <c r="AR96" s="1">
        <f t="shared" si="172"/>
        <v>15</v>
      </c>
      <c r="AS96" s="1">
        <f t="shared" si="173"/>
        <v>4</v>
      </c>
      <c r="AT96" s="1">
        <f t="shared" si="174"/>
        <v>16</v>
      </c>
      <c r="AU96" s="1">
        <f t="shared" si="175"/>
        <v>15</v>
      </c>
      <c r="AV96" s="1">
        <f t="shared" si="193"/>
        <v>15</v>
      </c>
      <c r="AW96" s="1">
        <f t="shared" si="194"/>
        <v>4</v>
      </c>
      <c r="AX96" s="1">
        <f t="shared" si="195"/>
        <v>16</v>
      </c>
      <c r="AY96" s="1">
        <f t="shared" si="196"/>
        <v>15</v>
      </c>
      <c r="AZ96" s="1">
        <f t="shared" si="197"/>
        <v>0.5</v>
      </c>
      <c r="BA96" s="1">
        <f t="shared" si="198"/>
        <v>0.19999999999999996</v>
      </c>
      <c r="BB96" s="1">
        <f t="shared" si="199"/>
        <v>0.5</v>
      </c>
      <c r="BC96" s="1">
        <f t="shared" si="200"/>
        <v>0.19999999999999996</v>
      </c>
      <c r="BD96" s="1">
        <f t="shared" si="201"/>
        <v>19</v>
      </c>
      <c r="BE96" s="1">
        <f t="shared" si="202"/>
        <v>31</v>
      </c>
      <c r="BF96" s="1">
        <f t="shared" si="203"/>
        <v>0.61290322580645162</v>
      </c>
      <c r="BG96" s="1">
        <f t="shared" si="176"/>
        <v>-0.88709677419354838</v>
      </c>
      <c r="BH96" s="1" t="s">
        <v>33</v>
      </c>
      <c r="BI96" s="5" t="s">
        <v>33</v>
      </c>
      <c r="BJ96" s="5" t="s">
        <v>33</v>
      </c>
      <c r="BK96" s="1" t="str">
        <f t="shared" si="204"/>
        <v>No</v>
      </c>
      <c r="BL96" s="1" t="s">
        <v>33</v>
      </c>
      <c r="BM96" s="1" t="s">
        <v>33</v>
      </c>
      <c r="BN96" s="1" t="s">
        <v>33</v>
      </c>
      <c r="BO96" s="1" t="s">
        <v>33</v>
      </c>
      <c r="BP96" s="1" t="s">
        <v>33</v>
      </c>
      <c r="BQ96" s="1" t="s">
        <v>33</v>
      </c>
      <c r="BR96" s="1" t="e">
        <f t="shared" si="151"/>
        <v>#VALUE!</v>
      </c>
      <c r="BS96" s="1" t="e">
        <f t="shared" si="177"/>
        <v>#VALUE!</v>
      </c>
      <c r="BT96" s="1" t="e">
        <f t="shared" si="178"/>
        <v>#VALUE!</v>
      </c>
      <c r="BU96" s="1" t="e">
        <f t="shared" si="152"/>
        <v>#VALUE!</v>
      </c>
      <c r="BV96" s="1" t="e">
        <f t="shared" si="205"/>
        <v>#VALUE!</v>
      </c>
      <c r="BW96" s="1" t="e">
        <f t="shared" si="206"/>
        <v>#VALUE!</v>
      </c>
      <c r="BX96" s="1" t="e">
        <f t="shared" si="207"/>
        <v>#VALUE!</v>
      </c>
      <c r="BY96" s="1" t="e">
        <f t="shared" si="208"/>
        <v>#VALUE!</v>
      </c>
      <c r="BZ96" s="1" t="e">
        <f t="shared" si="209"/>
        <v>#VALUE!</v>
      </c>
      <c r="CA96" s="1" t="e">
        <f t="shared" si="210"/>
        <v>#VALUE!</v>
      </c>
      <c r="CB96" s="1" t="e">
        <f t="shared" si="211"/>
        <v>#VALUE!</v>
      </c>
      <c r="CC96" s="1" t="e">
        <f t="shared" si="212"/>
        <v>#VALUE!</v>
      </c>
      <c r="CD96" s="1" t="e">
        <f t="shared" si="161"/>
        <v>#VALUE!</v>
      </c>
      <c r="CE96" s="1" t="e">
        <f t="shared" si="213"/>
        <v>#VALUE!</v>
      </c>
      <c r="CF96" s="2" t="e">
        <f t="shared" si="163"/>
        <v>#VALUE!</v>
      </c>
      <c r="CG96" s="2" t="e">
        <f t="shared" si="214"/>
        <v>#VALUE!</v>
      </c>
      <c r="CH96" s="1" t="e">
        <f t="shared" si="215"/>
        <v>#VALUE!</v>
      </c>
      <c r="CI96" s="1" t="e">
        <f t="shared" si="168"/>
        <v>#VALUE!</v>
      </c>
      <c r="CJ96" s="4" t="e">
        <f t="shared" si="179"/>
        <v>#VALUE!</v>
      </c>
      <c r="CK96" s="4" t="e">
        <f t="shared" si="180"/>
        <v>#VALUE!</v>
      </c>
      <c r="CL96" s="4" t="e">
        <f t="shared" si="181"/>
        <v>#VALUE!</v>
      </c>
      <c r="CM96" s="1" t="s">
        <v>33</v>
      </c>
      <c r="CN96" s="1" t="s">
        <v>33</v>
      </c>
      <c r="CO96" s="1" t="s">
        <v>33</v>
      </c>
      <c r="CP96" s="1" t="s">
        <v>33</v>
      </c>
      <c r="CQ96" s="1" t="s">
        <v>33</v>
      </c>
      <c r="CR96" s="1" t="s">
        <v>33</v>
      </c>
      <c r="CS96" s="1" t="s">
        <v>33</v>
      </c>
      <c r="CT96" s="1" t="s">
        <v>33</v>
      </c>
    </row>
    <row r="97" spans="1:98" x14ac:dyDescent="0.25">
      <c r="A97" s="1" t="s">
        <v>205</v>
      </c>
      <c r="B97" s="1" t="s">
        <v>206</v>
      </c>
      <c r="C97" s="1">
        <v>38</v>
      </c>
      <c r="D97" s="1" t="s">
        <v>288</v>
      </c>
      <c r="E97" s="1" t="s">
        <v>573</v>
      </c>
      <c r="F97" s="1">
        <v>1</v>
      </c>
      <c r="G97" s="1">
        <v>0</v>
      </c>
      <c r="H97" s="1">
        <v>20</v>
      </c>
      <c r="I97" s="1">
        <v>30</v>
      </c>
      <c r="J97" s="1">
        <v>0</v>
      </c>
      <c r="K97" s="1">
        <f t="shared" si="166"/>
        <v>20</v>
      </c>
      <c r="L97" s="1">
        <f t="shared" si="183"/>
        <v>50</v>
      </c>
      <c r="M97" s="1">
        <v>0</v>
      </c>
      <c r="N97" s="1">
        <v>30</v>
      </c>
      <c r="O97" s="1">
        <v>0</v>
      </c>
      <c r="P97" s="1">
        <v>0</v>
      </c>
      <c r="Q97" s="1">
        <f t="shared" si="184"/>
        <v>0</v>
      </c>
      <c r="R97" s="1">
        <f t="shared" si="185"/>
        <v>100</v>
      </c>
      <c r="S97" s="1">
        <f t="shared" si="186"/>
        <v>0</v>
      </c>
      <c r="T97" s="1">
        <f t="shared" si="167"/>
        <v>0</v>
      </c>
      <c r="U97" s="1" t="s">
        <v>33</v>
      </c>
      <c r="V97" s="1">
        <v>2020</v>
      </c>
      <c r="W97" s="1" t="s">
        <v>29</v>
      </c>
      <c r="X97" s="1" t="s">
        <v>30</v>
      </c>
      <c r="Y97" s="8" t="s">
        <v>59</v>
      </c>
      <c r="Z97" s="1" t="s">
        <v>367</v>
      </c>
      <c r="AA97" s="1" t="s">
        <v>48</v>
      </c>
      <c r="AB97" s="1" t="s">
        <v>389</v>
      </c>
      <c r="AC97" s="1" t="s">
        <v>400</v>
      </c>
      <c r="AD97" s="1">
        <v>0.78</v>
      </c>
      <c r="AE97" s="1">
        <v>0.78</v>
      </c>
      <c r="AF97" s="1">
        <v>0.45</v>
      </c>
      <c r="AG97" s="1">
        <v>0.83299999999999996</v>
      </c>
      <c r="AH97" s="1">
        <f t="shared" si="187"/>
        <v>2.694610778443113</v>
      </c>
      <c r="AI97" s="1">
        <f t="shared" si="188"/>
        <v>2.694610778443113</v>
      </c>
      <c r="AJ97" s="2">
        <f t="shared" si="189"/>
        <v>0.66026410564225702</v>
      </c>
      <c r="AK97" s="1">
        <f t="shared" si="190"/>
        <v>0.66026410564225702</v>
      </c>
      <c r="AL97" s="1">
        <f t="shared" si="191"/>
        <v>4.958333333333333</v>
      </c>
      <c r="AM97" s="1">
        <f t="shared" si="192"/>
        <v>4.958333333333333</v>
      </c>
      <c r="AN97" s="4">
        <v>0.69399999999999995</v>
      </c>
      <c r="AO97" s="4">
        <v>0.64300000000000002</v>
      </c>
      <c r="AP97" s="4">
        <v>0.68</v>
      </c>
      <c r="AQ97" s="1">
        <v>0.7</v>
      </c>
      <c r="AR97" s="1">
        <f t="shared" si="172"/>
        <v>14</v>
      </c>
      <c r="AS97" s="1">
        <f t="shared" si="173"/>
        <v>3</v>
      </c>
      <c r="AT97" s="1">
        <f t="shared" si="174"/>
        <v>17</v>
      </c>
      <c r="AU97" s="1">
        <f t="shared" si="175"/>
        <v>16</v>
      </c>
      <c r="AV97" s="1">
        <f t="shared" si="193"/>
        <v>14</v>
      </c>
      <c r="AW97" s="1">
        <f t="shared" si="194"/>
        <v>3</v>
      </c>
      <c r="AX97" s="1">
        <f t="shared" si="195"/>
        <v>17</v>
      </c>
      <c r="AY97" s="1">
        <f t="shared" si="196"/>
        <v>16</v>
      </c>
      <c r="AZ97" s="1">
        <f t="shared" si="197"/>
        <v>0.46666666666666667</v>
      </c>
      <c r="BA97" s="1">
        <f t="shared" si="198"/>
        <v>0.15000000000000002</v>
      </c>
      <c r="BB97" s="1">
        <f t="shared" si="199"/>
        <v>0.46666666666666667</v>
      </c>
      <c r="BC97" s="1">
        <f t="shared" si="200"/>
        <v>0.15000000000000002</v>
      </c>
      <c r="BD97" s="1">
        <f t="shared" si="201"/>
        <v>17</v>
      </c>
      <c r="BE97" s="1">
        <f t="shared" si="202"/>
        <v>33</v>
      </c>
      <c r="BF97" s="1">
        <f t="shared" si="203"/>
        <v>0.51515151515151514</v>
      </c>
      <c r="BG97" s="1">
        <f t="shared" si="176"/>
        <v>-0.98484848484848486</v>
      </c>
      <c r="BH97" s="1" t="s">
        <v>33</v>
      </c>
      <c r="BI97" s="5" t="s">
        <v>33</v>
      </c>
      <c r="BJ97" s="5" t="s">
        <v>33</v>
      </c>
      <c r="BK97" s="1" t="str">
        <f t="shared" si="204"/>
        <v>No</v>
      </c>
      <c r="BL97" s="1" t="s">
        <v>33</v>
      </c>
      <c r="BM97" s="1" t="s">
        <v>33</v>
      </c>
      <c r="BN97" s="1" t="s">
        <v>33</v>
      </c>
      <c r="BO97" s="1" t="s">
        <v>33</v>
      </c>
      <c r="BP97" s="1" t="s">
        <v>33</v>
      </c>
      <c r="BQ97" s="1" t="s">
        <v>33</v>
      </c>
      <c r="BR97" s="1" t="e">
        <f t="shared" si="151"/>
        <v>#VALUE!</v>
      </c>
      <c r="BS97" s="1" t="e">
        <f t="shared" si="177"/>
        <v>#VALUE!</v>
      </c>
      <c r="BT97" s="1" t="e">
        <f t="shared" si="178"/>
        <v>#VALUE!</v>
      </c>
      <c r="BU97" s="1" t="e">
        <f t="shared" si="152"/>
        <v>#VALUE!</v>
      </c>
      <c r="BV97" s="1" t="e">
        <f t="shared" si="205"/>
        <v>#VALUE!</v>
      </c>
      <c r="BW97" s="1" t="e">
        <f t="shared" si="206"/>
        <v>#VALUE!</v>
      </c>
      <c r="BX97" s="1" t="e">
        <f t="shared" si="207"/>
        <v>#VALUE!</v>
      </c>
      <c r="BY97" s="1" t="e">
        <f t="shared" si="208"/>
        <v>#VALUE!</v>
      </c>
      <c r="BZ97" s="1" t="e">
        <f t="shared" si="209"/>
        <v>#VALUE!</v>
      </c>
      <c r="CA97" s="1" t="e">
        <f t="shared" si="210"/>
        <v>#VALUE!</v>
      </c>
      <c r="CB97" s="1" t="e">
        <f t="shared" si="211"/>
        <v>#VALUE!</v>
      </c>
      <c r="CC97" s="1" t="e">
        <f t="shared" si="212"/>
        <v>#VALUE!</v>
      </c>
      <c r="CD97" s="1" t="e">
        <f t="shared" si="161"/>
        <v>#VALUE!</v>
      </c>
      <c r="CE97" s="1" t="e">
        <f t="shared" si="213"/>
        <v>#VALUE!</v>
      </c>
      <c r="CF97" s="2" t="e">
        <f t="shared" si="163"/>
        <v>#VALUE!</v>
      </c>
      <c r="CG97" s="2" t="e">
        <f t="shared" si="214"/>
        <v>#VALUE!</v>
      </c>
      <c r="CH97" s="1" t="e">
        <f t="shared" si="215"/>
        <v>#VALUE!</v>
      </c>
      <c r="CI97" s="1" t="e">
        <f t="shared" si="168"/>
        <v>#VALUE!</v>
      </c>
      <c r="CJ97" s="4" t="e">
        <f t="shared" si="179"/>
        <v>#VALUE!</v>
      </c>
      <c r="CK97" s="4" t="e">
        <f t="shared" si="180"/>
        <v>#VALUE!</v>
      </c>
      <c r="CL97" s="4" t="e">
        <f t="shared" si="181"/>
        <v>#VALUE!</v>
      </c>
      <c r="CM97" s="1" t="s">
        <v>33</v>
      </c>
      <c r="CN97" s="1" t="s">
        <v>33</v>
      </c>
      <c r="CO97" s="1" t="s">
        <v>33</v>
      </c>
      <c r="CP97" s="1" t="s">
        <v>33</v>
      </c>
      <c r="CQ97" s="1" t="s">
        <v>33</v>
      </c>
      <c r="CR97" s="1" t="s">
        <v>33</v>
      </c>
      <c r="CS97" s="1" t="s">
        <v>33</v>
      </c>
      <c r="CT97" s="1" t="s">
        <v>33</v>
      </c>
    </row>
    <row r="98" spans="1:98" x14ac:dyDescent="0.25">
      <c r="A98" s="1" t="s">
        <v>548</v>
      </c>
      <c r="B98" s="1" t="s">
        <v>208</v>
      </c>
      <c r="C98" s="1">
        <v>39</v>
      </c>
      <c r="D98" s="1" t="s">
        <v>547</v>
      </c>
      <c r="E98" s="1" t="s">
        <v>572</v>
      </c>
      <c r="F98" s="1">
        <v>0</v>
      </c>
      <c r="G98" s="1">
        <v>0</v>
      </c>
      <c r="H98" s="1">
        <v>20</v>
      </c>
      <c r="I98" s="1">
        <v>44</v>
      </c>
      <c r="J98" s="1">
        <v>30</v>
      </c>
      <c r="K98" s="1">
        <f t="shared" si="166"/>
        <v>50</v>
      </c>
      <c r="L98" s="1">
        <f t="shared" si="183"/>
        <v>94</v>
      </c>
      <c r="M98" s="1">
        <v>44</v>
      </c>
      <c r="N98" s="1">
        <v>0</v>
      </c>
      <c r="O98" s="1">
        <v>0</v>
      </c>
      <c r="P98" s="1">
        <v>0</v>
      </c>
      <c r="Q98" s="1">
        <f t="shared" si="184"/>
        <v>100</v>
      </c>
      <c r="R98" s="1">
        <f t="shared" si="185"/>
        <v>0</v>
      </c>
      <c r="S98" s="1">
        <f t="shared" si="186"/>
        <v>0</v>
      </c>
      <c r="T98" s="1">
        <f t="shared" si="167"/>
        <v>0</v>
      </c>
      <c r="U98" s="1" t="s">
        <v>33</v>
      </c>
      <c r="V98" s="1">
        <v>2021</v>
      </c>
      <c r="W98" s="1" t="s">
        <v>29</v>
      </c>
      <c r="X98" s="1" t="s">
        <v>30</v>
      </c>
      <c r="Y98" s="8" t="s">
        <v>209</v>
      </c>
      <c r="Z98" s="1" t="s">
        <v>368</v>
      </c>
      <c r="AA98" s="1" t="s">
        <v>31</v>
      </c>
      <c r="AB98" s="1" t="s">
        <v>389</v>
      </c>
      <c r="AC98" s="1" t="s">
        <v>379</v>
      </c>
      <c r="AD98" s="1">
        <f t="shared" ref="AD98:AD107" si="216">LOG(AE98,2)</f>
        <v>7.0223678130284544</v>
      </c>
      <c r="AE98" s="1">
        <v>130</v>
      </c>
      <c r="AF98" s="1">
        <v>0.81799999999999995</v>
      </c>
      <c r="AG98" s="1">
        <v>0.92</v>
      </c>
      <c r="AH98" s="1">
        <f t="shared" si="187"/>
        <v>10.225000000000005</v>
      </c>
      <c r="AI98" s="1">
        <f t="shared" si="188"/>
        <v>10.225000000000005</v>
      </c>
      <c r="AJ98" s="2">
        <f t="shared" si="189"/>
        <v>0.19782608695652179</v>
      </c>
      <c r="AK98" s="1">
        <f t="shared" si="190"/>
        <v>0.19782608695652179</v>
      </c>
      <c r="AL98" s="1">
        <f t="shared" si="191"/>
        <v>51.75</v>
      </c>
      <c r="AM98" s="1">
        <f t="shared" si="192"/>
        <v>51.75</v>
      </c>
      <c r="AN98" s="4">
        <v>0.9</v>
      </c>
      <c r="AO98" s="4">
        <v>0.85199999999999998</v>
      </c>
      <c r="AP98" s="4">
        <v>0.87</v>
      </c>
      <c r="AQ98" s="1" t="s">
        <v>33</v>
      </c>
      <c r="AR98" s="1">
        <f>ROUND(AF98*M98,0)</f>
        <v>36</v>
      </c>
      <c r="AS98" s="1">
        <f>(H98+J98)-AT98</f>
        <v>4</v>
      </c>
      <c r="AT98" s="1">
        <f>ROUND(AG98*(H98+J98),0)</f>
        <v>46</v>
      </c>
      <c r="AU98" s="1">
        <f>M98-AR98</f>
        <v>8</v>
      </c>
      <c r="AV98" s="1">
        <f t="shared" si="193"/>
        <v>36</v>
      </c>
      <c r="AW98" s="1">
        <f t="shared" si="194"/>
        <v>4</v>
      </c>
      <c r="AX98" s="1">
        <f t="shared" si="195"/>
        <v>46</v>
      </c>
      <c r="AY98" s="1">
        <f t="shared" si="196"/>
        <v>8</v>
      </c>
      <c r="AZ98" s="1">
        <f t="shared" si="197"/>
        <v>0.81818181818181823</v>
      </c>
      <c r="BA98" s="1">
        <f t="shared" si="198"/>
        <v>7.999999999999996E-2</v>
      </c>
      <c r="BB98" s="1">
        <f t="shared" si="199"/>
        <v>0.81818181818181823</v>
      </c>
      <c r="BC98" s="1">
        <f t="shared" si="200"/>
        <v>7.999999999999996E-2</v>
      </c>
      <c r="BD98" s="1">
        <f t="shared" si="201"/>
        <v>40</v>
      </c>
      <c r="BE98" s="1">
        <f t="shared" si="202"/>
        <v>54</v>
      </c>
      <c r="BF98" s="1">
        <f t="shared" si="203"/>
        <v>0.7407407407407407</v>
      </c>
      <c r="BG98" s="1">
        <f>(BD98/BE98)-(I98/(H98+J98))</f>
        <v>-0.1392592592592593</v>
      </c>
      <c r="BH98" s="1" t="s">
        <v>33</v>
      </c>
      <c r="BI98" s="5" t="s">
        <v>33</v>
      </c>
      <c r="BJ98" s="5" t="s">
        <v>33</v>
      </c>
      <c r="BK98" s="1" t="str">
        <f t="shared" si="204"/>
        <v>Yes</v>
      </c>
      <c r="BL98" s="1" t="s">
        <v>549</v>
      </c>
      <c r="BM98" s="1">
        <v>7.735697018533455E-2</v>
      </c>
      <c r="BN98" s="1">
        <v>0.92136498516320453</v>
      </c>
      <c r="BO98" s="1">
        <f>1-BM98</f>
        <v>0.92264302981466551</v>
      </c>
      <c r="BP98" s="1">
        <v>0.49999999999999989</v>
      </c>
      <c r="BQ98" s="1">
        <v>0.49879129734085398</v>
      </c>
      <c r="BR98" s="1">
        <f t="shared" ref="BR98:BR133" si="217">ROUND(BN98*I98,0)</f>
        <v>41</v>
      </c>
      <c r="BS98" s="1">
        <f>(H98+J98)-BT98</f>
        <v>4</v>
      </c>
      <c r="BT98" s="1">
        <f>ROUND(BO98*(H98+J98),0)</f>
        <v>46</v>
      </c>
      <c r="BU98" s="1">
        <f t="shared" ref="BU98:BU133" si="218">I98-BR98</f>
        <v>3</v>
      </c>
      <c r="BV98" s="1">
        <f t="shared" si="205"/>
        <v>41</v>
      </c>
      <c r="BW98" s="1">
        <f t="shared" si="206"/>
        <v>4</v>
      </c>
      <c r="BX98" s="1">
        <f t="shared" si="207"/>
        <v>46</v>
      </c>
      <c r="BY98" s="1">
        <f t="shared" si="208"/>
        <v>3</v>
      </c>
      <c r="BZ98" s="1">
        <f t="shared" si="209"/>
        <v>0.93181818181818177</v>
      </c>
      <c r="CA98" s="1">
        <f t="shared" si="210"/>
        <v>7.999999999999996E-2</v>
      </c>
      <c r="CB98" s="1">
        <f t="shared" si="211"/>
        <v>0.93181818181818177</v>
      </c>
      <c r="CC98" s="1">
        <f t="shared" si="212"/>
        <v>7.999999999999996E-2</v>
      </c>
      <c r="CD98" s="1">
        <f t="shared" ref="CD98:CD133" si="219">BN98/BM98</f>
        <v>11.910561943620154</v>
      </c>
      <c r="CE98" s="1">
        <f t="shared" si="213"/>
        <v>11.647727272727279</v>
      </c>
      <c r="CF98" s="2">
        <f t="shared" ref="CF98:CF133" si="220">(1-BN98)/BO98</f>
        <v>8.5227994246692737E-2</v>
      </c>
      <c r="CG98" s="2">
        <f t="shared" si="214"/>
        <v>7.4110671936758951E-2</v>
      </c>
      <c r="CH98" s="1">
        <f t="shared" si="215"/>
        <v>157.16666666666666</v>
      </c>
      <c r="CI98" s="1">
        <f t="shared" si="168"/>
        <v>157.16666666666666</v>
      </c>
      <c r="CJ98" s="4">
        <f>(BN98*I98)/((BN98*I98)+((H98+J98)-(BO98*(H98+J98))))</f>
        <v>0.9129018074490276</v>
      </c>
      <c r="CK98" s="4">
        <f>(BO98*(H98+J98))/((I98-(BN98*I98))+(BO98*(H98+J98)))</f>
        <v>0.93023200870808909</v>
      </c>
      <c r="CL98" s="4">
        <f>((BN98*I98)+(BO98*(H98+J98)))/(((H98+J98)-(BO98*(H98+J98)))+(I98-(BN98*I98))+(BO98*(H98+J98))+(BN98*I98))</f>
        <v>0.92204479614802426</v>
      </c>
      <c r="CM98">
        <v>1.7751479289940982E-2</v>
      </c>
      <c r="CN98">
        <v>0.63312693498452</v>
      </c>
      <c r="CO98">
        <v>0.10295857988165689</v>
      </c>
      <c r="CP98">
        <v>0.92879256965944268</v>
      </c>
      <c r="CQ98">
        <v>0.8390532544378696</v>
      </c>
      <c r="CR98">
        <v>0.99071207430340558</v>
      </c>
      <c r="CS98">
        <v>0.4994082840236686</v>
      </c>
      <c r="CT98">
        <v>0.4984520123839008</v>
      </c>
    </row>
    <row r="99" spans="1:98" x14ac:dyDescent="0.25">
      <c r="A99" s="1" t="s">
        <v>556</v>
      </c>
      <c r="B99" s="1" t="s">
        <v>350</v>
      </c>
      <c r="C99" s="1">
        <v>40</v>
      </c>
      <c r="D99" s="1" t="s">
        <v>560</v>
      </c>
      <c r="E99" s="1" t="s">
        <v>571</v>
      </c>
      <c r="F99" s="1">
        <v>1</v>
      </c>
      <c r="G99" s="1">
        <v>0</v>
      </c>
      <c r="H99" s="1">
        <v>56</v>
      </c>
      <c r="I99" s="1">
        <v>80</v>
      </c>
      <c r="J99" s="1">
        <v>0</v>
      </c>
      <c r="K99" s="1">
        <f t="shared" si="166"/>
        <v>56</v>
      </c>
      <c r="L99" s="1">
        <f t="shared" si="183"/>
        <v>136</v>
      </c>
      <c r="M99" s="1">
        <v>68</v>
      </c>
      <c r="N99" s="1">
        <v>12</v>
      </c>
      <c r="O99" s="1">
        <v>0</v>
      </c>
      <c r="P99" s="1">
        <v>0</v>
      </c>
      <c r="Q99" s="1">
        <f t="shared" si="184"/>
        <v>85</v>
      </c>
      <c r="R99" s="1">
        <f t="shared" si="185"/>
        <v>15</v>
      </c>
      <c r="S99" s="1">
        <f t="shared" si="186"/>
        <v>0</v>
      </c>
      <c r="T99" s="1">
        <f t="shared" si="167"/>
        <v>0</v>
      </c>
      <c r="U99" s="1" t="s">
        <v>33</v>
      </c>
      <c r="V99" s="1">
        <v>2021</v>
      </c>
      <c r="W99" s="1" t="s">
        <v>79</v>
      </c>
      <c r="X99" s="1" t="s">
        <v>30</v>
      </c>
      <c r="Y99" s="8" t="s">
        <v>176</v>
      </c>
      <c r="Z99" s="1" t="s">
        <v>367</v>
      </c>
      <c r="AA99" s="1" t="s">
        <v>48</v>
      </c>
      <c r="AB99" s="1" t="s">
        <v>33</v>
      </c>
      <c r="AC99" s="1" t="s">
        <v>33</v>
      </c>
      <c r="AD99" s="1" t="e">
        <f t="shared" si="216"/>
        <v>#VALUE!</v>
      </c>
      <c r="AE99" s="1" t="s">
        <v>33</v>
      </c>
      <c r="AF99" s="1">
        <v>0.86</v>
      </c>
      <c r="AG99" s="1">
        <v>0.96</v>
      </c>
      <c r="AH99" s="1">
        <f t="shared" si="187"/>
        <v>21.499999999999982</v>
      </c>
      <c r="AI99" s="1">
        <f t="shared" si="188"/>
        <v>21.499999999999982</v>
      </c>
      <c r="AJ99" s="2">
        <f t="shared" si="189"/>
        <v>0.14583333333333334</v>
      </c>
      <c r="AK99" s="1">
        <f t="shared" si="190"/>
        <v>0.14583333333333334</v>
      </c>
      <c r="AL99" s="1">
        <f t="shared" si="191"/>
        <v>169.36363636363637</v>
      </c>
      <c r="AM99" s="1">
        <f t="shared" si="192"/>
        <v>169.36363636363637</v>
      </c>
      <c r="AN99" s="4">
        <f t="shared" ref="AN99:AN133" si="221">(AF99*I99)/((AF99*I99)+(H99-(AG99*H99)))</f>
        <v>0.96846846846846857</v>
      </c>
      <c r="AO99" s="4">
        <f t="shared" ref="AO99:AO133" si="222">(AG99*H99)/((I99-(AF99*I99))+(AG99*H99))</f>
        <v>0.8275862068965516</v>
      </c>
      <c r="AP99" s="4">
        <v>0.9</v>
      </c>
      <c r="AQ99" s="1">
        <v>0.96299999999999997</v>
      </c>
      <c r="AR99" s="1">
        <f t="shared" ref="AR99:AR133" si="223">ROUND(AF99*I99,0)</f>
        <v>69</v>
      </c>
      <c r="AS99" s="1">
        <f t="shared" ref="AS99:AS133" si="224">H99-AT99</f>
        <v>2</v>
      </c>
      <c r="AT99" s="1">
        <f t="shared" ref="AT99:AT133" si="225">ROUND(AG99*H99,0)</f>
        <v>54</v>
      </c>
      <c r="AU99" s="1">
        <f t="shared" ref="AU99:AU133" si="226">I99-AR99</f>
        <v>11</v>
      </c>
      <c r="AV99" s="1">
        <f t="shared" si="193"/>
        <v>69</v>
      </c>
      <c r="AW99" s="1">
        <f t="shared" si="194"/>
        <v>2</v>
      </c>
      <c r="AX99" s="1">
        <f t="shared" si="195"/>
        <v>54</v>
      </c>
      <c r="AY99" s="1">
        <f t="shared" si="196"/>
        <v>11</v>
      </c>
      <c r="AZ99" s="1">
        <f t="shared" si="197"/>
        <v>0.86250000000000004</v>
      </c>
      <c r="BA99" s="1">
        <f t="shared" si="198"/>
        <v>3.5714285714285698E-2</v>
      </c>
      <c r="BB99" s="1">
        <f t="shared" si="199"/>
        <v>0.86250000000000004</v>
      </c>
      <c r="BC99" s="1">
        <f t="shared" si="200"/>
        <v>3.5714285714285698E-2</v>
      </c>
      <c r="BD99" s="1">
        <f t="shared" si="201"/>
        <v>71</v>
      </c>
      <c r="BE99" s="1">
        <f t="shared" si="202"/>
        <v>65</v>
      </c>
      <c r="BF99" s="1">
        <f t="shared" si="203"/>
        <v>1.0923076923076922</v>
      </c>
      <c r="BG99" s="1">
        <f t="shared" si="176"/>
        <v>-0.3362637362637364</v>
      </c>
      <c r="BH99" s="1" t="s">
        <v>33</v>
      </c>
      <c r="BI99" s="5" t="s">
        <v>33</v>
      </c>
      <c r="BJ99" s="5" t="s">
        <v>33</v>
      </c>
      <c r="BK99" s="1" t="str">
        <f t="shared" si="204"/>
        <v>Yes</v>
      </c>
      <c r="BL99" s="1" t="s">
        <v>564</v>
      </c>
      <c r="BM99" s="1">
        <v>9.0289060000000004E-2</v>
      </c>
      <c r="BN99" s="1">
        <v>0.91259259999999998</v>
      </c>
      <c r="BO99" s="1">
        <f>1-BM99</f>
        <v>0.90971093999999997</v>
      </c>
      <c r="BP99" s="1">
        <v>0.50138273</v>
      </c>
      <c r="BQ99" s="1">
        <v>0.50074070000000004</v>
      </c>
      <c r="BR99" s="1">
        <f t="shared" si="217"/>
        <v>73</v>
      </c>
      <c r="BS99" s="1">
        <f t="shared" ref="BS99:BS133" si="227">H99-BT99</f>
        <v>5</v>
      </c>
      <c r="BT99" s="1">
        <f t="shared" ref="BT99:BT133" si="228">ROUND(BO99*H99,0)</f>
        <v>51</v>
      </c>
      <c r="BU99" s="1">
        <f t="shared" si="218"/>
        <v>7</v>
      </c>
      <c r="BV99" s="1">
        <f t="shared" si="205"/>
        <v>73</v>
      </c>
      <c r="BW99" s="1">
        <f t="shared" si="206"/>
        <v>5</v>
      </c>
      <c r="BX99" s="1">
        <f t="shared" si="207"/>
        <v>51</v>
      </c>
      <c r="BY99" s="1">
        <f t="shared" si="208"/>
        <v>7</v>
      </c>
      <c r="BZ99" s="1">
        <f t="shared" si="209"/>
        <v>0.91249999999999998</v>
      </c>
      <c r="CA99" s="1">
        <f t="shared" si="210"/>
        <v>8.9285714285714302E-2</v>
      </c>
      <c r="CB99" s="1">
        <f t="shared" si="211"/>
        <v>0.91249999999999998</v>
      </c>
      <c r="CC99" s="1">
        <f t="shared" si="212"/>
        <v>8.9285714285714302E-2</v>
      </c>
      <c r="CD99" s="1">
        <f t="shared" si="219"/>
        <v>10.107454878808129</v>
      </c>
      <c r="CE99" s="1">
        <f t="shared" si="213"/>
        <v>10.219999999999997</v>
      </c>
      <c r="CF99" s="2">
        <f t="shared" si="220"/>
        <v>9.6082608394266453E-2</v>
      </c>
      <c r="CG99" s="2">
        <f t="shared" si="214"/>
        <v>9.6078431372549039E-2</v>
      </c>
      <c r="CH99" s="1">
        <f t="shared" si="215"/>
        <v>106.37142857142858</v>
      </c>
      <c r="CI99" s="1">
        <f t="shared" si="168"/>
        <v>106.37142857142858</v>
      </c>
      <c r="CJ99" s="4">
        <f t="shared" ref="CJ99:CJ133" si="229">(BN99*I99)/((BN99*I99)+(H99-(BO99*H99)))</f>
        <v>0.93522989382332755</v>
      </c>
      <c r="CK99" s="4">
        <f t="shared" ref="CK99:CK133" si="230">(BO99*H99)/((I99-(BN99*I99))+(BO99*H99))</f>
        <v>0.8793057311124165</v>
      </c>
      <c r="CL99" s="4">
        <f t="shared" ref="CL99:CL133" si="231">((BN99*I99)+(BO99*H99))/((H99-(BO99*H99))+(I99-(BN99*I99))+(BO99*H99)+(BN99*I99))</f>
        <v>0.91140603411764709</v>
      </c>
      <c r="CM99">
        <v>1.5909090000000001E-2</v>
      </c>
      <c r="CN99">
        <v>0.82370370000000004</v>
      </c>
      <c r="CO99">
        <v>0.10681818</v>
      </c>
      <c r="CP99">
        <v>0.92</v>
      </c>
      <c r="CQ99">
        <v>0.41969697</v>
      </c>
      <c r="CR99">
        <v>0.97629630000000001</v>
      </c>
      <c r="CS99">
        <v>0.50075758000000004</v>
      </c>
      <c r="CT99">
        <v>0.50074070000000004</v>
      </c>
    </row>
    <row r="100" spans="1:98" x14ac:dyDescent="0.25">
      <c r="A100" s="1" t="s">
        <v>556</v>
      </c>
      <c r="B100" s="1" t="s">
        <v>350</v>
      </c>
      <c r="C100" s="1">
        <v>40</v>
      </c>
      <c r="D100" s="1" t="s">
        <v>561</v>
      </c>
      <c r="E100" s="1" t="s">
        <v>571</v>
      </c>
      <c r="F100" s="1">
        <v>1</v>
      </c>
      <c r="G100" s="1">
        <v>0</v>
      </c>
      <c r="H100" s="1">
        <v>56</v>
      </c>
      <c r="I100" s="1">
        <v>80</v>
      </c>
      <c r="J100" s="1">
        <v>0</v>
      </c>
      <c r="K100" s="1">
        <f t="shared" si="166"/>
        <v>56</v>
      </c>
      <c r="L100" s="1">
        <f t="shared" si="183"/>
        <v>136</v>
      </c>
      <c r="M100" s="1">
        <v>68</v>
      </c>
      <c r="N100" s="1">
        <v>12</v>
      </c>
      <c r="O100" s="1">
        <v>0</v>
      </c>
      <c r="P100" s="1">
        <v>0</v>
      </c>
      <c r="Q100" s="1">
        <f t="shared" si="184"/>
        <v>85</v>
      </c>
      <c r="R100" s="1">
        <f t="shared" si="185"/>
        <v>15</v>
      </c>
      <c r="S100" s="1">
        <f t="shared" si="186"/>
        <v>0</v>
      </c>
      <c r="T100" s="1">
        <f t="shared" si="167"/>
        <v>0</v>
      </c>
      <c r="U100" s="1" t="s">
        <v>33</v>
      </c>
      <c r="V100" s="1">
        <v>2021</v>
      </c>
      <c r="W100" s="1" t="s">
        <v>79</v>
      </c>
      <c r="X100" s="1" t="s">
        <v>30</v>
      </c>
      <c r="Y100" s="8" t="s">
        <v>171</v>
      </c>
      <c r="Z100" s="1" t="s">
        <v>367</v>
      </c>
      <c r="AA100" s="1" t="s">
        <v>48</v>
      </c>
      <c r="AB100" s="1" t="s">
        <v>33</v>
      </c>
      <c r="AC100" s="1" t="s">
        <v>33</v>
      </c>
      <c r="AD100" s="1" t="e">
        <f t="shared" si="216"/>
        <v>#VALUE!</v>
      </c>
      <c r="AE100" s="1" t="s">
        <v>33</v>
      </c>
      <c r="AF100" s="1">
        <v>0.79</v>
      </c>
      <c r="AG100" s="1">
        <v>0.96</v>
      </c>
      <c r="AH100" s="1">
        <f t="shared" si="187"/>
        <v>19.749999999999982</v>
      </c>
      <c r="AI100" s="1">
        <f t="shared" si="188"/>
        <v>19.749999999999982</v>
      </c>
      <c r="AJ100" s="2">
        <f t="shared" si="189"/>
        <v>0.21874999999999997</v>
      </c>
      <c r="AK100" s="1">
        <f t="shared" si="190"/>
        <v>0.21874999999999997</v>
      </c>
      <c r="AL100" s="1">
        <f t="shared" si="191"/>
        <v>100.05882352941177</v>
      </c>
      <c r="AM100" s="1">
        <f t="shared" si="192"/>
        <v>100.05882352941177</v>
      </c>
      <c r="AN100" s="4">
        <f t="shared" si="221"/>
        <v>0.96577017114914432</v>
      </c>
      <c r="AO100" s="4">
        <f t="shared" si="222"/>
        <v>0.76190476190476186</v>
      </c>
      <c r="AP100" s="4">
        <v>0.86</v>
      </c>
      <c r="AQ100" s="1">
        <v>0.93500000000000005</v>
      </c>
      <c r="AR100" s="1">
        <f t="shared" si="223"/>
        <v>63</v>
      </c>
      <c r="AS100" s="1">
        <f t="shared" si="224"/>
        <v>2</v>
      </c>
      <c r="AT100" s="1">
        <f t="shared" si="225"/>
        <v>54</v>
      </c>
      <c r="AU100" s="1">
        <f t="shared" si="226"/>
        <v>17</v>
      </c>
      <c r="AV100" s="1">
        <f t="shared" si="193"/>
        <v>63</v>
      </c>
      <c r="AW100" s="1">
        <f t="shared" si="194"/>
        <v>2</v>
      </c>
      <c r="AX100" s="1">
        <f t="shared" si="195"/>
        <v>54</v>
      </c>
      <c r="AY100" s="1">
        <f t="shared" si="196"/>
        <v>17</v>
      </c>
      <c r="AZ100" s="1">
        <f t="shared" si="197"/>
        <v>0.78749999999999998</v>
      </c>
      <c r="BA100" s="1">
        <f t="shared" si="198"/>
        <v>3.5714285714285698E-2</v>
      </c>
      <c r="BB100" s="1">
        <f t="shared" si="199"/>
        <v>0.78749999999999998</v>
      </c>
      <c r="BC100" s="1">
        <f t="shared" si="200"/>
        <v>3.5714285714285698E-2</v>
      </c>
      <c r="BD100" s="1">
        <f t="shared" si="201"/>
        <v>65</v>
      </c>
      <c r="BE100" s="1">
        <f t="shared" si="202"/>
        <v>71</v>
      </c>
      <c r="BF100" s="1">
        <f t="shared" si="203"/>
        <v>0.91549295774647887</v>
      </c>
      <c r="BG100" s="1">
        <f t="shared" si="176"/>
        <v>-0.51307847082494973</v>
      </c>
      <c r="BH100" s="1" t="s">
        <v>33</v>
      </c>
      <c r="BI100" s="5" t="s">
        <v>33</v>
      </c>
      <c r="BJ100" s="5" t="s">
        <v>33</v>
      </c>
      <c r="BK100" s="1" t="str">
        <f t="shared" si="204"/>
        <v>Yes</v>
      </c>
      <c r="BL100" s="1" t="s">
        <v>564</v>
      </c>
      <c r="BM100" s="1">
        <v>0.15054212</v>
      </c>
      <c r="BN100" s="1">
        <v>0.8518519</v>
      </c>
      <c r="BO100" s="1">
        <f>1-BM100</f>
        <v>0.84945788</v>
      </c>
      <c r="BP100" s="1">
        <v>0.50138273</v>
      </c>
      <c r="BQ100" s="1">
        <v>0.50074070000000004</v>
      </c>
      <c r="BR100" s="1">
        <f t="shared" si="217"/>
        <v>68</v>
      </c>
      <c r="BS100" s="1">
        <f t="shared" si="227"/>
        <v>8</v>
      </c>
      <c r="BT100" s="1">
        <f t="shared" si="228"/>
        <v>48</v>
      </c>
      <c r="BU100" s="1">
        <f t="shared" si="218"/>
        <v>12</v>
      </c>
      <c r="BV100" s="1">
        <f t="shared" si="205"/>
        <v>68</v>
      </c>
      <c r="BW100" s="1">
        <f t="shared" si="206"/>
        <v>8</v>
      </c>
      <c r="BX100" s="1">
        <f t="shared" si="207"/>
        <v>48</v>
      </c>
      <c r="BY100" s="1">
        <f t="shared" si="208"/>
        <v>12</v>
      </c>
      <c r="BZ100" s="1">
        <f t="shared" si="209"/>
        <v>0.85</v>
      </c>
      <c r="CA100" s="1">
        <f t="shared" si="210"/>
        <v>0.1428571428571429</v>
      </c>
      <c r="CB100" s="1">
        <f t="shared" si="211"/>
        <v>0.85</v>
      </c>
      <c r="CC100" s="1">
        <f t="shared" si="212"/>
        <v>0.1428571428571429</v>
      </c>
      <c r="CD100" s="1">
        <f t="shared" si="219"/>
        <v>5.6585618695950339</v>
      </c>
      <c r="CE100" s="1">
        <f t="shared" si="213"/>
        <v>5.9499999999999975</v>
      </c>
      <c r="CF100" s="2">
        <f t="shared" si="220"/>
        <v>0.17440311460763658</v>
      </c>
      <c r="CG100" s="2">
        <f t="shared" si="214"/>
        <v>0.17500000000000004</v>
      </c>
      <c r="CH100" s="1">
        <f t="shared" si="215"/>
        <v>34.000000000000007</v>
      </c>
      <c r="CI100" s="1">
        <f t="shared" si="168"/>
        <v>34.000000000000007</v>
      </c>
      <c r="CJ100" s="4">
        <f t="shared" si="229"/>
        <v>0.88991221374329699</v>
      </c>
      <c r="CK100" s="4">
        <f t="shared" si="230"/>
        <v>0.80054609630948648</v>
      </c>
      <c r="CL100" s="4">
        <f t="shared" si="231"/>
        <v>0.85086612705882347</v>
      </c>
      <c r="CM100">
        <v>1.363636E-2</v>
      </c>
      <c r="CN100">
        <v>0.72592590000000001</v>
      </c>
      <c r="CO100">
        <v>0.13560606</v>
      </c>
      <c r="CP100">
        <v>0.85037039999999997</v>
      </c>
      <c r="CQ100">
        <v>0.35378788</v>
      </c>
      <c r="CR100">
        <v>0.92148149999999995</v>
      </c>
      <c r="CS100">
        <v>0.50075758000000004</v>
      </c>
      <c r="CT100">
        <v>0.50074070000000004</v>
      </c>
    </row>
    <row r="101" spans="1:98" x14ac:dyDescent="0.25">
      <c r="A101" s="1" t="s">
        <v>556</v>
      </c>
      <c r="B101" s="1" t="s">
        <v>350</v>
      </c>
      <c r="C101" s="1">
        <v>40</v>
      </c>
      <c r="D101" s="1" t="s">
        <v>562</v>
      </c>
      <c r="E101" s="1" t="s">
        <v>571</v>
      </c>
      <c r="F101" s="1">
        <v>1</v>
      </c>
      <c r="G101" s="1">
        <v>0</v>
      </c>
      <c r="H101" s="1">
        <v>56</v>
      </c>
      <c r="I101" s="1">
        <v>80</v>
      </c>
      <c r="J101" s="1">
        <v>0</v>
      </c>
      <c r="K101" s="1">
        <f t="shared" si="166"/>
        <v>56</v>
      </c>
      <c r="L101" s="1">
        <f t="shared" si="183"/>
        <v>136</v>
      </c>
      <c r="M101" s="1">
        <v>68</v>
      </c>
      <c r="N101" s="1">
        <v>12</v>
      </c>
      <c r="O101" s="1">
        <v>0</v>
      </c>
      <c r="P101" s="1">
        <v>0</v>
      </c>
      <c r="Q101" s="1">
        <f t="shared" si="184"/>
        <v>85</v>
      </c>
      <c r="R101" s="1">
        <f t="shared" si="185"/>
        <v>15</v>
      </c>
      <c r="S101" s="1">
        <f t="shared" si="186"/>
        <v>0</v>
      </c>
      <c r="T101" s="1">
        <f t="shared" si="167"/>
        <v>0</v>
      </c>
      <c r="U101" s="1" t="s">
        <v>33</v>
      </c>
      <c r="V101" s="1">
        <v>2021</v>
      </c>
      <c r="W101" s="1" t="s">
        <v>79</v>
      </c>
      <c r="X101" s="1" t="s">
        <v>30</v>
      </c>
      <c r="Y101" s="8" t="s">
        <v>154</v>
      </c>
      <c r="Z101" s="1" t="s">
        <v>367</v>
      </c>
      <c r="AA101" s="1" t="s">
        <v>48</v>
      </c>
      <c r="AB101" s="1" t="s">
        <v>33</v>
      </c>
      <c r="AC101" s="1" t="s">
        <v>33</v>
      </c>
      <c r="AD101" s="1" t="e">
        <f t="shared" si="216"/>
        <v>#VALUE!</v>
      </c>
      <c r="AE101" s="1" t="s">
        <v>33</v>
      </c>
      <c r="AF101" s="1">
        <v>0.7</v>
      </c>
      <c r="AG101" s="1">
        <v>0.96</v>
      </c>
      <c r="AH101" s="1">
        <f t="shared" si="187"/>
        <v>17.499999999999982</v>
      </c>
      <c r="AI101" s="1">
        <f t="shared" si="188"/>
        <v>17.499999999999982</v>
      </c>
      <c r="AJ101" s="2">
        <f t="shared" si="189"/>
        <v>0.31250000000000006</v>
      </c>
      <c r="AK101" s="1">
        <f t="shared" si="190"/>
        <v>0.31250000000000006</v>
      </c>
      <c r="AL101" s="1">
        <f t="shared" si="191"/>
        <v>63.000000000000007</v>
      </c>
      <c r="AM101" s="1">
        <f t="shared" si="192"/>
        <v>63.000000000000007</v>
      </c>
      <c r="AN101" s="4">
        <f t="shared" si="221"/>
        <v>0.96153846153846145</v>
      </c>
      <c r="AO101" s="4">
        <f t="shared" si="222"/>
        <v>0.6913580246913581</v>
      </c>
      <c r="AP101" s="4">
        <v>0.81</v>
      </c>
      <c r="AQ101" s="1">
        <v>0.96499999999999997</v>
      </c>
      <c r="AR101" s="1">
        <f t="shared" si="223"/>
        <v>56</v>
      </c>
      <c r="AS101" s="1">
        <f t="shared" si="224"/>
        <v>2</v>
      </c>
      <c r="AT101" s="1">
        <f t="shared" si="225"/>
        <v>54</v>
      </c>
      <c r="AU101" s="1">
        <f t="shared" si="226"/>
        <v>24</v>
      </c>
      <c r="AV101" s="1">
        <f t="shared" si="193"/>
        <v>56</v>
      </c>
      <c r="AW101" s="1">
        <f t="shared" si="194"/>
        <v>2</v>
      </c>
      <c r="AX101" s="1">
        <f t="shared" si="195"/>
        <v>54</v>
      </c>
      <c r="AY101" s="1">
        <f t="shared" si="196"/>
        <v>24</v>
      </c>
      <c r="AZ101" s="1">
        <f t="shared" si="197"/>
        <v>0.7</v>
      </c>
      <c r="BA101" s="1">
        <f t="shared" si="198"/>
        <v>3.5714285714285698E-2</v>
      </c>
      <c r="BB101" s="1">
        <f t="shared" si="199"/>
        <v>0.7</v>
      </c>
      <c r="BC101" s="1">
        <f t="shared" si="200"/>
        <v>3.5714285714285698E-2</v>
      </c>
      <c r="BD101" s="1">
        <f t="shared" si="201"/>
        <v>58</v>
      </c>
      <c r="BE101" s="1">
        <f t="shared" si="202"/>
        <v>78</v>
      </c>
      <c r="BF101" s="1">
        <f t="shared" si="203"/>
        <v>0.74358974358974361</v>
      </c>
      <c r="BG101" s="1">
        <f t="shared" si="176"/>
        <v>-0.68498168498168499</v>
      </c>
      <c r="BH101" s="1" t="s">
        <v>33</v>
      </c>
      <c r="BI101" s="5" t="s">
        <v>33</v>
      </c>
      <c r="BJ101" s="5" t="s">
        <v>33</v>
      </c>
      <c r="BK101" s="1" t="str">
        <f t="shared" si="204"/>
        <v>Yes</v>
      </c>
      <c r="BL101" s="1" t="s">
        <v>564</v>
      </c>
      <c r="BM101" s="1">
        <v>9.0289060000000004E-2</v>
      </c>
      <c r="BN101" s="1">
        <v>0.91259259999999998</v>
      </c>
      <c r="BO101" s="1">
        <f>1-BM101</f>
        <v>0.90971093999999997</v>
      </c>
      <c r="BP101" s="1">
        <v>0.50138273</v>
      </c>
      <c r="BQ101" s="1">
        <v>0.50074070000000004</v>
      </c>
      <c r="BR101" s="1">
        <f t="shared" si="217"/>
        <v>73</v>
      </c>
      <c r="BS101" s="1">
        <f t="shared" si="227"/>
        <v>5</v>
      </c>
      <c r="BT101" s="1">
        <f t="shared" si="228"/>
        <v>51</v>
      </c>
      <c r="BU101" s="1">
        <f t="shared" si="218"/>
        <v>7</v>
      </c>
      <c r="BV101" s="1">
        <f t="shared" si="205"/>
        <v>73</v>
      </c>
      <c r="BW101" s="1">
        <f t="shared" si="206"/>
        <v>5</v>
      </c>
      <c r="BX101" s="1">
        <f t="shared" si="207"/>
        <v>51</v>
      </c>
      <c r="BY101" s="1">
        <f t="shared" si="208"/>
        <v>7</v>
      </c>
      <c r="BZ101" s="1">
        <f t="shared" si="209"/>
        <v>0.91249999999999998</v>
      </c>
      <c r="CA101" s="1">
        <f t="shared" si="210"/>
        <v>8.9285714285714302E-2</v>
      </c>
      <c r="CB101" s="1">
        <f t="shared" si="211"/>
        <v>0.91249999999999998</v>
      </c>
      <c r="CC101" s="1">
        <f t="shared" si="212"/>
        <v>8.9285714285714302E-2</v>
      </c>
      <c r="CD101" s="1">
        <f t="shared" si="219"/>
        <v>10.107454878808129</v>
      </c>
      <c r="CE101" s="1">
        <f t="shared" si="213"/>
        <v>10.219999999999997</v>
      </c>
      <c r="CF101" s="2">
        <f t="shared" si="220"/>
        <v>9.6082608394266453E-2</v>
      </c>
      <c r="CG101" s="2">
        <f t="shared" si="214"/>
        <v>9.6078431372549039E-2</v>
      </c>
      <c r="CH101" s="1">
        <f t="shared" si="215"/>
        <v>106.37142857142858</v>
      </c>
      <c r="CI101" s="1">
        <f t="shared" si="168"/>
        <v>106.37142857142858</v>
      </c>
      <c r="CJ101" s="4">
        <f t="shared" si="229"/>
        <v>0.93522989382332755</v>
      </c>
      <c r="CK101" s="4">
        <f t="shared" si="230"/>
        <v>0.8793057311124165</v>
      </c>
      <c r="CL101" s="4">
        <f t="shared" si="231"/>
        <v>0.91140603411764709</v>
      </c>
      <c r="CM101">
        <v>4.0909090000000002E-2</v>
      </c>
      <c r="CN101">
        <v>0.7111111</v>
      </c>
      <c r="CO101">
        <v>8.9393940000000005E-2</v>
      </c>
      <c r="CP101">
        <v>0.89481480000000002</v>
      </c>
      <c r="CQ101">
        <v>0.32121211999999999</v>
      </c>
      <c r="CR101">
        <v>0.98666670000000001</v>
      </c>
      <c r="CS101">
        <v>0.50075758000000004</v>
      </c>
      <c r="CT101">
        <v>0.50074070000000004</v>
      </c>
    </row>
    <row r="102" spans="1:98" x14ac:dyDescent="0.25">
      <c r="A102" s="1" t="s">
        <v>556</v>
      </c>
      <c r="B102" s="1" t="s">
        <v>350</v>
      </c>
      <c r="C102" s="1">
        <v>40</v>
      </c>
      <c r="D102" s="1" t="s">
        <v>559</v>
      </c>
      <c r="E102" s="1" t="s">
        <v>571</v>
      </c>
      <c r="F102" s="1">
        <v>1</v>
      </c>
      <c r="G102" s="1">
        <v>0</v>
      </c>
      <c r="H102" s="1">
        <v>56</v>
      </c>
      <c r="I102" s="1">
        <v>80</v>
      </c>
      <c r="J102" s="1">
        <v>0</v>
      </c>
      <c r="K102" s="1">
        <f t="shared" si="166"/>
        <v>56</v>
      </c>
      <c r="L102" s="1">
        <f t="shared" si="183"/>
        <v>136</v>
      </c>
      <c r="M102" s="1">
        <v>68</v>
      </c>
      <c r="N102" s="1">
        <v>12</v>
      </c>
      <c r="O102" s="1">
        <v>0</v>
      </c>
      <c r="P102" s="1">
        <v>0</v>
      </c>
      <c r="Q102" s="1">
        <f t="shared" si="184"/>
        <v>85</v>
      </c>
      <c r="R102" s="1">
        <f t="shared" si="185"/>
        <v>15</v>
      </c>
      <c r="S102" s="1">
        <f t="shared" si="186"/>
        <v>0</v>
      </c>
      <c r="T102" s="1">
        <f t="shared" si="167"/>
        <v>0</v>
      </c>
      <c r="U102" s="1" t="s">
        <v>33</v>
      </c>
      <c r="V102" s="1">
        <v>2021</v>
      </c>
      <c r="W102" s="1" t="s">
        <v>79</v>
      </c>
      <c r="X102" s="1" t="s">
        <v>30</v>
      </c>
      <c r="Y102" s="8" t="s">
        <v>165</v>
      </c>
      <c r="Z102" s="1" t="s">
        <v>367</v>
      </c>
      <c r="AA102" s="1" t="s">
        <v>48</v>
      </c>
      <c r="AB102" s="1" t="s">
        <v>33</v>
      </c>
      <c r="AC102" s="1" t="s">
        <v>33</v>
      </c>
      <c r="AD102" s="1" t="e">
        <f t="shared" si="216"/>
        <v>#VALUE!</v>
      </c>
      <c r="AE102" s="1" t="s">
        <v>33</v>
      </c>
      <c r="AF102" s="1">
        <v>0.56999999999999995</v>
      </c>
      <c r="AG102" s="1">
        <v>0.95</v>
      </c>
      <c r="AH102" s="1">
        <f t="shared" si="187"/>
        <v>11.39999999999999</v>
      </c>
      <c r="AI102" s="1">
        <f t="shared" si="188"/>
        <v>11.39999999999999</v>
      </c>
      <c r="AJ102" s="2">
        <f t="shared" si="189"/>
        <v>0.4526315789473685</v>
      </c>
      <c r="AK102" s="1">
        <f t="shared" si="190"/>
        <v>0.4526315789473685</v>
      </c>
      <c r="AL102" s="1">
        <f t="shared" si="191"/>
        <v>23.901960784313726</v>
      </c>
      <c r="AM102" s="1">
        <f t="shared" si="192"/>
        <v>23.901960784313726</v>
      </c>
      <c r="AN102" s="4">
        <f t="shared" si="221"/>
        <v>0.94214876033057837</v>
      </c>
      <c r="AO102" s="4">
        <f t="shared" si="222"/>
        <v>0.60730593607305938</v>
      </c>
      <c r="AP102" s="4">
        <v>0.73</v>
      </c>
      <c r="AQ102" s="1">
        <v>0.93500000000000005</v>
      </c>
      <c r="AR102" s="1">
        <f t="shared" si="223"/>
        <v>46</v>
      </c>
      <c r="AS102" s="1">
        <f t="shared" si="224"/>
        <v>3</v>
      </c>
      <c r="AT102" s="1">
        <f t="shared" si="225"/>
        <v>53</v>
      </c>
      <c r="AU102" s="1">
        <f t="shared" si="226"/>
        <v>34</v>
      </c>
      <c r="AV102" s="1">
        <f t="shared" si="193"/>
        <v>46</v>
      </c>
      <c r="AW102" s="1">
        <f t="shared" si="194"/>
        <v>3</v>
      </c>
      <c r="AX102" s="1">
        <f t="shared" si="195"/>
        <v>53</v>
      </c>
      <c r="AY102" s="1">
        <f t="shared" si="196"/>
        <v>34</v>
      </c>
      <c r="AZ102" s="1">
        <f t="shared" si="197"/>
        <v>0.57499999999999996</v>
      </c>
      <c r="BA102" s="1">
        <f t="shared" si="198"/>
        <v>5.3571428571428603E-2</v>
      </c>
      <c r="BB102" s="1">
        <f t="shared" si="199"/>
        <v>0.57499999999999996</v>
      </c>
      <c r="BC102" s="1">
        <f t="shared" si="200"/>
        <v>5.3571428571428603E-2</v>
      </c>
      <c r="BD102" s="1">
        <f t="shared" si="201"/>
        <v>49</v>
      </c>
      <c r="BE102" s="1">
        <f t="shared" si="202"/>
        <v>87</v>
      </c>
      <c r="BF102" s="1">
        <f t="shared" si="203"/>
        <v>0.56321839080459768</v>
      </c>
      <c r="BG102" s="1">
        <f t="shared" si="176"/>
        <v>-0.86535303776683092</v>
      </c>
      <c r="BH102" s="1" t="s">
        <v>33</v>
      </c>
      <c r="BI102" s="5" t="s">
        <v>33</v>
      </c>
      <c r="BJ102" s="5" t="s">
        <v>33</v>
      </c>
      <c r="BK102" s="1" t="str">
        <f t="shared" si="204"/>
        <v>Yes</v>
      </c>
      <c r="BL102" s="1" t="s">
        <v>564</v>
      </c>
      <c r="BM102" s="1">
        <v>0.12613580999999999</v>
      </c>
      <c r="BN102" s="1">
        <v>0.87555559999999999</v>
      </c>
      <c r="BO102" s="1">
        <f>1-BM102</f>
        <v>0.87386419000000004</v>
      </c>
      <c r="BP102" s="1">
        <v>0.50138273</v>
      </c>
      <c r="BQ102" s="1">
        <v>0.50074070000000004</v>
      </c>
      <c r="BR102" s="1">
        <f t="shared" si="217"/>
        <v>70</v>
      </c>
      <c r="BS102" s="1">
        <f t="shared" si="227"/>
        <v>7</v>
      </c>
      <c r="BT102" s="1">
        <f t="shared" si="228"/>
        <v>49</v>
      </c>
      <c r="BU102" s="1">
        <f t="shared" si="218"/>
        <v>10</v>
      </c>
      <c r="BV102" s="1">
        <f t="shared" si="205"/>
        <v>70</v>
      </c>
      <c r="BW102" s="1">
        <f t="shared" si="206"/>
        <v>7</v>
      </c>
      <c r="BX102" s="1">
        <f t="shared" si="207"/>
        <v>49</v>
      </c>
      <c r="BY102" s="1">
        <f t="shared" si="208"/>
        <v>10</v>
      </c>
      <c r="BZ102" s="1">
        <f t="shared" si="209"/>
        <v>0.875</v>
      </c>
      <c r="CA102" s="1">
        <f t="shared" si="210"/>
        <v>0.125</v>
      </c>
      <c r="CB102" s="1">
        <f t="shared" si="211"/>
        <v>0.875</v>
      </c>
      <c r="CC102" s="1">
        <f t="shared" si="212"/>
        <v>0.125</v>
      </c>
      <c r="CD102" s="1">
        <f t="shared" si="219"/>
        <v>6.9413721606893404</v>
      </c>
      <c r="CE102" s="1">
        <f t="shared" si="213"/>
        <v>7</v>
      </c>
      <c r="CF102" s="2">
        <f t="shared" si="220"/>
        <v>0.14240702551274015</v>
      </c>
      <c r="CG102" s="2">
        <f t="shared" si="214"/>
        <v>0.14285714285714285</v>
      </c>
      <c r="CH102" s="1">
        <f t="shared" si="215"/>
        <v>49</v>
      </c>
      <c r="CI102" s="1">
        <f t="shared" si="168"/>
        <v>49</v>
      </c>
      <c r="CJ102" s="4">
        <f t="shared" si="229"/>
        <v>0.90839341609336666</v>
      </c>
      <c r="CK102" s="4">
        <f t="shared" si="230"/>
        <v>0.83095223425272058</v>
      </c>
      <c r="CL102" s="4">
        <f t="shared" si="231"/>
        <v>0.87485913705882357</v>
      </c>
      <c r="CM102">
        <v>4.3939390000000002E-2</v>
      </c>
      <c r="CN102">
        <v>0.4637037</v>
      </c>
      <c r="CO102">
        <v>8.8636359999999997E-2</v>
      </c>
      <c r="CP102">
        <v>0.84</v>
      </c>
      <c r="CQ102">
        <v>0.25</v>
      </c>
      <c r="CR102">
        <v>0.98370369999999996</v>
      </c>
      <c r="CS102">
        <v>0.50075758000000004</v>
      </c>
      <c r="CT102">
        <v>0.50074070000000004</v>
      </c>
    </row>
    <row r="103" spans="1:98" x14ac:dyDescent="0.25">
      <c r="A103" s="1" t="s">
        <v>556</v>
      </c>
      <c r="B103" s="1" t="s">
        <v>350</v>
      </c>
      <c r="C103" s="1">
        <v>40</v>
      </c>
      <c r="D103" s="1" t="s">
        <v>563</v>
      </c>
      <c r="E103" s="1" t="s">
        <v>571</v>
      </c>
      <c r="F103" s="1">
        <v>1</v>
      </c>
      <c r="G103" s="1">
        <v>0</v>
      </c>
      <c r="H103" s="1">
        <v>56</v>
      </c>
      <c r="I103" s="1">
        <v>80</v>
      </c>
      <c r="J103" s="1">
        <v>0</v>
      </c>
      <c r="K103" s="1">
        <f t="shared" si="166"/>
        <v>56</v>
      </c>
      <c r="L103" s="1">
        <f t="shared" si="183"/>
        <v>136</v>
      </c>
      <c r="M103" s="1">
        <v>68</v>
      </c>
      <c r="N103" s="1">
        <v>12</v>
      </c>
      <c r="O103" s="1">
        <v>0</v>
      </c>
      <c r="P103" s="1">
        <v>0</v>
      </c>
      <c r="Q103" s="1">
        <f t="shared" si="184"/>
        <v>85</v>
      </c>
      <c r="R103" s="1">
        <f t="shared" si="185"/>
        <v>15</v>
      </c>
      <c r="S103" s="1">
        <f t="shared" si="186"/>
        <v>0</v>
      </c>
      <c r="T103" s="1">
        <f t="shared" si="167"/>
        <v>0</v>
      </c>
      <c r="U103" s="1" t="s">
        <v>33</v>
      </c>
      <c r="V103" s="1">
        <v>2021</v>
      </c>
      <c r="W103" s="1" t="s">
        <v>79</v>
      </c>
      <c r="X103" s="1" t="s">
        <v>40</v>
      </c>
      <c r="Y103" s="1" t="s">
        <v>589</v>
      </c>
      <c r="Z103" s="1" t="s">
        <v>367</v>
      </c>
      <c r="AA103" s="1" t="s">
        <v>48</v>
      </c>
      <c r="AB103" s="1" t="s">
        <v>33</v>
      </c>
      <c r="AC103" s="1" t="s">
        <v>33</v>
      </c>
      <c r="AD103" s="1" t="e">
        <f t="shared" si="216"/>
        <v>#VALUE!</v>
      </c>
      <c r="AE103" s="1" t="s">
        <v>33</v>
      </c>
      <c r="AF103" s="1">
        <v>0.95</v>
      </c>
      <c r="AG103" s="1">
        <v>0.98</v>
      </c>
      <c r="AH103" s="1">
        <f t="shared" si="187"/>
        <v>47.499999999999957</v>
      </c>
      <c r="AI103" s="1">
        <f t="shared" si="188"/>
        <v>47.499999999999957</v>
      </c>
      <c r="AJ103" s="2">
        <f t="shared" si="189"/>
        <v>5.1020408163265356E-2</v>
      </c>
      <c r="AK103" s="1">
        <f t="shared" si="190"/>
        <v>5.1020408163265356E-2</v>
      </c>
      <c r="AL103" s="1">
        <f t="shared" si="191"/>
        <v>1045</v>
      </c>
      <c r="AM103" s="1">
        <f t="shared" si="192"/>
        <v>1045</v>
      </c>
      <c r="AN103" s="4">
        <f t="shared" si="221"/>
        <v>0.98547717842323646</v>
      </c>
      <c r="AO103" s="4">
        <f t="shared" si="222"/>
        <v>0.93206521739130432</v>
      </c>
      <c r="AP103" s="4">
        <v>0.96</v>
      </c>
      <c r="AQ103" s="1">
        <v>0.98799999999999999</v>
      </c>
      <c r="AR103" s="1">
        <f t="shared" si="223"/>
        <v>76</v>
      </c>
      <c r="AS103" s="1">
        <f t="shared" si="224"/>
        <v>1</v>
      </c>
      <c r="AT103" s="1">
        <f t="shared" si="225"/>
        <v>55</v>
      </c>
      <c r="AU103" s="1">
        <f t="shared" si="226"/>
        <v>4</v>
      </c>
      <c r="AV103" s="1">
        <f t="shared" si="193"/>
        <v>76</v>
      </c>
      <c r="AW103" s="1">
        <f t="shared" si="194"/>
        <v>1</v>
      </c>
      <c r="AX103" s="1">
        <f t="shared" si="195"/>
        <v>55</v>
      </c>
      <c r="AY103" s="1">
        <f t="shared" si="196"/>
        <v>4</v>
      </c>
      <c r="AZ103" s="1">
        <f t="shared" si="197"/>
        <v>0.95</v>
      </c>
      <c r="BA103" s="1">
        <f t="shared" si="198"/>
        <v>1.7857142857142905E-2</v>
      </c>
      <c r="BB103" s="1">
        <f t="shared" si="199"/>
        <v>0.95</v>
      </c>
      <c r="BC103" s="1">
        <f t="shared" si="200"/>
        <v>1.7857142857142905E-2</v>
      </c>
      <c r="BD103" s="1">
        <f t="shared" si="201"/>
        <v>77</v>
      </c>
      <c r="BE103" s="1">
        <f t="shared" si="202"/>
        <v>59</v>
      </c>
      <c r="BF103" s="1">
        <f t="shared" si="203"/>
        <v>1.3050847457627119</v>
      </c>
      <c r="BG103" s="1">
        <f t="shared" si="176"/>
        <v>-0.12348668280871666</v>
      </c>
      <c r="BH103" s="1" t="s">
        <v>33</v>
      </c>
      <c r="BI103" s="5" t="s">
        <v>33</v>
      </c>
      <c r="BJ103" s="5" t="s">
        <v>33</v>
      </c>
      <c r="BK103" s="1" t="str">
        <f t="shared" si="204"/>
        <v>No</v>
      </c>
      <c r="BL103" s="1" t="s">
        <v>33</v>
      </c>
      <c r="BM103" s="1" t="s">
        <v>33</v>
      </c>
      <c r="BN103" s="1" t="s">
        <v>33</v>
      </c>
      <c r="BO103" s="1" t="s">
        <v>33</v>
      </c>
      <c r="BP103" s="1" t="s">
        <v>33</v>
      </c>
      <c r="BQ103" s="1" t="s">
        <v>33</v>
      </c>
      <c r="BR103" s="1" t="e">
        <f t="shared" si="217"/>
        <v>#VALUE!</v>
      </c>
      <c r="BS103" s="1" t="e">
        <f t="shared" si="227"/>
        <v>#VALUE!</v>
      </c>
      <c r="BT103" s="1" t="e">
        <f t="shared" si="228"/>
        <v>#VALUE!</v>
      </c>
      <c r="BU103" s="1" t="e">
        <f t="shared" si="218"/>
        <v>#VALUE!</v>
      </c>
      <c r="BV103" s="1" t="e">
        <f t="shared" si="205"/>
        <v>#VALUE!</v>
      </c>
      <c r="BW103" s="1" t="e">
        <f t="shared" si="206"/>
        <v>#VALUE!</v>
      </c>
      <c r="BX103" s="1" t="e">
        <f t="shared" si="207"/>
        <v>#VALUE!</v>
      </c>
      <c r="BY103" s="1" t="e">
        <f t="shared" si="208"/>
        <v>#VALUE!</v>
      </c>
      <c r="BZ103" s="1" t="e">
        <f t="shared" si="209"/>
        <v>#VALUE!</v>
      </c>
      <c r="CA103" s="1" t="e">
        <f t="shared" si="210"/>
        <v>#VALUE!</v>
      </c>
      <c r="CB103" s="1" t="e">
        <f t="shared" si="211"/>
        <v>#VALUE!</v>
      </c>
      <c r="CC103" s="1" t="e">
        <f t="shared" si="212"/>
        <v>#VALUE!</v>
      </c>
      <c r="CD103" s="1" t="e">
        <f t="shared" si="219"/>
        <v>#VALUE!</v>
      </c>
      <c r="CE103" s="1" t="e">
        <f t="shared" si="213"/>
        <v>#VALUE!</v>
      </c>
      <c r="CF103" s="2" t="e">
        <f t="shared" si="220"/>
        <v>#VALUE!</v>
      </c>
      <c r="CG103" s="2" t="e">
        <f t="shared" si="214"/>
        <v>#VALUE!</v>
      </c>
      <c r="CH103" s="1" t="e">
        <f t="shared" si="215"/>
        <v>#VALUE!</v>
      </c>
      <c r="CI103" s="1" t="e">
        <f t="shared" si="168"/>
        <v>#VALUE!</v>
      </c>
      <c r="CJ103" s="4" t="e">
        <f t="shared" si="229"/>
        <v>#VALUE!</v>
      </c>
      <c r="CK103" s="4" t="e">
        <f t="shared" si="230"/>
        <v>#VALUE!</v>
      </c>
      <c r="CL103" s="4" t="e">
        <f t="shared" si="231"/>
        <v>#VALUE!</v>
      </c>
      <c r="CM103" s="1" t="s">
        <v>33</v>
      </c>
      <c r="CN103" s="1" t="s">
        <v>33</v>
      </c>
      <c r="CO103" s="1" t="s">
        <v>33</v>
      </c>
      <c r="CP103" s="1" t="s">
        <v>33</v>
      </c>
      <c r="CQ103" s="1" t="s">
        <v>33</v>
      </c>
      <c r="CR103" s="1" t="s">
        <v>33</v>
      </c>
      <c r="CS103" s="1" t="s">
        <v>33</v>
      </c>
      <c r="CT103" s="1" t="s">
        <v>33</v>
      </c>
    </row>
    <row r="104" spans="1:98" x14ac:dyDescent="0.25">
      <c r="A104" s="1" t="s">
        <v>556</v>
      </c>
      <c r="B104" s="1" t="s">
        <v>350</v>
      </c>
      <c r="C104" s="1">
        <v>40</v>
      </c>
      <c r="D104" s="1" t="s">
        <v>558</v>
      </c>
      <c r="E104" s="1" t="s">
        <v>571</v>
      </c>
      <c r="F104" s="1">
        <v>1</v>
      </c>
      <c r="G104" s="1">
        <v>0</v>
      </c>
      <c r="H104" s="1">
        <v>56</v>
      </c>
      <c r="I104" s="1">
        <v>80</v>
      </c>
      <c r="J104" s="1">
        <v>0</v>
      </c>
      <c r="K104" s="1">
        <f t="shared" si="166"/>
        <v>56</v>
      </c>
      <c r="L104" s="1">
        <f t="shared" si="183"/>
        <v>136</v>
      </c>
      <c r="M104" s="1">
        <v>68</v>
      </c>
      <c r="N104" s="1">
        <v>12</v>
      </c>
      <c r="O104" s="1">
        <v>0</v>
      </c>
      <c r="P104" s="1">
        <v>0</v>
      </c>
      <c r="Q104" s="1">
        <f t="shared" si="184"/>
        <v>85</v>
      </c>
      <c r="R104" s="1">
        <f t="shared" si="185"/>
        <v>15</v>
      </c>
      <c r="S104" s="1">
        <f t="shared" si="186"/>
        <v>0</v>
      </c>
      <c r="T104" s="1">
        <f t="shared" si="167"/>
        <v>0</v>
      </c>
      <c r="U104" s="1" t="s">
        <v>33</v>
      </c>
      <c r="V104" s="1">
        <v>2021</v>
      </c>
      <c r="W104" s="1" t="s">
        <v>79</v>
      </c>
      <c r="X104" s="1" t="s">
        <v>40</v>
      </c>
      <c r="Y104" s="1" t="s">
        <v>590</v>
      </c>
      <c r="Z104" s="1" t="s">
        <v>367</v>
      </c>
      <c r="AA104" s="1" t="s">
        <v>48</v>
      </c>
      <c r="AB104" s="1" t="s">
        <v>33</v>
      </c>
      <c r="AC104" s="1" t="s">
        <v>33</v>
      </c>
      <c r="AD104" s="1" t="e">
        <f t="shared" si="216"/>
        <v>#VALUE!</v>
      </c>
      <c r="AE104" s="1" t="s">
        <v>33</v>
      </c>
      <c r="AF104" s="1">
        <v>0.96</v>
      </c>
      <c r="AG104" s="1">
        <v>0.95</v>
      </c>
      <c r="AH104" s="1">
        <f t="shared" si="187"/>
        <v>19.199999999999982</v>
      </c>
      <c r="AI104" s="1">
        <f t="shared" si="188"/>
        <v>19.199999999999982</v>
      </c>
      <c r="AJ104" s="2">
        <f t="shared" si="189"/>
        <v>4.2105263157894778E-2</v>
      </c>
      <c r="AK104" s="1">
        <f t="shared" si="190"/>
        <v>4.2105263157894778E-2</v>
      </c>
      <c r="AL104" s="1">
        <f t="shared" si="191"/>
        <v>453.44444444444446</v>
      </c>
      <c r="AM104" s="1">
        <f t="shared" si="192"/>
        <v>453.44444444444446</v>
      </c>
      <c r="AN104" s="4">
        <f t="shared" si="221"/>
        <v>0.96482412060301515</v>
      </c>
      <c r="AO104" s="4">
        <f t="shared" si="222"/>
        <v>0.94326241134751765</v>
      </c>
      <c r="AP104" s="4">
        <v>0.96</v>
      </c>
      <c r="AQ104" s="1">
        <v>0.99099999999999999</v>
      </c>
      <c r="AR104" s="1">
        <f t="shared" si="223"/>
        <v>77</v>
      </c>
      <c r="AS104" s="1">
        <f t="shared" si="224"/>
        <v>3</v>
      </c>
      <c r="AT104" s="1">
        <f t="shared" si="225"/>
        <v>53</v>
      </c>
      <c r="AU104" s="1">
        <f t="shared" si="226"/>
        <v>3</v>
      </c>
      <c r="AV104" s="1">
        <f t="shared" si="193"/>
        <v>77</v>
      </c>
      <c r="AW104" s="1">
        <f t="shared" si="194"/>
        <v>3</v>
      </c>
      <c r="AX104" s="1">
        <f t="shared" si="195"/>
        <v>53</v>
      </c>
      <c r="AY104" s="1">
        <f t="shared" si="196"/>
        <v>3</v>
      </c>
      <c r="AZ104" s="1">
        <f t="shared" si="197"/>
        <v>0.96250000000000002</v>
      </c>
      <c r="BA104" s="1">
        <f t="shared" si="198"/>
        <v>5.3571428571428603E-2</v>
      </c>
      <c r="BB104" s="1">
        <f t="shared" si="199"/>
        <v>0.96250000000000002</v>
      </c>
      <c r="BC104" s="1">
        <f t="shared" si="200"/>
        <v>5.3571428571428603E-2</v>
      </c>
      <c r="BD104" s="1">
        <f t="shared" si="201"/>
        <v>80</v>
      </c>
      <c r="BE104" s="1">
        <f t="shared" si="202"/>
        <v>56</v>
      </c>
      <c r="BF104" s="1">
        <f t="shared" si="203"/>
        <v>1.4285714285714286</v>
      </c>
      <c r="BG104" s="1">
        <f t="shared" si="176"/>
        <v>0</v>
      </c>
      <c r="BH104" s="1" t="s">
        <v>33</v>
      </c>
      <c r="BI104" s="5" t="s">
        <v>33</v>
      </c>
      <c r="BJ104" s="5" t="s">
        <v>33</v>
      </c>
      <c r="BK104" s="1" t="str">
        <f t="shared" si="204"/>
        <v>No</v>
      </c>
      <c r="BL104" s="1" t="s">
        <v>33</v>
      </c>
      <c r="BM104" s="1" t="s">
        <v>33</v>
      </c>
      <c r="BN104" s="1" t="s">
        <v>33</v>
      </c>
      <c r="BO104" s="1" t="s">
        <v>33</v>
      </c>
      <c r="BP104" s="1" t="s">
        <v>33</v>
      </c>
      <c r="BQ104" s="1" t="s">
        <v>33</v>
      </c>
      <c r="BR104" s="1" t="e">
        <f t="shared" si="217"/>
        <v>#VALUE!</v>
      </c>
      <c r="BS104" s="1" t="e">
        <f t="shared" si="227"/>
        <v>#VALUE!</v>
      </c>
      <c r="BT104" s="1" t="e">
        <f t="shared" si="228"/>
        <v>#VALUE!</v>
      </c>
      <c r="BU104" s="1" t="e">
        <f t="shared" si="218"/>
        <v>#VALUE!</v>
      </c>
      <c r="BV104" s="1" t="e">
        <f t="shared" si="205"/>
        <v>#VALUE!</v>
      </c>
      <c r="BW104" s="1" t="e">
        <f t="shared" si="206"/>
        <v>#VALUE!</v>
      </c>
      <c r="BX104" s="1" t="e">
        <f t="shared" si="207"/>
        <v>#VALUE!</v>
      </c>
      <c r="BY104" s="1" t="e">
        <f t="shared" si="208"/>
        <v>#VALUE!</v>
      </c>
      <c r="BZ104" s="1" t="e">
        <f t="shared" si="209"/>
        <v>#VALUE!</v>
      </c>
      <c r="CA104" s="1" t="e">
        <f t="shared" si="210"/>
        <v>#VALUE!</v>
      </c>
      <c r="CB104" s="1" t="e">
        <f t="shared" si="211"/>
        <v>#VALUE!</v>
      </c>
      <c r="CC104" s="1" t="e">
        <f t="shared" si="212"/>
        <v>#VALUE!</v>
      </c>
      <c r="CD104" s="1" t="e">
        <f t="shared" si="219"/>
        <v>#VALUE!</v>
      </c>
      <c r="CE104" s="1" t="e">
        <f t="shared" si="213"/>
        <v>#VALUE!</v>
      </c>
      <c r="CF104" s="2" t="e">
        <f t="shared" si="220"/>
        <v>#VALUE!</v>
      </c>
      <c r="CG104" s="2" t="e">
        <f t="shared" si="214"/>
        <v>#VALUE!</v>
      </c>
      <c r="CH104" s="1" t="e">
        <f t="shared" si="215"/>
        <v>#VALUE!</v>
      </c>
      <c r="CI104" s="1" t="e">
        <f t="shared" si="168"/>
        <v>#VALUE!</v>
      </c>
      <c r="CJ104" s="4" t="e">
        <f t="shared" si="229"/>
        <v>#VALUE!</v>
      </c>
      <c r="CK104" s="4" t="e">
        <f t="shared" si="230"/>
        <v>#VALUE!</v>
      </c>
      <c r="CL104" s="4" t="e">
        <f t="shared" si="231"/>
        <v>#VALUE!</v>
      </c>
      <c r="CM104" s="1" t="s">
        <v>33</v>
      </c>
      <c r="CN104" s="1" t="s">
        <v>33</v>
      </c>
      <c r="CO104" s="1" t="s">
        <v>33</v>
      </c>
      <c r="CP104" s="1" t="s">
        <v>33</v>
      </c>
      <c r="CQ104" s="1" t="s">
        <v>33</v>
      </c>
      <c r="CR104" s="1" t="s">
        <v>33</v>
      </c>
      <c r="CS104" s="1" t="s">
        <v>33</v>
      </c>
      <c r="CT104" s="1" t="s">
        <v>33</v>
      </c>
    </row>
    <row r="105" spans="1:98" x14ac:dyDescent="0.25">
      <c r="A105" s="1" t="s">
        <v>556</v>
      </c>
      <c r="B105" s="1" t="s">
        <v>350</v>
      </c>
      <c r="C105" s="1">
        <v>40</v>
      </c>
      <c r="D105" s="1" t="s">
        <v>557</v>
      </c>
      <c r="E105" s="1" t="s">
        <v>571</v>
      </c>
      <c r="F105" s="1">
        <v>1</v>
      </c>
      <c r="G105" s="1">
        <v>0</v>
      </c>
      <c r="H105" s="1">
        <v>56</v>
      </c>
      <c r="I105" s="1">
        <v>80</v>
      </c>
      <c r="J105" s="1">
        <v>0</v>
      </c>
      <c r="K105" s="1">
        <f t="shared" si="166"/>
        <v>56</v>
      </c>
      <c r="L105" s="1">
        <f t="shared" si="183"/>
        <v>136</v>
      </c>
      <c r="M105" s="1">
        <v>68</v>
      </c>
      <c r="N105" s="1">
        <v>12</v>
      </c>
      <c r="O105" s="1">
        <v>0</v>
      </c>
      <c r="P105" s="1">
        <v>0</v>
      </c>
      <c r="Q105" s="1">
        <f t="shared" si="184"/>
        <v>85</v>
      </c>
      <c r="R105" s="1">
        <f t="shared" si="185"/>
        <v>15</v>
      </c>
      <c r="S105" s="1">
        <f t="shared" si="186"/>
        <v>0</v>
      </c>
      <c r="T105" s="1">
        <f t="shared" si="167"/>
        <v>0</v>
      </c>
      <c r="U105" s="1" t="s">
        <v>33</v>
      </c>
      <c r="V105" s="1">
        <v>2021</v>
      </c>
      <c r="W105" s="1" t="s">
        <v>79</v>
      </c>
      <c r="X105" s="1" t="s">
        <v>40</v>
      </c>
      <c r="Y105" s="1" t="s">
        <v>591</v>
      </c>
      <c r="Z105" s="1" t="s">
        <v>368</v>
      </c>
      <c r="AA105" s="1" t="s">
        <v>48</v>
      </c>
      <c r="AB105" s="1" t="s">
        <v>33</v>
      </c>
      <c r="AC105" s="1" t="s">
        <v>33</v>
      </c>
      <c r="AD105" s="1" t="e">
        <f t="shared" si="216"/>
        <v>#VALUE!</v>
      </c>
      <c r="AE105" s="1" t="s">
        <v>33</v>
      </c>
      <c r="AF105" s="1">
        <v>0.98</v>
      </c>
      <c r="AG105" s="1">
        <v>0.96</v>
      </c>
      <c r="AH105" s="1">
        <f t="shared" si="187"/>
        <v>24.499999999999979</v>
      </c>
      <c r="AI105" s="1">
        <f t="shared" si="188"/>
        <v>24.499999999999979</v>
      </c>
      <c r="AJ105" s="2">
        <f t="shared" si="189"/>
        <v>2.0833333333333353E-2</v>
      </c>
      <c r="AK105" s="1">
        <f t="shared" si="190"/>
        <v>2.0833333333333353E-2</v>
      </c>
      <c r="AL105" s="1">
        <f t="shared" si="191"/>
        <v>1053</v>
      </c>
      <c r="AM105" s="1">
        <f t="shared" si="192"/>
        <v>1053</v>
      </c>
      <c r="AN105" s="4">
        <f t="shared" si="221"/>
        <v>0.9722222222222221</v>
      </c>
      <c r="AO105" s="4">
        <f t="shared" si="222"/>
        <v>0.97109826589595383</v>
      </c>
      <c r="AP105" s="4">
        <v>0.97</v>
      </c>
      <c r="AQ105" s="1">
        <v>0.99199999999999999</v>
      </c>
      <c r="AR105" s="1">
        <f t="shared" si="223"/>
        <v>78</v>
      </c>
      <c r="AS105" s="1">
        <f t="shared" si="224"/>
        <v>2</v>
      </c>
      <c r="AT105" s="1">
        <f t="shared" si="225"/>
        <v>54</v>
      </c>
      <c r="AU105" s="1">
        <f t="shared" si="226"/>
        <v>2</v>
      </c>
      <c r="AV105" s="1">
        <f t="shared" si="193"/>
        <v>78</v>
      </c>
      <c r="AW105" s="1">
        <f t="shared" si="194"/>
        <v>2</v>
      </c>
      <c r="AX105" s="1">
        <f t="shared" si="195"/>
        <v>54</v>
      </c>
      <c r="AY105" s="1">
        <f t="shared" si="196"/>
        <v>2</v>
      </c>
      <c r="AZ105" s="1">
        <f t="shared" si="197"/>
        <v>0.97499999999999998</v>
      </c>
      <c r="BA105" s="1">
        <f t="shared" si="198"/>
        <v>3.5714285714285698E-2</v>
      </c>
      <c r="BB105" s="1">
        <f t="shared" si="199"/>
        <v>0.97499999999999998</v>
      </c>
      <c r="BC105" s="1">
        <f t="shared" si="200"/>
        <v>3.5714285714285698E-2</v>
      </c>
      <c r="BD105" s="1">
        <f t="shared" si="201"/>
        <v>80</v>
      </c>
      <c r="BE105" s="1">
        <f t="shared" si="202"/>
        <v>56</v>
      </c>
      <c r="BF105" s="1">
        <f t="shared" si="203"/>
        <v>1.4285714285714286</v>
      </c>
      <c r="BG105" s="1">
        <f t="shared" si="176"/>
        <v>0</v>
      </c>
      <c r="BH105" s="1" t="s">
        <v>33</v>
      </c>
      <c r="BI105" s="5" t="s">
        <v>33</v>
      </c>
      <c r="BJ105" s="5" t="s">
        <v>33</v>
      </c>
      <c r="BK105" s="1" t="str">
        <f t="shared" si="204"/>
        <v>No</v>
      </c>
      <c r="BL105" s="1" t="s">
        <v>33</v>
      </c>
      <c r="BM105" s="1" t="s">
        <v>33</v>
      </c>
      <c r="BN105" s="1" t="s">
        <v>33</v>
      </c>
      <c r="BO105" s="1" t="s">
        <v>33</v>
      </c>
      <c r="BP105" s="1" t="s">
        <v>33</v>
      </c>
      <c r="BQ105" s="1" t="s">
        <v>33</v>
      </c>
      <c r="BR105" s="1" t="e">
        <f t="shared" si="217"/>
        <v>#VALUE!</v>
      </c>
      <c r="BS105" s="1" t="e">
        <f t="shared" si="227"/>
        <v>#VALUE!</v>
      </c>
      <c r="BT105" s="1" t="e">
        <f t="shared" si="228"/>
        <v>#VALUE!</v>
      </c>
      <c r="BU105" s="1" t="e">
        <f t="shared" si="218"/>
        <v>#VALUE!</v>
      </c>
      <c r="BV105" s="1" t="e">
        <f t="shared" si="205"/>
        <v>#VALUE!</v>
      </c>
      <c r="BW105" s="1" t="e">
        <f t="shared" si="206"/>
        <v>#VALUE!</v>
      </c>
      <c r="BX105" s="1" t="e">
        <f t="shared" si="207"/>
        <v>#VALUE!</v>
      </c>
      <c r="BY105" s="1" t="e">
        <f t="shared" si="208"/>
        <v>#VALUE!</v>
      </c>
      <c r="BZ105" s="1" t="e">
        <f t="shared" si="209"/>
        <v>#VALUE!</v>
      </c>
      <c r="CA105" s="1" t="e">
        <f t="shared" si="210"/>
        <v>#VALUE!</v>
      </c>
      <c r="CB105" s="1" t="e">
        <f t="shared" si="211"/>
        <v>#VALUE!</v>
      </c>
      <c r="CC105" s="1" t="e">
        <f t="shared" si="212"/>
        <v>#VALUE!</v>
      </c>
      <c r="CD105" s="1" t="e">
        <f t="shared" si="219"/>
        <v>#VALUE!</v>
      </c>
      <c r="CE105" s="1" t="e">
        <f t="shared" si="213"/>
        <v>#VALUE!</v>
      </c>
      <c r="CF105" s="2" t="e">
        <f t="shared" si="220"/>
        <v>#VALUE!</v>
      </c>
      <c r="CG105" s="2" t="e">
        <f t="shared" si="214"/>
        <v>#VALUE!</v>
      </c>
      <c r="CH105" s="1" t="e">
        <f t="shared" si="215"/>
        <v>#VALUE!</v>
      </c>
      <c r="CI105" s="1" t="e">
        <f t="shared" si="168"/>
        <v>#VALUE!</v>
      </c>
      <c r="CJ105" s="4" t="e">
        <f t="shared" si="229"/>
        <v>#VALUE!</v>
      </c>
      <c r="CK105" s="4" t="e">
        <f t="shared" si="230"/>
        <v>#VALUE!</v>
      </c>
      <c r="CL105" s="4" t="e">
        <f t="shared" si="231"/>
        <v>#VALUE!</v>
      </c>
      <c r="CM105" s="1" t="s">
        <v>33</v>
      </c>
      <c r="CN105" s="1" t="s">
        <v>33</v>
      </c>
      <c r="CO105" s="1" t="s">
        <v>33</v>
      </c>
      <c r="CP105" s="1" t="s">
        <v>33</v>
      </c>
      <c r="CQ105" s="1" t="s">
        <v>33</v>
      </c>
      <c r="CR105" s="1" t="s">
        <v>33</v>
      </c>
      <c r="CS105" s="1" t="s">
        <v>33</v>
      </c>
      <c r="CT105" s="1" t="s">
        <v>33</v>
      </c>
    </row>
    <row r="106" spans="1:98" x14ac:dyDescent="0.25">
      <c r="A106" s="1" t="s">
        <v>351</v>
      </c>
      <c r="B106" s="1" t="s">
        <v>352</v>
      </c>
      <c r="C106" s="1">
        <v>41</v>
      </c>
      <c r="D106" s="1" t="s">
        <v>353</v>
      </c>
      <c r="E106" s="1" t="s">
        <v>571</v>
      </c>
      <c r="F106" s="1">
        <v>1</v>
      </c>
      <c r="G106" s="1">
        <v>0</v>
      </c>
      <c r="H106" s="1">
        <v>40</v>
      </c>
      <c r="I106" s="1">
        <v>39</v>
      </c>
      <c r="J106" s="1">
        <v>0</v>
      </c>
      <c r="K106" s="1">
        <f t="shared" si="166"/>
        <v>40</v>
      </c>
      <c r="L106" s="1">
        <f t="shared" si="183"/>
        <v>79</v>
      </c>
      <c r="M106" s="1">
        <v>33</v>
      </c>
      <c r="N106" s="1">
        <v>6</v>
      </c>
      <c r="O106" s="1">
        <v>0</v>
      </c>
      <c r="P106" s="1">
        <v>0</v>
      </c>
      <c r="Q106" s="1">
        <f t="shared" si="184"/>
        <v>84.615384615384613</v>
      </c>
      <c r="R106" s="1">
        <f t="shared" si="185"/>
        <v>15.384615384615385</v>
      </c>
      <c r="S106" s="1">
        <f t="shared" si="186"/>
        <v>0</v>
      </c>
      <c r="T106" s="1">
        <f t="shared" si="167"/>
        <v>0</v>
      </c>
      <c r="U106" s="1">
        <v>49.91</v>
      </c>
      <c r="V106" s="1">
        <v>2020</v>
      </c>
      <c r="W106" s="1" t="s">
        <v>35</v>
      </c>
      <c r="X106" s="1" t="s">
        <v>30</v>
      </c>
      <c r="Y106" s="1" t="s">
        <v>50</v>
      </c>
      <c r="Z106" s="1" t="s">
        <v>368</v>
      </c>
      <c r="AA106" s="1" t="s">
        <v>48</v>
      </c>
      <c r="AB106" s="1" t="s">
        <v>392</v>
      </c>
      <c r="AC106" s="1" t="s">
        <v>388</v>
      </c>
      <c r="AD106" s="1" t="e">
        <f t="shared" si="216"/>
        <v>#VALUE!</v>
      </c>
      <c r="AE106" s="1" t="s">
        <v>33</v>
      </c>
      <c r="AF106" s="1" t="s">
        <v>33</v>
      </c>
      <c r="AG106" s="1" t="s">
        <v>33</v>
      </c>
      <c r="AH106" s="1" t="e">
        <f t="shared" si="187"/>
        <v>#VALUE!</v>
      </c>
      <c r="AI106" s="1" t="e">
        <f t="shared" si="188"/>
        <v>#VALUE!</v>
      </c>
      <c r="AJ106" s="2" t="e">
        <f t="shared" si="189"/>
        <v>#VALUE!</v>
      </c>
      <c r="AK106" s="1" t="e">
        <f t="shared" si="190"/>
        <v>#VALUE!</v>
      </c>
      <c r="AL106" s="1" t="e">
        <f t="shared" si="191"/>
        <v>#VALUE!</v>
      </c>
      <c r="AM106" s="1" t="e">
        <f t="shared" si="192"/>
        <v>#VALUE!</v>
      </c>
      <c r="AN106" s="4" t="e">
        <f t="shared" si="221"/>
        <v>#VALUE!</v>
      </c>
      <c r="AO106" s="4" t="e">
        <f t="shared" si="222"/>
        <v>#VALUE!</v>
      </c>
      <c r="AP106" s="3" t="e">
        <f>((AF106*I106)+(AG106*H106))/((H106-(AG106*H106))+(I106-(AF106*I106))+(AF106*I106)+(AG106*H106))</f>
        <v>#VALUE!</v>
      </c>
      <c r="AQ106" s="1">
        <v>0.6583</v>
      </c>
      <c r="AR106" s="1" t="e">
        <f t="shared" si="223"/>
        <v>#VALUE!</v>
      </c>
      <c r="AS106" s="1" t="e">
        <f t="shared" si="224"/>
        <v>#VALUE!</v>
      </c>
      <c r="AT106" s="1" t="e">
        <f t="shared" si="225"/>
        <v>#VALUE!</v>
      </c>
      <c r="AU106" s="1" t="e">
        <f t="shared" si="226"/>
        <v>#VALUE!</v>
      </c>
      <c r="AV106" s="1" t="e">
        <f t="shared" si="193"/>
        <v>#VALUE!</v>
      </c>
      <c r="AW106" s="1" t="e">
        <f t="shared" si="194"/>
        <v>#VALUE!</v>
      </c>
      <c r="AX106" s="1" t="e">
        <f t="shared" si="195"/>
        <v>#VALUE!</v>
      </c>
      <c r="AY106" s="1" t="e">
        <f t="shared" si="196"/>
        <v>#VALUE!</v>
      </c>
      <c r="AZ106" s="1" t="e">
        <f t="shared" si="197"/>
        <v>#VALUE!</v>
      </c>
      <c r="BA106" s="1" t="e">
        <f t="shared" si="198"/>
        <v>#VALUE!</v>
      </c>
      <c r="BB106" s="1" t="e">
        <f t="shared" si="199"/>
        <v>#VALUE!</v>
      </c>
      <c r="BC106" s="1" t="e">
        <f t="shared" si="200"/>
        <v>#VALUE!</v>
      </c>
      <c r="BD106" s="1" t="e">
        <f t="shared" si="201"/>
        <v>#VALUE!</v>
      </c>
      <c r="BE106" s="1" t="e">
        <f t="shared" si="202"/>
        <v>#VALUE!</v>
      </c>
      <c r="BF106" s="1" t="e">
        <f t="shared" si="203"/>
        <v>#VALUE!</v>
      </c>
      <c r="BG106" s="1" t="e">
        <f t="shared" si="176"/>
        <v>#VALUE!</v>
      </c>
      <c r="BH106" s="1" t="s">
        <v>33</v>
      </c>
      <c r="BI106" s="5" t="s">
        <v>33</v>
      </c>
      <c r="BJ106" s="5" t="s">
        <v>33</v>
      </c>
      <c r="BK106" s="1" t="str">
        <f t="shared" si="204"/>
        <v>Yes</v>
      </c>
      <c r="BL106" s="1" t="s">
        <v>440</v>
      </c>
      <c r="BM106" s="1">
        <v>0.3519022</v>
      </c>
      <c r="BN106" s="1">
        <v>0.6491228</v>
      </c>
      <c r="BO106" s="1">
        <f t="shared" ref="BO106:BO118" si="232">1-BM106</f>
        <v>0.64809779999999995</v>
      </c>
      <c r="BP106" s="1">
        <v>0.50135870000000005</v>
      </c>
      <c r="BQ106" s="1">
        <v>0.50079739999999995</v>
      </c>
      <c r="BR106" s="1">
        <f t="shared" si="217"/>
        <v>25</v>
      </c>
      <c r="BS106" s="1">
        <f t="shared" si="227"/>
        <v>14</v>
      </c>
      <c r="BT106" s="1">
        <f t="shared" si="228"/>
        <v>26</v>
      </c>
      <c r="BU106" s="1">
        <f t="shared" si="218"/>
        <v>14</v>
      </c>
      <c r="BV106" s="1">
        <f t="shared" si="205"/>
        <v>25</v>
      </c>
      <c r="BW106" s="1">
        <f t="shared" si="206"/>
        <v>14</v>
      </c>
      <c r="BX106" s="1">
        <f t="shared" si="207"/>
        <v>26</v>
      </c>
      <c r="BY106" s="1">
        <f t="shared" si="208"/>
        <v>14</v>
      </c>
      <c r="BZ106" s="1">
        <f t="shared" si="209"/>
        <v>0.64102564102564108</v>
      </c>
      <c r="CA106" s="1">
        <f t="shared" si="210"/>
        <v>0.35</v>
      </c>
      <c r="CB106" s="1">
        <f t="shared" si="211"/>
        <v>0.64102564102564108</v>
      </c>
      <c r="CC106" s="1">
        <f t="shared" si="212"/>
        <v>0.35</v>
      </c>
      <c r="CD106" s="1">
        <f t="shared" si="219"/>
        <v>1.8446113721369175</v>
      </c>
      <c r="CE106" s="1">
        <f t="shared" si="213"/>
        <v>1.8315018315018319</v>
      </c>
      <c r="CF106" s="2">
        <f t="shared" si="220"/>
        <v>0.54139544988426136</v>
      </c>
      <c r="CG106" s="2">
        <f t="shared" si="214"/>
        <v>0.55226824457593682</v>
      </c>
      <c r="CH106" s="1">
        <f t="shared" si="215"/>
        <v>3.3163265306122454</v>
      </c>
      <c r="CI106" s="1">
        <f t="shared" si="168"/>
        <v>3.3163265306122454</v>
      </c>
      <c r="CJ106" s="4">
        <f t="shared" si="229"/>
        <v>0.64266521423863499</v>
      </c>
      <c r="CK106" s="4">
        <f t="shared" si="230"/>
        <v>0.65450998854204723</v>
      </c>
      <c r="CL106" s="4">
        <f t="shared" si="231"/>
        <v>0.64860381265822786</v>
      </c>
      <c r="CM106">
        <v>0.10076530612244911</v>
      </c>
      <c r="CN106">
        <v>0.40575079872204461</v>
      </c>
      <c r="CO106">
        <v>0.36352040816326542</v>
      </c>
      <c r="CP106">
        <v>0.65015974440894575</v>
      </c>
      <c r="CQ106">
        <v>0.83163265306122458</v>
      </c>
      <c r="CR106">
        <v>0.85463258785942475</v>
      </c>
      <c r="CS106">
        <v>0.50255102040816335</v>
      </c>
      <c r="CT106">
        <v>0.50159744408945672</v>
      </c>
    </row>
    <row r="107" spans="1:98" x14ac:dyDescent="0.25">
      <c r="A107" s="1" t="s">
        <v>351</v>
      </c>
      <c r="B107" s="1" t="s">
        <v>352</v>
      </c>
      <c r="C107" s="1">
        <v>41</v>
      </c>
      <c r="D107" s="1" t="s">
        <v>355</v>
      </c>
      <c r="E107" s="1" t="s">
        <v>571</v>
      </c>
      <c r="F107" s="1">
        <v>1</v>
      </c>
      <c r="G107" s="1">
        <v>0</v>
      </c>
      <c r="H107" s="1">
        <v>40</v>
      </c>
      <c r="I107" s="1">
        <v>39</v>
      </c>
      <c r="J107" s="1">
        <v>0</v>
      </c>
      <c r="K107" s="1">
        <f t="shared" si="166"/>
        <v>40</v>
      </c>
      <c r="L107" s="1">
        <f t="shared" si="183"/>
        <v>79</v>
      </c>
      <c r="M107" s="1">
        <v>33</v>
      </c>
      <c r="N107" s="1">
        <v>6</v>
      </c>
      <c r="O107" s="1">
        <v>0</v>
      </c>
      <c r="P107" s="1">
        <v>0</v>
      </c>
      <c r="Q107" s="1">
        <f t="shared" si="184"/>
        <v>84.615384615384613</v>
      </c>
      <c r="R107" s="1">
        <f t="shared" si="185"/>
        <v>15.384615384615385</v>
      </c>
      <c r="S107" s="1">
        <f t="shared" si="186"/>
        <v>0</v>
      </c>
      <c r="T107" s="1">
        <f t="shared" si="167"/>
        <v>0</v>
      </c>
      <c r="U107" s="1">
        <v>49.91</v>
      </c>
      <c r="V107" s="1">
        <v>2020</v>
      </c>
      <c r="W107" s="1" t="s">
        <v>35</v>
      </c>
      <c r="X107" s="1" t="s">
        <v>30</v>
      </c>
      <c r="Y107" s="1" t="s">
        <v>354</v>
      </c>
      <c r="Z107" s="1" t="s">
        <v>367</v>
      </c>
      <c r="AA107" s="1" t="s">
        <v>48</v>
      </c>
      <c r="AB107" s="1" t="s">
        <v>395</v>
      </c>
      <c r="AC107" s="1" t="s">
        <v>388</v>
      </c>
      <c r="AD107" s="1" t="e">
        <f t="shared" si="216"/>
        <v>#VALUE!</v>
      </c>
      <c r="AE107" s="1" t="s">
        <v>33</v>
      </c>
      <c r="AF107" s="1" t="s">
        <v>33</v>
      </c>
      <c r="AG107" s="1" t="s">
        <v>33</v>
      </c>
      <c r="AH107" s="1" t="e">
        <f t="shared" si="187"/>
        <v>#VALUE!</v>
      </c>
      <c r="AI107" s="1" t="e">
        <f t="shared" si="188"/>
        <v>#VALUE!</v>
      </c>
      <c r="AJ107" s="2" t="e">
        <f t="shared" si="189"/>
        <v>#VALUE!</v>
      </c>
      <c r="AK107" s="1" t="e">
        <f t="shared" si="190"/>
        <v>#VALUE!</v>
      </c>
      <c r="AL107" s="1" t="e">
        <f t="shared" si="191"/>
        <v>#VALUE!</v>
      </c>
      <c r="AM107" s="1" t="e">
        <f t="shared" si="192"/>
        <v>#VALUE!</v>
      </c>
      <c r="AN107" s="4" t="e">
        <f t="shared" si="221"/>
        <v>#VALUE!</v>
      </c>
      <c r="AO107" s="4" t="e">
        <f t="shared" si="222"/>
        <v>#VALUE!</v>
      </c>
      <c r="AP107" s="3" t="e">
        <f>((AF107*I107)+(AG107*H107))/((H107-(AG107*H107))+(I107-(AF107*I107))+(AF107*I107)+(AG107*H107))</f>
        <v>#VALUE!</v>
      </c>
      <c r="AQ107" s="1">
        <v>0.63329999999999997</v>
      </c>
      <c r="AR107" s="1" t="e">
        <f t="shared" si="223"/>
        <v>#VALUE!</v>
      </c>
      <c r="AS107" s="1" t="e">
        <f t="shared" si="224"/>
        <v>#VALUE!</v>
      </c>
      <c r="AT107" s="1" t="e">
        <f t="shared" si="225"/>
        <v>#VALUE!</v>
      </c>
      <c r="AU107" s="1" t="e">
        <f t="shared" si="226"/>
        <v>#VALUE!</v>
      </c>
      <c r="AV107" s="1" t="e">
        <f t="shared" si="193"/>
        <v>#VALUE!</v>
      </c>
      <c r="AW107" s="1" t="e">
        <f t="shared" si="194"/>
        <v>#VALUE!</v>
      </c>
      <c r="AX107" s="1" t="e">
        <f t="shared" si="195"/>
        <v>#VALUE!</v>
      </c>
      <c r="AY107" s="1" t="e">
        <f t="shared" si="196"/>
        <v>#VALUE!</v>
      </c>
      <c r="AZ107" s="1" t="e">
        <f t="shared" si="197"/>
        <v>#VALUE!</v>
      </c>
      <c r="BA107" s="1" t="e">
        <f t="shared" si="198"/>
        <v>#VALUE!</v>
      </c>
      <c r="BB107" s="1" t="e">
        <f t="shared" si="199"/>
        <v>#VALUE!</v>
      </c>
      <c r="BC107" s="1" t="e">
        <f t="shared" si="200"/>
        <v>#VALUE!</v>
      </c>
      <c r="BD107" s="1" t="e">
        <f t="shared" si="201"/>
        <v>#VALUE!</v>
      </c>
      <c r="BE107" s="1" t="e">
        <f t="shared" si="202"/>
        <v>#VALUE!</v>
      </c>
      <c r="BF107" s="1" t="e">
        <f t="shared" si="203"/>
        <v>#VALUE!</v>
      </c>
      <c r="BG107" s="1" t="e">
        <f t="shared" si="176"/>
        <v>#VALUE!</v>
      </c>
      <c r="BH107" s="1" t="s">
        <v>33</v>
      </c>
      <c r="BI107" s="5" t="s">
        <v>33</v>
      </c>
      <c r="BJ107" s="5" t="s">
        <v>33</v>
      </c>
      <c r="BK107" s="1" t="str">
        <f t="shared" si="204"/>
        <v>Yes</v>
      </c>
      <c r="BL107" s="1" t="s">
        <v>441</v>
      </c>
      <c r="BM107" s="1">
        <v>0.37940380000000001</v>
      </c>
      <c r="BN107" s="1">
        <v>0.62193129999999996</v>
      </c>
      <c r="BO107" s="1">
        <f t="shared" si="232"/>
        <v>0.62059620000000004</v>
      </c>
      <c r="BP107" s="1">
        <v>0.501355</v>
      </c>
      <c r="BQ107" s="1">
        <v>0.50081830000000005</v>
      </c>
      <c r="BR107" s="1">
        <f t="shared" si="217"/>
        <v>24</v>
      </c>
      <c r="BS107" s="1">
        <f t="shared" si="227"/>
        <v>15</v>
      </c>
      <c r="BT107" s="1">
        <f t="shared" si="228"/>
        <v>25</v>
      </c>
      <c r="BU107" s="1">
        <f t="shared" si="218"/>
        <v>15</v>
      </c>
      <c r="BV107" s="1">
        <f t="shared" si="205"/>
        <v>24</v>
      </c>
      <c r="BW107" s="1">
        <f t="shared" si="206"/>
        <v>15</v>
      </c>
      <c r="BX107" s="1">
        <f t="shared" si="207"/>
        <v>25</v>
      </c>
      <c r="BY107" s="1">
        <f t="shared" si="208"/>
        <v>15</v>
      </c>
      <c r="BZ107" s="1">
        <f t="shared" si="209"/>
        <v>0.61538461538461542</v>
      </c>
      <c r="CA107" s="1">
        <f t="shared" si="210"/>
        <v>0.375</v>
      </c>
      <c r="CB107" s="1">
        <f t="shared" si="211"/>
        <v>0.61538461538461542</v>
      </c>
      <c r="CC107" s="1">
        <f t="shared" si="212"/>
        <v>0.375</v>
      </c>
      <c r="CD107" s="1">
        <f t="shared" si="219"/>
        <v>1.6392331863834784</v>
      </c>
      <c r="CE107" s="1">
        <f t="shared" si="213"/>
        <v>1.6410256410256412</v>
      </c>
      <c r="CF107" s="2">
        <f t="shared" si="220"/>
        <v>0.60920240890936816</v>
      </c>
      <c r="CG107" s="2">
        <f t="shared" si="214"/>
        <v>0.61538461538461531</v>
      </c>
      <c r="CH107" s="1">
        <f t="shared" si="215"/>
        <v>2.666666666666667</v>
      </c>
      <c r="CI107" s="1">
        <f t="shared" si="168"/>
        <v>2.666666666666667</v>
      </c>
      <c r="CJ107" s="4">
        <f t="shared" si="229"/>
        <v>0.61512591438158482</v>
      </c>
      <c r="CK107" s="4">
        <f t="shared" si="230"/>
        <v>0.62736345509629321</v>
      </c>
      <c r="CL107" s="4">
        <f t="shared" si="231"/>
        <v>0.62125529999999995</v>
      </c>
      <c r="CM107">
        <v>0.1227848101265822</v>
      </c>
      <c r="CN107">
        <v>0.26470588235294151</v>
      </c>
      <c r="CO107">
        <v>0.37341772151898728</v>
      </c>
      <c r="CP107">
        <v>0.60784313725490235</v>
      </c>
      <c r="CQ107">
        <v>0.82531645569620249</v>
      </c>
      <c r="CR107">
        <v>0.94607843137254921</v>
      </c>
      <c r="CS107">
        <v>0.50126582278480991</v>
      </c>
      <c r="CT107">
        <v>0.50163398692810468</v>
      </c>
    </row>
    <row r="108" spans="1:98" x14ac:dyDescent="0.25">
      <c r="A108" s="1" t="s">
        <v>356</v>
      </c>
      <c r="B108" s="1" t="s">
        <v>357</v>
      </c>
      <c r="C108" s="1">
        <v>42</v>
      </c>
      <c r="D108" s="1" t="s">
        <v>358</v>
      </c>
      <c r="E108" s="1" t="s">
        <v>571</v>
      </c>
      <c r="F108" s="1">
        <v>1</v>
      </c>
      <c r="G108" s="1">
        <v>0</v>
      </c>
      <c r="H108" s="1">
        <v>107</v>
      </c>
      <c r="I108" s="1">
        <v>128</v>
      </c>
      <c r="J108" s="1">
        <v>0</v>
      </c>
      <c r="K108" s="1">
        <f t="shared" si="166"/>
        <v>107</v>
      </c>
      <c r="L108" s="1">
        <f t="shared" si="183"/>
        <v>235</v>
      </c>
      <c r="M108" s="1" t="s">
        <v>33</v>
      </c>
      <c r="N108" s="1" t="s">
        <v>33</v>
      </c>
      <c r="O108" s="1">
        <v>0</v>
      </c>
      <c r="P108" s="1" t="s">
        <v>33</v>
      </c>
      <c r="Q108" s="1" t="e">
        <f t="shared" si="184"/>
        <v>#VALUE!</v>
      </c>
      <c r="R108" s="1" t="e">
        <f t="shared" si="185"/>
        <v>#VALUE!</v>
      </c>
      <c r="S108" s="1">
        <f t="shared" si="186"/>
        <v>0</v>
      </c>
      <c r="T108" s="1" t="e">
        <f t="shared" si="167"/>
        <v>#VALUE!</v>
      </c>
      <c r="U108" s="1">
        <v>51.19</v>
      </c>
      <c r="V108" s="1">
        <v>2018</v>
      </c>
      <c r="W108" s="1" t="s">
        <v>35</v>
      </c>
      <c r="X108" s="1" t="s">
        <v>30</v>
      </c>
      <c r="Y108" s="1" t="s">
        <v>359</v>
      </c>
      <c r="Z108" s="1" t="s">
        <v>367</v>
      </c>
      <c r="AA108" s="1" t="s">
        <v>31</v>
      </c>
      <c r="AB108" s="1" t="s">
        <v>395</v>
      </c>
      <c r="AC108" s="1" t="s">
        <v>388</v>
      </c>
      <c r="AD108" s="1">
        <v>1.6405000000000001</v>
      </c>
      <c r="AE108" s="1">
        <v>1.6405000000000001</v>
      </c>
      <c r="AF108" s="1">
        <v>0.97699999999999998</v>
      </c>
      <c r="AG108" s="1">
        <v>0.39</v>
      </c>
      <c r="AH108" s="1">
        <f t="shared" si="187"/>
        <v>1.6016393442622952</v>
      </c>
      <c r="AI108" s="1">
        <f t="shared" si="188"/>
        <v>1.6016393442622952</v>
      </c>
      <c r="AJ108" s="2">
        <f t="shared" si="189"/>
        <v>5.8974358974359022E-2</v>
      </c>
      <c r="AK108" s="1">
        <f t="shared" si="190"/>
        <v>5.8974358974359022E-2</v>
      </c>
      <c r="AL108" s="1">
        <f t="shared" si="191"/>
        <v>26.92307692307692</v>
      </c>
      <c r="AM108" s="1">
        <f t="shared" si="192"/>
        <v>26.92307692307692</v>
      </c>
      <c r="AN108" s="4">
        <f t="shared" si="221"/>
        <v>0.65706209346069377</v>
      </c>
      <c r="AO108" s="4">
        <f t="shared" si="222"/>
        <v>0.93410037158078518</v>
      </c>
      <c r="AP108" s="3">
        <f>((AF108*I108)+(AG108*H108))/((H108-(AG108*H108))+(I108-(AF108*I108))+(AF108*I108)+(AG108*H108))</f>
        <v>0.70972765957446804</v>
      </c>
      <c r="AQ108" s="1">
        <v>0.68300000000000005</v>
      </c>
      <c r="AR108" s="1">
        <f t="shared" si="223"/>
        <v>125</v>
      </c>
      <c r="AS108" s="1">
        <f t="shared" si="224"/>
        <v>65</v>
      </c>
      <c r="AT108" s="1">
        <f t="shared" si="225"/>
        <v>42</v>
      </c>
      <c r="AU108" s="1">
        <f t="shared" si="226"/>
        <v>3</v>
      </c>
      <c r="AV108" s="1">
        <f t="shared" si="193"/>
        <v>125</v>
      </c>
      <c r="AW108" s="1">
        <f t="shared" si="194"/>
        <v>65</v>
      </c>
      <c r="AX108" s="1">
        <f t="shared" si="195"/>
        <v>42</v>
      </c>
      <c r="AY108" s="1">
        <f t="shared" si="196"/>
        <v>3</v>
      </c>
      <c r="AZ108" s="1">
        <f t="shared" si="197"/>
        <v>0.9765625</v>
      </c>
      <c r="BA108" s="1">
        <f t="shared" si="198"/>
        <v>0.60747663551401865</v>
      </c>
      <c r="BB108" s="1">
        <f t="shared" si="199"/>
        <v>0.9765625</v>
      </c>
      <c r="BC108" s="1">
        <f t="shared" si="200"/>
        <v>0.60747663551401865</v>
      </c>
      <c r="BD108" s="1">
        <f t="shared" si="201"/>
        <v>190</v>
      </c>
      <c r="BE108" s="1">
        <f t="shared" si="202"/>
        <v>45</v>
      </c>
      <c r="BF108" s="1">
        <f t="shared" si="203"/>
        <v>4.2222222222222223</v>
      </c>
      <c r="BG108" s="1">
        <f t="shared" si="176"/>
        <v>3.0259605399792315</v>
      </c>
      <c r="BH108" s="1" t="s">
        <v>363</v>
      </c>
      <c r="BI108" s="5">
        <v>0.60199999999999998</v>
      </c>
      <c r="BJ108" s="5">
        <v>0.76400000000000001</v>
      </c>
      <c r="BK108" s="1" t="str">
        <f t="shared" si="204"/>
        <v>Yes</v>
      </c>
      <c r="BL108" s="1" t="s">
        <v>453</v>
      </c>
      <c r="BM108" s="1">
        <v>0.38525110000000001</v>
      </c>
      <c r="BN108" s="1">
        <v>0.61432929999999997</v>
      </c>
      <c r="BO108" s="1">
        <f t="shared" si="232"/>
        <v>0.61474889999999993</v>
      </c>
      <c r="BP108" s="1">
        <v>0.50222500000000003</v>
      </c>
      <c r="BQ108" s="1">
        <v>0.49847560000000002</v>
      </c>
      <c r="BR108" s="1">
        <f t="shared" si="217"/>
        <v>79</v>
      </c>
      <c r="BS108" s="1">
        <f t="shared" si="227"/>
        <v>41</v>
      </c>
      <c r="BT108" s="1">
        <f t="shared" si="228"/>
        <v>66</v>
      </c>
      <c r="BU108" s="1">
        <f t="shared" si="218"/>
        <v>49</v>
      </c>
      <c r="BV108" s="1">
        <f t="shared" si="205"/>
        <v>79</v>
      </c>
      <c r="BW108" s="1">
        <f t="shared" si="206"/>
        <v>41</v>
      </c>
      <c r="BX108" s="1">
        <f t="shared" si="207"/>
        <v>66</v>
      </c>
      <c r="BY108" s="1">
        <f t="shared" si="208"/>
        <v>49</v>
      </c>
      <c r="BZ108" s="1">
        <f t="shared" si="209"/>
        <v>0.6171875</v>
      </c>
      <c r="CA108" s="1">
        <f t="shared" si="210"/>
        <v>0.38317757009345799</v>
      </c>
      <c r="CB108" s="1">
        <f t="shared" si="211"/>
        <v>0.6171875</v>
      </c>
      <c r="CC108" s="1">
        <f t="shared" si="212"/>
        <v>0.38317757009345799</v>
      </c>
      <c r="CD108" s="1">
        <f t="shared" si="219"/>
        <v>1.5946204955676959</v>
      </c>
      <c r="CE108" s="1">
        <f t="shared" si="213"/>
        <v>1.6107088414634145</v>
      </c>
      <c r="CF108" s="2">
        <f t="shared" si="220"/>
        <v>0.62736297698133348</v>
      </c>
      <c r="CG108" s="2">
        <f t="shared" si="214"/>
        <v>0.62062026515151525</v>
      </c>
      <c r="CH108" s="1">
        <f t="shared" si="215"/>
        <v>2.595321055251369</v>
      </c>
      <c r="CI108" s="1">
        <f t="shared" si="168"/>
        <v>2.595321055251369</v>
      </c>
      <c r="CJ108" s="4">
        <f t="shared" si="229"/>
        <v>0.65607177383777937</v>
      </c>
      <c r="CK108" s="4">
        <f t="shared" si="230"/>
        <v>0.57126852150316332</v>
      </c>
      <c r="CL108" s="4">
        <f t="shared" si="231"/>
        <v>0.61452035191489363</v>
      </c>
      <c r="CM108">
        <v>0.19420290000000001</v>
      </c>
      <c r="CN108">
        <v>0.31196580000000002</v>
      </c>
      <c r="CO108">
        <v>0.39782609000000002</v>
      </c>
      <c r="CP108">
        <v>0.63390310000000005</v>
      </c>
      <c r="CQ108">
        <v>0.62391304000000003</v>
      </c>
      <c r="CR108">
        <v>0.97863250000000002</v>
      </c>
      <c r="CS108">
        <v>0.50072464000000005</v>
      </c>
      <c r="CT108">
        <v>0.5</v>
      </c>
    </row>
    <row r="109" spans="1:98" x14ac:dyDescent="0.25">
      <c r="A109" s="1" t="s">
        <v>356</v>
      </c>
      <c r="B109" s="1" t="s">
        <v>357</v>
      </c>
      <c r="C109" s="1">
        <v>42</v>
      </c>
      <c r="D109" s="1" t="s">
        <v>361</v>
      </c>
      <c r="E109" s="1" t="s">
        <v>571</v>
      </c>
      <c r="F109" s="1">
        <v>1</v>
      </c>
      <c r="G109" s="1">
        <v>0</v>
      </c>
      <c r="H109" s="1">
        <v>107</v>
      </c>
      <c r="I109" s="1">
        <v>128</v>
      </c>
      <c r="J109" s="1">
        <v>0</v>
      </c>
      <c r="K109" s="1">
        <f t="shared" si="166"/>
        <v>107</v>
      </c>
      <c r="L109" s="1">
        <f t="shared" si="183"/>
        <v>235</v>
      </c>
      <c r="M109" s="1" t="s">
        <v>33</v>
      </c>
      <c r="N109" s="1" t="s">
        <v>33</v>
      </c>
      <c r="O109" s="1">
        <v>0</v>
      </c>
      <c r="P109" s="1" t="s">
        <v>33</v>
      </c>
      <c r="Q109" s="1" t="e">
        <f t="shared" si="184"/>
        <v>#VALUE!</v>
      </c>
      <c r="R109" s="1" t="e">
        <f t="shared" si="185"/>
        <v>#VALUE!</v>
      </c>
      <c r="S109" s="1">
        <f t="shared" si="186"/>
        <v>0</v>
      </c>
      <c r="T109" s="1" t="e">
        <f t="shared" si="167"/>
        <v>#VALUE!</v>
      </c>
      <c r="U109" s="1">
        <v>51.19</v>
      </c>
      <c r="V109" s="1">
        <v>2018</v>
      </c>
      <c r="W109" s="1" t="s">
        <v>35</v>
      </c>
      <c r="X109" s="1" t="s">
        <v>30</v>
      </c>
      <c r="Y109" s="1" t="s">
        <v>52</v>
      </c>
      <c r="Z109" s="1" t="s">
        <v>367</v>
      </c>
      <c r="AA109" s="1" t="s">
        <v>31</v>
      </c>
      <c r="AB109" s="1" t="s">
        <v>392</v>
      </c>
      <c r="AC109" s="1" t="s">
        <v>388</v>
      </c>
      <c r="AD109" s="1">
        <v>0.76149999999999995</v>
      </c>
      <c r="AE109" s="1">
        <v>0.76149999999999995</v>
      </c>
      <c r="AF109" s="1">
        <v>0.40600000000000003</v>
      </c>
      <c r="AG109" s="1">
        <v>0.87</v>
      </c>
      <c r="AH109" s="1">
        <f t="shared" si="187"/>
        <v>3.1230769230769231</v>
      </c>
      <c r="AI109" s="1">
        <f t="shared" si="188"/>
        <v>3.1230769230769231</v>
      </c>
      <c r="AJ109" s="2">
        <f t="shared" si="189"/>
        <v>0.68275862068965509</v>
      </c>
      <c r="AK109" s="1">
        <f t="shared" si="190"/>
        <v>0.68275862068965509</v>
      </c>
      <c r="AL109" s="1">
        <f t="shared" si="191"/>
        <v>4.5451127819548871</v>
      </c>
      <c r="AM109" s="1">
        <f t="shared" si="192"/>
        <v>4.5451127819548871</v>
      </c>
      <c r="AN109" s="4">
        <f t="shared" si="221"/>
        <v>0.78885212058653875</v>
      </c>
      <c r="AO109" s="4">
        <f t="shared" si="222"/>
        <v>0.55043104977471879</v>
      </c>
      <c r="AP109" s="3">
        <f>((AF109*I109)+(AG109*H109))/((H109-(AG109*H109))+(I109-(AF109*I109))+(AF109*I109)+(AG109*H109))</f>
        <v>0.61726808510638298</v>
      </c>
      <c r="AQ109" s="1">
        <v>0.63800000000000001</v>
      </c>
      <c r="AR109" s="1">
        <f t="shared" si="223"/>
        <v>52</v>
      </c>
      <c r="AS109" s="1">
        <f t="shared" si="224"/>
        <v>14</v>
      </c>
      <c r="AT109" s="1">
        <f t="shared" si="225"/>
        <v>93</v>
      </c>
      <c r="AU109" s="1">
        <f t="shared" si="226"/>
        <v>76</v>
      </c>
      <c r="AV109" s="1">
        <f t="shared" si="193"/>
        <v>52</v>
      </c>
      <c r="AW109" s="1">
        <f t="shared" si="194"/>
        <v>14</v>
      </c>
      <c r="AX109" s="1">
        <f t="shared" si="195"/>
        <v>93</v>
      </c>
      <c r="AY109" s="1">
        <f t="shared" si="196"/>
        <v>76</v>
      </c>
      <c r="AZ109" s="1">
        <f t="shared" si="197"/>
        <v>0.40625</v>
      </c>
      <c r="BA109" s="1">
        <f t="shared" si="198"/>
        <v>0.13084112149532712</v>
      </c>
      <c r="BB109" s="1">
        <f t="shared" si="199"/>
        <v>0.40625</v>
      </c>
      <c r="BC109" s="1">
        <f t="shared" si="200"/>
        <v>0.13084112149532712</v>
      </c>
      <c r="BD109" s="1">
        <f t="shared" si="201"/>
        <v>66</v>
      </c>
      <c r="BE109" s="1">
        <f t="shared" si="202"/>
        <v>169</v>
      </c>
      <c r="BF109" s="1">
        <f t="shared" si="203"/>
        <v>0.39053254437869822</v>
      </c>
      <c r="BG109" s="1">
        <f t="shared" si="176"/>
        <v>-0.80572913786429234</v>
      </c>
      <c r="BH109" s="1" t="s">
        <v>364</v>
      </c>
      <c r="BI109" s="5">
        <v>0.56200000000000006</v>
      </c>
      <c r="BJ109" s="5">
        <v>0.71399999999999997</v>
      </c>
      <c r="BK109" s="1" t="str">
        <f t="shared" si="204"/>
        <v>Yes</v>
      </c>
      <c r="BL109" s="1" t="s">
        <v>453</v>
      </c>
      <c r="BM109" s="1">
        <v>0.4068659</v>
      </c>
      <c r="BN109" s="1">
        <v>0.59298779999999995</v>
      </c>
      <c r="BO109" s="1">
        <f t="shared" si="232"/>
        <v>0.5931341</v>
      </c>
      <c r="BP109" s="1">
        <v>0.50222500000000003</v>
      </c>
      <c r="BQ109" s="1">
        <v>0.49847560000000002</v>
      </c>
      <c r="BR109" s="1">
        <f t="shared" si="217"/>
        <v>76</v>
      </c>
      <c r="BS109" s="1">
        <f t="shared" si="227"/>
        <v>44</v>
      </c>
      <c r="BT109" s="1">
        <f t="shared" si="228"/>
        <v>63</v>
      </c>
      <c r="BU109" s="1">
        <f t="shared" si="218"/>
        <v>52</v>
      </c>
      <c r="BV109" s="1">
        <f t="shared" si="205"/>
        <v>76</v>
      </c>
      <c r="BW109" s="1">
        <f t="shared" si="206"/>
        <v>44</v>
      </c>
      <c r="BX109" s="1">
        <f t="shared" si="207"/>
        <v>63</v>
      </c>
      <c r="BY109" s="1">
        <f t="shared" si="208"/>
        <v>52</v>
      </c>
      <c r="BZ109" s="1">
        <f t="shared" si="209"/>
        <v>0.59375</v>
      </c>
      <c r="CA109" s="1">
        <f t="shared" si="210"/>
        <v>0.41121495327102808</v>
      </c>
      <c r="CB109" s="1">
        <f t="shared" si="211"/>
        <v>0.59375</v>
      </c>
      <c r="CC109" s="1">
        <f t="shared" si="212"/>
        <v>0.41121495327102808</v>
      </c>
      <c r="CD109" s="1">
        <f t="shared" si="219"/>
        <v>1.4574526889572215</v>
      </c>
      <c r="CE109" s="1">
        <f t="shared" si="213"/>
        <v>1.4438920454545452</v>
      </c>
      <c r="CF109" s="2">
        <f t="shared" si="220"/>
        <v>0.68620603671243996</v>
      </c>
      <c r="CG109" s="2">
        <f t="shared" si="214"/>
        <v>0.68998015873015883</v>
      </c>
      <c r="CH109" s="1">
        <f t="shared" si="215"/>
        <v>2.0926573426573425</v>
      </c>
      <c r="CI109" s="1">
        <f t="shared" si="168"/>
        <v>2.0926573426573425</v>
      </c>
      <c r="CJ109" s="4">
        <f t="shared" si="229"/>
        <v>0.63550140572455682</v>
      </c>
      <c r="CK109" s="4">
        <f t="shared" si="230"/>
        <v>0.54918440990491391</v>
      </c>
      <c r="CL109" s="4">
        <f t="shared" si="231"/>
        <v>0.59305441319148933</v>
      </c>
      <c r="CM109">
        <v>0.17536231999999999</v>
      </c>
      <c r="CN109">
        <v>0.43732189999999999</v>
      </c>
      <c r="CO109">
        <v>0.39782609000000002</v>
      </c>
      <c r="CP109">
        <v>0.58974360000000003</v>
      </c>
      <c r="CQ109">
        <v>0.72826086999999995</v>
      </c>
      <c r="CR109">
        <v>0.81481479999999995</v>
      </c>
      <c r="CS109">
        <v>0.50072464000000005</v>
      </c>
      <c r="CT109">
        <v>0.5</v>
      </c>
    </row>
    <row r="110" spans="1:98" x14ac:dyDescent="0.25">
      <c r="A110" s="1" t="s">
        <v>356</v>
      </c>
      <c r="B110" s="1" t="s">
        <v>357</v>
      </c>
      <c r="C110" s="1">
        <v>42</v>
      </c>
      <c r="D110" s="1" t="s">
        <v>362</v>
      </c>
      <c r="E110" s="1" t="s">
        <v>571</v>
      </c>
      <c r="F110" s="1">
        <v>1</v>
      </c>
      <c r="G110" s="1">
        <v>0</v>
      </c>
      <c r="H110" s="1">
        <v>107</v>
      </c>
      <c r="I110" s="1">
        <v>128</v>
      </c>
      <c r="J110" s="1">
        <v>0</v>
      </c>
      <c r="K110" s="1">
        <f t="shared" si="166"/>
        <v>107</v>
      </c>
      <c r="L110" s="1">
        <f t="shared" si="183"/>
        <v>235</v>
      </c>
      <c r="M110" s="1" t="s">
        <v>33</v>
      </c>
      <c r="N110" s="1" t="s">
        <v>33</v>
      </c>
      <c r="O110" s="1">
        <v>0</v>
      </c>
      <c r="P110" s="1" t="s">
        <v>33</v>
      </c>
      <c r="Q110" s="1" t="e">
        <f t="shared" si="184"/>
        <v>#VALUE!</v>
      </c>
      <c r="R110" s="1" t="e">
        <f t="shared" si="185"/>
        <v>#VALUE!</v>
      </c>
      <c r="S110" s="1">
        <f t="shared" si="186"/>
        <v>0</v>
      </c>
      <c r="T110" s="1" t="e">
        <f t="shared" si="167"/>
        <v>#VALUE!</v>
      </c>
      <c r="U110" s="1">
        <v>51.19</v>
      </c>
      <c r="V110" s="1">
        <v>2018</v>
      </c>
      <c r="W110" s="1" t="s">
        <v>35</v>
      </c>
      <c r="X110" s="1" t="s">
        <v>30</v>
      </c>
      <c r="Y110" s="1" t="s">
        <v>360</v>
      </c>
      <c r="Z110" s="1" t="s">
        <v>368</v>
      </c>
      <c r="AA110" s="1" t="s">
        <v>31</v>
      </c>
      <c r="AB110" s="1" t="s">
        <v>395</v>
      </c>
      <c r="AC110" s="1" t="s">
        <v>388</v>
      </c>
      <c r="AD110" s="1">
        <v>2.1989999999999998</v>
      </c>
      <c r="AE110" s="1">
        <v>2.1989999999999998</v>
      </c>
      <c r="AF110" s="1">
        <v>0.93799999999999994</v>
      </c>
      <c r="AG110" s="1">
        <v>0.84399999999999997</v>
      </c>
      <c r="AH110" s="1">
        <f t="shared" si="187"/>
        <v>6.012820512820511</v>
      </c>
      <c r="AI110" s="1">
        <f t="shared" si="188"/>
        <v>6.012820512820511</v>
      </c>
      <c r="AJ110" s="2">
        <f t="shared" si="189"/>
        <v>7.3459715639810491E-2</v>
      </c>
      <c r="AK110" s="1">
        <f t="shared" si="190"/>
        <v>7.3459715639810491E-2</v>
      </c>
      <c r="AL110" s="1">
        <f t="shared" si="191"/>
        <v>79.411764705882348</v>
      </c>
      <c r="AM110" s="1">
        <f t="shared" si="192"/>
        <v>79.411764705882348</v>
      </c>
      <c r="AN110" s="4">
        <f t="shared" si="221"/>
        <v>0.87794319810465349</v>
      </c>
      <c r="AO110" s="4">
        <f t="shared" si="222"/>
        <v>0.9192215300679939</v>
      </c>
      <c r="AP110" s="3">
        <f>((AF110*I110)+(AG110*H110))/((H110-(AG110*H110))+(I110-(AF110*I110))+(AF110*I110)+(AG110*H110))</f>
        <v>0.89519999999999988</v>
      </c>
      <c r="AQ110" s="1">
        <v>0.89100000000000001</v>
      </c>
      <c r="AR110" s="1">
        <f t="shared" si="223"/>
        <v>120</v>
      </c>
      <c r="AS110" s="1">
        <f t="shared" si="224"/>
        <v>17</v>
      </c>
      <c r="AT110" s="1">
        <f t="shared" si="225"/>
        <v>90</v>
      </c>
      <c r="AU110" s="1">
        <f t="shared" si="226"/>
        <v>8</v>
      </c>
      <c r="AV110" s="1">
        <f t="shared" si="193"/>
        <v>120</v>
      </c>
      <c r="AW110" s="1">
        <f t="shared" si="194"/>
        <v>17</v>
      </c>
      <c r="AX110" s="1">
        <f t="shared" si="195"/>
        <v>90</v>
      </c>
      <c r="AY110" s="1">
        <f t="shared" si="196"/>
        <v>8</v>
      </c>
      <c r="AZ110" s="1">
        <f t="shared" si="197"/>
        <v>0.9375</v>
      </c>
      <c r="BA110" s="1">
        <f t="shared" si="198"/>
        <v>0.15887850467289721</v>
      </c>
      <c r="BB110" s="1">
        <f t="shared" si="199"/>
        <v>0.9375</v>
      </c>
      <c r="BC110" s="1">
        <f t="shared" si="200"/>
        <v>0.15887850467289721</v>
      </c>
      <c r="BD110" s="1">
        <f t="shared" si="201"/>
        <v>137</v>
      </c>
      <c r="BE110" s="1">
        <f t="shared" si="202"/>
        <v>98</v>
      </c>
      <c r="BF110" s="1">
        <f t="shared" si="203"/>
        <v>1.3979591836734695</v>
      </c>
      <c r="BG110" s="1">
        <f t="shared" ref="BG110:BG133" si="233">(BD110/BE110)-(I110/H110)</f>
        <v>0.20169750143047893</v>
      </c>
      <c r="BH110" s="1" t="s">
        <v>365</v>
      </c>
      <c r="BI110" s="5">
        <v>0.83699999999999997</v>
      </c>
      <c r="BJ110" s="5">
        <v>0.94399999999999995</v>
      </c>
      <c r="BK110" s="1" t="str">
        <f t="shared" si="204"/>
        <v>Yes</v>
      </c>
      <c r="BL110" s="1" t="s">
        <v>453</v>
      </c>
      <c r="BM110" s="1">
        <v>0.14494599999999999</v>
      </c>
      <c r="BN110" s="1">
        <v>0.85365849999999999</v>
      </c>
      <c r="BO110" s="1">
        <f t="shared" si="232"/>
        <v>0.85505399999999998</v>
      </c>
      <c r="BP110" s="1">
        <v>0.50222500000000003</v>
      </c>
      <c r="BQ110" s="1">
        <v>0.49847560000000002</v>
      </c>
      <c r="BR110" s="1">
        <f t="shared" si="217"/>
        <v>109</v>
      </c>
      <c r="BS110" s="1">
        <f t="shared" si="227"/>
        <v>16</v>
      </c>
      <c r="BT110" s="1">
        <f t="shared" si="228"/>
        <v>91</v>
      </c>
      <c r="BU110" s="1">
        <f t="shared" si="218"/>
        <v>19</v>
      </c>
      <c r="BV110" s="1">
        <f t="shared" si="205"/>
        <v>109</v>
      </c>
      <c r="BW110" s="1">
        <f t="shared" si="206"/>
        <v>16</v>
      </c>
      <c r="BX110" s="1">
        <f t="shared" si="207"/>
        <v>91</v>
      </c>
      <c r="BY110" s="1">
        <f t="shared" si="208"/>
        <v>19</v>
      </c>
      <c r="BZ110" s="1">
        <f t="shared" si="209"/>
        <v>0.8515625</v>
      </c>
      <c r="CA110" s="1">
        <f t="shared" si="210"/>
        <v>0.14953271028037385</v>
      </c>
      <c r="CB110" s="1">
        <f t="shared" si="211"/>
        <v>0.8515625</v>
      </c>
      <c r="CC110" s="1">
        <f t="shared" si="212"/>
        <v>0.14953271028037385</v>
      </c>
      <c r="CD110" s="1">
        <f t="shared" si="219"/>
        <v>5.8894933285499427</v>
      </c>
      <c r="CE110" s="1">
        <f t="shared" si="213"/>
        <v>5.6948242187499991</v>
      </c>
      <c r="CF110" s="2">
        <f t="shared" si="220"/>
        <v>0.17114883972240352</v>
      </c>
      <c r="CG110" s="2">
        <f t="shared" si="214"/>
        <v>0.17453640109890109</v>
      </c>
      <c r="CH110" s="1">
        <f t="shared" si="215"/>
        <v>32.628289473684205</v>
      </c>
      <c r="CI110" s="1">
        <f t="shared" si="168"/>
        <v>32.628289473684205</v>
      </c>
      <c r="CJ110" s="4">
        <f t="shared" si="229"/>
        <v>0.87570498882370706</v>
      </c>
      <c r="CK110" s="4">
        <f t="shared" si="230"/>
        <v>0.83005544512739637</v>
      </c>
      <c r="CL110" s="4">
        <f t="shared" si="231"/>
        <v>0.85429389787234034</v>
      </c>
      <c r="CM110">
        <v>8.3333329999999997E-2</v>
      </c>
      <c r="CN110">
        <v>0.50142450000000005</v>
      </c>
      <c r="CO110">
        <v>0.14057971</v>
      </c>
      <c r="CP110">
        <v>0.84188030000000003</v>
      </c>
      <c r="CQ110">
        <v>0.41086957000000002</v>
      </c>
      <c r="CR110">
        <v>0.96153849999999996</v>
      </c>
      <c r="CS110">
        <v>0.50072464000000005</v>
      </c>
      <c r="CT110">
        <v>0.5</v>
      </c>
    </row>
    <row r="111" spans="1:98" x14ac:dyDescent="0.25">
      <c r="A111" s="1" t="s">
        <v>181</v>
      </c>
      <c r="B111" s="1" t="s">
        <v>182</v>
      </c>
      <c r="C111" s="1">
        <v>43</v>
      </c>
      <c r="D111" s="1" t="s">
        <v>289</v>
      </c>
      <c r="E111" s="1" t="s">
        <v>180</v>
      </c>
      <c r="F111" s="1">
        <v>1</v>
      </c>
      <c r="G111" s="1">
        <v>1</v>
      </c>
      <c r="H111" s="1">
        <v>33</v>
      </c>
      <c r="I111" s="1">
        <v>35</v>
      </c>
      <c r="J111" s="1">
        <v>0</v>
      </c>
      <c r="K111" s="1">
        <f t="shared" si="166"/>
        <v>33</v>
      </c>
      <c r="L111" s="1">
        <f t="shared" si="183"/>
        <v>68</v>
      </c>
      <c r="M111" s="1" t="s">
        <v>33</v>
      </c>
      <c r="N111" s="1" t="s">
        <v>33</v>
      </c>
      <c r="O111" s="1">
        <v>1</v>
      </c>
      <c r="P111" s="1" t="s">
        <v>33</v>
      </c>
      <c r="Q111" s="1" t="e">
        <f t="shared" ref="Q111:Q134" si="234">M111/I111*100</f>
        <v>#VALUE!</v>
      </c>
      <c r="R111" s="1" t="e">
        <f t="shared" ref="R111:R134" si="235">N111/I111*100</f>
        <v>#VALUE!</v>
      </c>
      <c r="S111" s="1">
        <f t="shared" si="186"/>
        <v>2.8571428571428572</v>
      </c>
      <c r="T111" s="1" t="e">
        <f t="shared" si="167"/>
        <v>#VALUE!</v>
      </c>
      <c r="U111" s="1">
        <v>52.6</v>
      </c>
      <c r="V111" s="1">
        <v>2020</v>
      </c>
      <c r="W111" s="1" t="s">
        <v>183</v>
      </c>
      <c r="X111" s="1" t="s">
        <v>30</v>
      </c>
      <c r="Y111" s="1" t="s">
        <v>185</v>
      </c>
      <c r="Z111" s="1" t="s">
        <v>371</v>
      </c>
      <c r="AA111" s="1" t="s">
        <v>48</v>
      </c>
      <c r="AB111" s="1" t="s">
        <v>395</v>
      </c>
      <c r="AC111" s="1" t="s">
        <v>388</v>
      </c>
      <c r="AD111" s="1">
        <v>0.51</v>
      </c>
      <c r="AE111" s="1">
        <v>0.51</v>
      </c>
      <c r="AF111" s="1">
        <v>0.68600000000000005</v>
      </c>
      <c r="AG111" s="1">
        <v>0.60599999999999998</v>
      </c>
      <c r="AH111" s="1">
        <f t="shared" si="187"/>
        <v>1.7411167512690355</v>
      </c>
      <c r="AI111" s="1">
        <f t="shared" si="188"/>
        <v>1.7411167512690355</v>
      </c>
      <c r="AJ111" s="2">
        <f t="shared" si="189"/>
        <v>0.51815181518151809</v>
      </c>
      <c r="AK111" s="1">
        <f t="shared" si="190"/>
        <v>0.51815181518151809</v>
      </c>
      <c r="AL111" s="1">
        <f t="shared" si="191"/>
        <v>3.3566433566433562</v>
      </c>
      <c r="AM111" s="1">
        <f t="shared" si="192"/>
        <v>3.3566433566433562</v>
      </c>
      <c r="AN111" s="4">
        <f t="shared" si="221"/>
        <v>0.64870852696422787</v>
      </c>
      <c r="AO111" s="4">
        <f t="shared" si="222"/>
        <v>0.64534658577513881</v>
      </c>
      <c r="AP111" s="4">
        <v>0.64700000000000002</v>
      </c>
      <c r="AQ111" s="1">
        <v>0.66400000000000003</v>
      </c>
      <c r="AR111" s="1">
        <f t="shared" si="223"/>
        <v>24</v>
      </c>
      <c r="AS111" s="1">
        <f t="shared" si="224"/>
        <v>13</v>
      </c>
      <c r="AT111" s="1">
        <f t="shared" si="225"/>
        <v>20</v>
      </c>
      <c r="AU111" s="1">
        <f t="shared" si="226"/>
        <v>11</v>
      </c>
      <c r="AV111" s="1">
        <f t="shared" si="193"/>
        <v>24</v>
      </c>
      <c r="AW111" s="1">
        <f t="shared" si="194"/>
        <v>13</v>
      </c>
      <c r="AX111" s="1">
        <f t="shared" si="195"/>
        <v>20</v>
      </c>
      <c r="AY111" s="1">
        <f t="shared" si="196"/>
        <v>11</v>
      </c>
      <c r="AZ111" s="1">
        <f t="shared" si="197"/>
        <v>0.68571428571428572</v>
      </c>
      <c r="BA111" s="1">
        <f t="shared" si="198"/>
        <v>0.39393939393939392</v>
      </c>
      <c r="BB111" s="1">
        <f t="shared" si="199"/>
        <v>0.68571428571428572</v>
      </c>
      <c r="BC111" s="1">
        <f t="shared" si="200"/>
        <v>0.39393939393939392</v>
      </c>
      <c r="BD111" s="1">
        <f t="shared" si="201"/>
        <v>37</v>
      </c>
      <c r="BE111" s="1">
        <f t="shared" si="202"/>
        <v>31</v>
      </c>
      <c r="BF111" s="1">
        <f t="shared" si="203"/>
        <v>1.1935483870967742</v>
      </c>
      <c r="BG111" s="1">
        <f t="shared" si="233"/>
        <v>0.13294232649071369</v>
      </c>
      <c r="BH111" s="1" t="s">
        <v>33</v>
      </c>
      <c r="BI111" s="5" t="s">
        <v>33</v>
      </c>
      <c r="BJ111" s="5" t="s">
        <v>33</v>
      </c>
      <c r="BK111" s="1" t="str">
        <f t="shared" si="204"/>
        <v>Yes</v>
      </c>
      <c r="BL111" s="1" t="s">
        <v>424</v>
      </c>
      <c r="BM111" s="1">
        <v>0.39300000000000002</v>
      </c>
      <c r="BN111" s="1">
        <v>0.60599999999999998</v>
      </c>
      <c r="BO111" s="1">
        <f t="shared" si="232"/>
        <v>0.60699999999999998</v>
      </c>
      <c r="BP111" s="1">
        <v>0.501</v>
      </c>
      <c r="BQ111" s="1">
        <v>0.498</v>
      </c>
      <c r="BR111" s="1">
        <f t="shared" si="217"/>
        <v>21</v>
      </c>
      <c r="BS111" s="1">
        <f t="shared" si="227"/>
        <v>13</v>
      </c>
      <c r="BT111" s="1">
        <f t="shared" si="228"/>
        <v>20</v>
      </c>
      <c r="BU111" s="1">
        <f t="shared" si="218"/>
        <v>14</v>
      </c>
      <c r="BV111" s="1">
        <f t="shared" si="205"/>
        <v>21</v>
      </c>
      <c r="BW111" s="1">
        <f t="shared" si="206"/>
        <v>13</v>
      </c>
      <c r="BX111" s="1">
        <f t="shared" si="207"/>
        <v>20</v>
      </c>
      <c r="BY111" s="1">
        <f t="shared" si="208"/>
        <v>14</v>
      </c>
      <c r="BZ111" s="1">
        <f t="shared" si="209"/>
        <v>0.6</v>
      </c>
      <c r="CA111" s="1">
        <f t="shared" si="210"/>
        <v>0.39393939393939392</v>
      </c>
      <c r="CB111" s="1">
        <f t="shared" si="211"/>
        <v>0.6</v>
      </c>
      <c r="CC111" s="1">
        <f t="shared" si="212"/>
        <v>0.39393939393939392</v>
      </c>
      <c r="CD111" s="1">
        <f t="shared" si="219"/>
        <v>1.5419847328244274</v>
      </c>
      <c r="CE111" s="1">
        <f t="shared" si="213"/>
        <v>1.523076923076923</v>
      </c>
      <c r="CF111" s="2">
        <f t="shared" si="220"/>
        <v>0.64909390444810544</v>
      </c>
      <c r="CG111" s="2">
        <f t="shared" si="214"/>
        <v>0.66</v>
      </c>
      <c r="CH111" s="1">
        <f t="shared" si="215"/>
        <v>2.3076923076923075</v>
      </c>
      <c r="CI111" s="1">
        <f t="shared" si="168"/>
        <v>2.3076923076923075</v>
      </c>
      <c r="CJ111" s="4">
        <f t="shared" si="229"/>
        <v>0.62055648205038183</v>
      </c>
      <c r="CK111" s="4">
        <f t="shared" si="230"/>
        <v>0.59226516069897406</v>
      </c>
      <c r="CL111" s="4">
        <f t="shared" si="231"/>
        <v>0.60648529411764707</v>
      </c>
      <c r="CM111">
        <v>0.15449653999999999</v>
      </c>
      <c r="CN111">
        <v>0.40093600000000001</v>
      </c>
      <c r="CO111">
        <v>0.36510376999999999</v>
      </c>
      <c r="CP111">
        <v>0.59906400000000004</v>
      </c>
      <c r="CQ111">
        <v>0.80015373000000001</v>
      </c>
      <c r="CR111">
        <v>0.91107640000000001</v>
      </c>
      <c r="CS111">
        <v>0.50192159999999997</v>
      </c>
      <c r="CT111">
        <v>0.49922</v>
      </c>
    </row>
    <row r="112" spans="1:98" x14ac:dyDescent="0.25">
      <c r="A112" s="1" t="s">
        <v>181</v>
      </c>
      <c r="B112" s="1" t="s">
        <v>182</v>
      </c>
      <c r="C112" s="1">
        <v>43</v>
      </c>
      <c r="D112" s="1" t="s">
        <v>290</v>
      </c>
      <c r="E112" s="1" t="s">
        <v>180</v>
      </c>
      <c r="F112" s="1">
        <v>1</v>
      </c>
      <c r="G112" s="1">
        <v>1</v>
      </c>
      <c r="H112" s="1">
        <v>33</v>
      </c>
      <c r="I112" s="1">
        <v>35</v>
      </c>
      <c r="J112" s="1">
        <v>0</v>
      </c>
      <c r="K112" s="1">
        <f t="shared" si="166"/>
        <v>33</v>
      </c>
      <c r="L112" s="1">
        <f t="shared" si="183"/>
        <v>68</v>
      </c>
      <c r="M112" s="1" t="s">
        <v>33</v>
      </c>
      <c r="N112" s="1" t="s">
        <v>33</v>
      </c>
      <c r="O112" s="1">
        <v>1</v>
      </c>
      <c r="P112" s="1" t="s">
        <v>33</v>
      </c>
      <c r="Q112" s="1" t="e">
        <f t="shared" si="234"/>
        <v>#VALUE!</v>
      </c>
      <c r="R112" s="1" t="e">
        <f t="shared" si="235"/>
        <v>#VALUE!</v>
      </c>
      <c r="S112" s="1">
        <f t="shared" si="186"/>
        <v>2.8571428571428572</v>
      </c>
      <c r="T112" s="1" t="e">
        <f t="shared" si="167"/>
        <v>#VALUE!</v>
      </c>
      <c r="U112" s="1">
        <v>52.6</v>
      </c>
      <c r="V112" s="1">
        <v>2020</v>
      </c>
      <c r="W112" s="1" t="s">
        <v>183</v>
      </c>
      <c r="X112" s="1" t="s">
        <v>30</v>
      </c>
      <c r="Y112" s="1" t="s">
        <v>139</v>
      </c>
      <c r="Z112" s="1" t="s">
        <v>371</v>
      </c>
      <c r="AA112" s="1" t="s">
        <v>48</v>
      </c>
      <c r="AB112" s="1" t="s">
        <v>395</v>
      </c>
      <c r="AC112" s="1" t="s">
        <v>388</v>
      </c>
      <c r="AD112" s="1">
        <v>0.55000000000000004</v>
      </c>
      <c r="AE112" s="1">
        <v>0.55000000000000004</v>
      </c>
      <c r="AF112" s="1">
        <v>0.65700000000000003</v>
      </c>
      <c r="AG112" s="1">
        <v>0.75800000000000001</v>
      </c>
      <c r="AH112" s="1">
        <f t="shared" si="187"/>
        <v>2.7148760330578514</v>
      </c>
      <c r="AI112" s="1">
        <f t="shared" si="188"/>
        <v>2.7148760330578514</v>
      </c>
      <c r="AJ112" s="2">
        <f t="shared" si="189"/>
        <v>0.45250659630606854</v>
      </c>
      <c r="AK112" s="1">
        <f t="shared" si="190"/>
        <v>0.45250659630606854</v>
      </c>
      <c r="AL112" s="1">
        <f t="shared" si="191"/>
        <v>5.989583333333333</v>
      </c>
      <c r="AM112" s="1">
        <f t="shared" si="192"/>
        <v>5.989583333333333</v>
      </c>
      <c r="AN112" s="4">
        <f t="shared" si="221"/>
        <v>0.74222910816306764</v>
      </c>
      <c r="AO112" s="4">
        <f t="shared" si="222"/>
        <v>0.67570706934276992</v>
      </c>
      <c r="AP112" s="4">
        <v>0.70599999999999996</v>
      </c>
      <c r="AQ112" s="1">
        <v>0.71299999999999997</v>
      </c>
      <c r="AR112" s="1">
        <f t="shared" si="223"/>
        <v>23</v>
      </c>
      <c r="AS112" s="1">
        <f t="shared" si="224"/>
        <v>8</v>
      </c>
      <c r="AT112" s="1">
        <f t="shared" si="225"/>
        <v>25</v>
      </c>
      <c r="AU112" s="1">
        <f t="shared" si="226"/>
        <v>12</v>
      </c>
      <c r="AV112" s="1">
        <f t="shared" si="193"/>
        <v>23</v>
      </c>
      <c r="AW112" s="1">
        <f t="shared" si="194"/>
        <v>8</v>
      </c>
      <c r="AX112" s="1">
        <f t="shared" si="195"/>
        <v>25</v>
      </c>
      <c r="AY112" s="1">
        <f t="shared" si="196"/>
        <v>12</v>
      </c>
      <c r="AZ112" s="1">
        <f t="shared" si="197"/>
        <v>0.65714285714285714</v>
      </c>
      <c r="BA112" s="1">
        <f t="shared" si="198"/>
        <v>0.24242424242424243</v>
      </c>
      <c r="BB112" s="1">
        <f t="shared" si="199"/>
        <v>0.65714285714285714</v>
      </c>
      <c r="BC112" s="1">
        <f t="shared" si="200"/>
        <v>0.24242424242424243</v>
      </c>
      <c r="BD112" s="1">
        <f t="shared" si="201"/>
        <v>31</v>
      </c>
      <c r="BE112" s="1">
        <f t="shared" si="202"/>
        <v>37</v>
      </c>
      <c r="BF112" s="1">
        <f t="shared" si="203"/>
        <v>0.83783783783783783</v>
      </c>
      <c r="BG112" s="1">
        <f t="shared" si="233"/>
        <v>-0.22276822276822272</v>
      </c>
      <c r="BH112" s="1" t="s">
        <v>33</v>
      </c>
      <c r="BI112" s="5" t="s">
        <v>33</v>
      </c>
      <c r="BJ112" s="5" t="s">
        <v>33</v>
      </c>
      <c r="BK112" s="1" t="str">
        <f t="shared" si="204"/>
        <v>Yes</v>
      </c>
      <c r="BL112" s="1" t="s">
        <v>424</v>
      </c>
      <c r="BM112" s="1">
        <v>0.317</v>
      </c>
      <c r="BN112" s="1">
        <v>0.68200000000000005</v>
      </c>
      <c r="BO112" s="1">
        <f t="shared" si="232"/>
        <v>0.68300000000000005</v>
      </c>
      <c r="BP112" s="1">
        <v>0.501</v>
      </c>
      <c r="BQ112" s="1">
        <v>0.498</v>
      </c>
      <c r="BR112" s="1">
        <f t="shared" si="217"/>
        <v>24</v>
      </c>
      <c r="BS112" s="1">
        <f t="shared" si="227"/>
        <v>10</v>
      </c>
      <c r="BT112" s="1">
        <f t="shared" si="228"/>
        <v>23</v>
      </c>
      <c r="BU112" s="1">
        <f t="shared" si="218"/>
        <v>11</v>
      </c>
      <c r="BV112" s="1">
        <f t="shared" si="205"/>
        <v>24</v>
      </c>
      <c r="BW112" s="1">
        <f t="shared" si="206"/>
        <v>10</v>
      </c>
      <c r="BX112" s="1">
        <f t="shared" si="207"/>
        <v>23</v>
      </c>
      <c r="BY112" s="1">
        <f t="shared" si="208"/>
        <v>11</v>
      </c>
      <c r="BZ112" s="1">
        <f t="shared" si="209"/>
        <v>0.68571428571428572</v>
      </c>
      <c r="CA112" s="1">
        <f t="shared" si="210"/>
        <v>0.30303030303030298</v>
      </c>
      <c r="CB112" s="1">
        <f t="shared" si="211"/>
        <v>0.68571428571428572</v>
      </c>
      <c r="CC112" s="1">
        <f t="shared" si="212"/>
        <v>0.30303030303030298</v>
      </c>
      <c r="CD112" s="1">
        <f t="shared" si="219"/>
        <v>2.1514195583596214</v>
      </c>
      <c r="CE112" s="1">
        <f t="shared" si="213"/>
        <v>2.2628571428571433</v>
      </c>
      <c r="CF112" s="2">
        <f t="shared" si="220"/>
        <v>0.46559297218155188</v>
      </c>
      <c r="CG112" s="2">
        <f t="shared" si="214"/>
        <v>0.45093167701863351</v>
      </c>
      <c r="CH112" s="1">
        <f t="shared" si="215"/>
        <v>5.0181818181818176</v>
      </c>
      <c r="CI112" s="1">
        <f t="shared" si="168"/>
        <v>5.0181818181818176</v>
      </c>
      <c r="CJ112" s="4">
        <f t="shared" si="229"/>
        <v>0.69528997116308877</v>
      </c>
      <c r="CK112" s="4">
        <f t="shared" si="230"/>
        <v>0.66942885146574005</v>
      </c>
      <c r="CL112" s="4">
        <f t="shared" si="231"/>
        <v>0.68248529411764713</v>
      </c>
      <c r="CM112">
        <v>3.458878E-2</v>
      </c>
      <c r="CN112">
        <v>0.2605304</v>
      </c>
      <c r="CO112">
        <v>0.29131436999999999</v>
      </c>
      <c r="CP112">
        <v>0.68330729999999995</v>
      </c>
      <c r="CQ112">
        <v>0.81783243999999999</v>
      </c>
      <c r="CR112">
        <v>0.8970359</v>
      </c>
      <c r="CS112">
        <v>0.50192159999999997</v>
      </c>
      <c r="CT112">
        <v>0.49922</v>
      </c>
    </row>
    <row r="113" spans="1:98" x14ac:dyDescent="0.25">
      <c r="A113" s="1" t="s">
        <v>181</v>
      </c>
      <c r="B113" s="1" t="s">
        <v>182</v>
      </c>
      <c r="C113" s="1">
        <v>43</v>
      </c>
      <c r="D113" s="1" t="s">
        <v>291</v>
      </c>
      <c r="E113" s="1" t="s">
        <v>180</v>
      </c>
      <c r="F113" s="1">
        <v>1</v>
      </c>
      <c r="G113" s="1">
        <v>1</v>
      </c>
      <c r="H113" s="1">
        <v>33</v>
      </c>
      <c r="I113" s="1">
        <v>35</v>
      </c>
      <c r="J113" s="1">
        <v>0</v>
      </c>
      <c r="K113" s="1">
        <f t="shared" si="166"/>
        <v>33</v>
      </c>
      <c r="L113" s="1">
        <f t="shared" si="183"/>
        <v>68</v>
      </c>
      <c r="M113" s="1" t="s">
        <v>33</v>
      </c>
      <c r="N113" s="1" t="s">
        <v>33</v>
      </c>
      <c r="O113" s="1">
        <v>1</v>
      </c>
      <c r="P113" s="1" t="s">
        <v>33</v>
      </c>
      <c r="Q113" s="1" t="e">
        <f t="shared" si="234"/>
        <v>#VALUE!</v>
      </c>
      <c r="R113" s="1" t="e">
        <f t="shared" si="235"/>
        <v>#VALUE!</v>
      </c>
      <c r="S113" s="1">
        <f t="shared" si="186"/>
        <v>2.8571428571428572</v>
      </c>
      <c r="T113" s="1" t="e">
        <f t="shared" si="167"/>
        <v>#VALUE!</v>
      </c>
      <c r="U113" s="1">
        <v>52.6</v>
      </c>
      <c r="V113" s="1">
        <v>2020</v>
      </c>
      <c r="W113" s="1" t="s">
        <v>183</v>
      </c>
      <c r="X113" s="1" t="s">
        <v>30</v>
      </c>
      <c r="Y113" s="1" t="s">
        <v>172</v>
      </c>
      <c r="Z113" s="1" t="s">
        <v>371</v>
      </c>
      <c r="AA113" s="1" t="s">
        <v>48</v>
      </c>
      <c r="AB113" s="1" t="s">
        <v>395</v>
      </c>
      <c r="AC113" s="1" t="s">
        <v>388</v>
      </c>
      <c r="AD113" s="1">
        <v>0.54900000000000004</v>
      </c>
      <c r="AE113" s="1">
        <v>0.54900000000000004</v>
      </c>
      <c r="AF113" s="1">
        <v>0.65700000000000003</v>
      </c>
      <c r="AG113" s="1">
        <v>0.879</v>
      </c>
      <c r="AH113" s="1">
        <f t="shared" si="187"/>
        <v>5.4297520661157028</v>
      </c>
      <c r="AI113" s="1">
        <f t="shared" si="188"/>
        <v>5.4297520661157028</v>
      </c>
      <c r="AJ113" s="2">
        <f t="shared" si="189"/>
        <v>0.39021615472127413</v>
      </c>
      <c r="AK113" s="1">
        <f t="shared" si="190"/>
        <v>0.39021615472127413</v>
      </c>
      <c r="AL113" s="1">
        <f t="shared" si="191"/>
        <v>13.895833333333334</v>
      </c>
      <c r="AM113" s="1">
        <f t="shared" si="192"/>
        <v>13.895833333333334</v>
      </c>
      <c r="AN113" s="4">
        <f t="shared" si="221"/>
        <v>0.85204535349044019</v>
      </c>
      <c r="AO113" s="4">
        <f t="shared" si="222"/>
        <v>0.707280795864625</v>
      </c>
      <c r="AP113" s="4">
        <v>0.76500000000000001</v>
      </c>
      <c r="AQ113" s="1">
        <v>0.76</v>
      </c>
      <c r="AR113" s="1">
        <f t="shared" si="223"/>
        <v>23</v>
      </c>
      <c r="AS113" s="1">
        <f t="shared" si="224"/>
        <v>4</v>
      </c>
      <c r="AT113" s="1">
        <f t="shared" si="225"/>
        <v>29</v>
      </c>
      <c r="AU113" s="1">
        <f t="shared" si="226"/>
        <v>12</v>
      </c>
      <c r="AV113" s="1">
        <f t="shared" si="193"/>
        <v>23</v>
      </c>
      <c r="AW113" s="1">
        <f t="shared" si="194"/>
        <v>4</v>
      </c>
      <c r="AX113" s="1">
        <f t="shared" si="195"/>
        <v>29</v>
      </c>
      <c r="AY113" s="1">
        <f t="shared" si="196"/>
        <v>12</v>
      </c>
      <c r="AZ113" s="1">
        <f t="shared" si="197"/>
        <v>0.65714285714285714</v>
      </c>
      <c r="BA113" s="1">
        <f t="shared" si="198"/>
        <v>0.12121212121212122</v>
      </c>
      <c r="BB113" s="1">
        <f t="shared" si="199"/>
        <v>0.65714285714285714</v>
      </c>
      <c r="BC113" s="1">
        <f t="shared" si="200"/>
        <v>0.12121212121212122</v>
      </c>
      <c r="BD113" s="1">
        <f t="shared" si="201"/>
        <v>27</v>
      </c>
      <c r="BE113" s="1">
        <f t="shared" si="202"/>
        <v>41</v>
      </c>
      <c r="BF113" s="1">
        <f t="shared" si="203"/>
        <v>0.65853658536585369</v>
      </c>
      <c r="BG113" s="1">
        <f t="shared" si="233"/>
        <v>-0.40206947524020686</v>
      </c>
      <c r="BH113" s="1" t="s">
        <v>33</v>
      </c>
      <c r="BI113" s="5" t="s">
        <v>33</v>
      </c>
      <c r="BJ113" s="5" t="s">
        <v>33</v>
      </c>
      <c r="BK113" s="1" t="str">
        <f t="shared" si="204"/>
        <v>Yes</v>
      </c>
      <c r="BL113" s="1" t="s">
        <v>424</v>
      </c>
      <c r="BM113" s="1">
        <v>0.28899999999999998</v>
      </c>
      <c r="BN113" s="1">
        <v>0.71199999999999997</v>
      </c>
      <c r="BO113" s="1">
        <f t="shared" si="232"/>
        <v>0.71100000000000008</v>
      </c>
      <c r="BP113" s="1">
        <v>0.501</v>
      </c>
      <c r="BQ113" s="1">
        <v>0.498</v>
      </c>
      <c r="BR113" s="1">
        <f t="shared" si="217"/>
        <v>25</v>
      </c>
      <c r="BS113" s="1">
        <f t="shared" si="227"/>
        <v>10</v>
      </c>
      <c r="BT113" s="1">
        <f t="shared" si="228"/>
        <v>23</v>
      </c>
      <c r="BU113" s="1">
        <f t="shared" si="218"/>
        <v>10</v>
      </c>
      <c r="BV113" s="1">
        <f t="shared" si="205"/>
        <v>25</v>
      </c>
      <c r="BW113" s="1">
        <f t="shared" si="206"/>
        <v>10</v>
      </c>
      <c r="BX113" s="1">
        <f t="shared" si="207"/>
        <v>23</v>
      </c>
      <c r="BY113" s="1">
        <f t="shared" si="208"/>
        <v>10</v>
      </c>
      <c r="BZ113" s="1">
        <f t="shared" si="209"/>
        <v>0.7142857142857143</v>
      </c>
      <c r="CA113" s="1">
        <f t="shared" si="210"/>
        <v>0.30303030303030298</v>
      </c>
      <c r="CB113" s="1">
        <f t="shared" si="211"/>
        <v>0.7142857142857143</v>
      </c>
      <c r="CC113" s="1">
        <f t="shared" si="212"/>
        <v>0.30303030303030298</v>
      </c>
      <c r="CD113" s="1">
        <f t="shared" si="219"/>
        <v>2.4636678200692042</v>
      </c>
      <c r="CE113" s="1">
        <f t="shared" si="213"/>
        <v>2.3571428571428577</v>
      </c>
      <c r="CF113" s="2">
        <f t="shared" si="220"/>
        <v>0.4050632911392405</v>
      </c>
      <c r="CG113" s="2">
        <f t="shared" si="214"/>
        <v>0.40993788819875771</v>
      </c>
      <c r="CH113" s="1">
        <f t="shared" si="215"/>
        <v>5.75</v>
      </c>
      <c r="CI113" s="1">
        <f t="shared" si="168"/>
        <v>5.75</v>
      </c>
      <c r="CJ113" s="4">
        <f t="shared" si="229"/>
        <v>0.72322024552340602</v>
      </c>
      <c r="CK113" s="4">
        <f t="shared" si="230"/>
        <v>0.69949020660048289</v>
      </c>
      <c r="CL113" s="4">
        <f t="shared" si="231"/>
        <v>0.71151470588235288</v>
      </c>
      <c r="CM113">
        <v>6.4565719999999993E-2</v>
      </c>
      <c r="CN113">
        <v>0.5335413</v>
      </c>
      <c r="CO113">
        <v>0.25826286999999998</v>
      </c>
      <c r="CP113">
        <v>0.71138849999999998</v>
      </c>
      <c r="CQ113">
        <v>0.84627209999999997</v>
      </c>
      <c r="CR113">
        <v>0.95319810000000005</v>
      </c>
      <c r="CS113">
        <v>0.50192159999999997</v>
      </c>
      <c r="CT113">
        <v>0.49922</v>
      </c>
    </row>
    <row r="114" spans="1:98" x14ac:dyDescent="0.25">
      <c r="A114" s="1" t="s">
        <v>181</v>
      </c>
      <c r="B114" s="1" t="s">
        <v>182</v>
      </c>
      <c r="C114" s="1">
        <v>43</v>
      </c>
      <c r="D114" s="1" t="s">
        <v>292</v>
      </c>
      <c r="E114" s="1" t="s">
        <v>180</v>
      </c>
      <c r="F114" s="1">
        <v>1</v>
      </c>
      <c r="G114" s="1">
        <v>1</v>
      </c>
      <c r="H114" s="1">
        <v>33</v>
      </c>
      <c r="I114" s="1">
        <v>35</v>
      </c>
      <c r="J114" s="1">
        <v>0</v>
      </c>
      <c r="K114" s="1">
        <f t="shared" si="166"/>
        <v>33</v>
      </c>
      <c r="L114" s="1">
        <f t="shared" si="183"/>
        <v>68</v>
      </c>
      <c r="M114" s="1" t="s">
        <v>33</v>
      </c>
      <c r="N114" s="1" t="s">
        <v>33</v>
      </c>
      <c r="O114" s="1">
        <v>1</v>
      </c>
      <c r="P114" s="1" t="s">
        <v>33</v>
      </c>
      <c r="Q114" s="1" t="e">
        <f t="shared" si="234"/>
        <v>#VALUE!</v>
      </c>
      <c r="R114" s="1" t="e">
        <f t="shared" si="235"/>
        <v>#VALUE!</v>
      </c>
      <c r="S114" s="1">
        <f t="shared" si="186"/>
        <v>2.8571428571428572</v>
      </c>
      <c r="T114" s="1" t="e">
        <f t="shared" si="167"/>
        <v>#VALUE!</v>
      </c>
      <c r="U114" s="1">
        <v>52.6</v>
      </c>
      <c r="V114" s="1">
        <v>2020</v>
      </c>
      <c r="W114" s="1" t="s">
        <v>183</v>
      </c>
      <c r="X114" s="1" t="s">
        <v>30</v>
      </c>
      <c r="Y114" s="1" t="s">
        <v>187</v>
      </c>
      <c r="Z114" s="1" t="s">
        <v>371</v>
      </c>
      <c r="AA114" s="1" t="s">
        <v>48</v>
      </c>
      <c r="AB114" s="1" t="s">
        <v>395</v>
      </c>
      <c r="AC114" s="1" t="s">
        <v>388</v>
      </c>
      <c r="AD114" s="1">
        <v>0.68</v>
      </c>
      <c r="AE114" s="1">
        <v>0.68</v>
      </c>
      <c r="AF114" s="1">
        <v>0.45700000000000002</v>
      </c>
      <c r="AG114" s="1">
        <v>0.97</v>
      </c>
      <c r="AH114" s="1">
        <f t="shared" si="187"/>
        <v>15.23333333333332</v>
      </c>
      <c r="AI114" s="1">
        <f t="shared" si="188"/>
        <v>15.23333333333332</v>
      </c>
      <c r="AJ114" s="2">
        <f t="shared" si="189"/>
        <v>0.55979381443298959</v>
      </c>
      <c r="AK114" s="1">
        <f t="shared" si="190"/>
        <v>0.55979381443298959</v>
      </c>
      <c r="AL114" s="1">
        <f t="shared" si="191"/>
        <v>26.94736842105263</v>
      </c>
      <c r="AM114" s="1">
        <f t="shared" si="192"/>
        <v>26.94736842105263</v>
      </c>
      <c r="AN114" s="4">
        <f t="shared" si="221"/>
        <v>0.94171327642037084</v>
      </c>
      <c r="AO114" s="4">
        <f t="shared" si="222"/>
        <v>0.62746251102616868</v>
      </c>
      <c r="AP114" s="4">
        <v>0.70599999999999996</v>
      </c>
      <c r="AQ114" s="1">
        <v>0.73899999999999999</v>
      </c>
      <c r="AR114" s="1">
        <f t="shared" si="223"/>
        <v>16</v>
      </c>
      <c r="AS114" s="1">
        <f t="shared" si="224"/>
        <v>1</v>
      </c>
      <c r="AT114" s="1">
        <f t="shared" si="225"/>
        <v>32</v>
      </c>
      <c r="AU114" s="1">
        <f t="shared" si="226"/>
        <v>19</v>
      </c>
      <c r="AV114" s="1">
        <f t="shared" si="193"/>
        <v>16</v>
      </c>
      <c r="AW114" s="1">
        <f t="shared" si="194"/>
        <v>1</v>
      </c>
      <c r="AX114" s="1">
        <f t="shared" si="195"/>
        <v>32</v>
      </c>
      <c r="AY114" s="1">
        <f t="shared" si="196"/>
        <v>19</v>
      </c>
      <c r="AZ114" s="1">
        <f t="shared" si="197"/>
        <v>0.45714285714285713</v>
      </c>
      <c r="BA114" s="1">
        <f t="shared" si="198"/>
        <v>3.0303030303030276E-2</v>
      </c>
      <c r="BB114" s="1">
        <f t="shared" si="199"/>
        <v>0.45714285714285713</v>
      </c>
      <c r="BC114" s="1">
        <f t="shared" si="200"/>
        <v>3.0303030303030276E-2</v>
      </c>
      <c r="BD114" s="1">
        <f t="shared" si="201"/>
        <v>17</v>
      </c>
      <c r="BE114" s="1">
        <f t="shared" si="202"/>
        <v>51</v>
      </c>
      <c r="BF114" s="1">
        <f t="shared" si="203"/>
        <v>0.33333333333333331</v>
      </c>
      <c r="BG114" s="1">
        <f t="shared" si="233"/>
        <v>-0.72727272727272729</v>
      </c>
      <c r="BH114" s="1" t="s">
        <v>33</v>
      </c>
      <c r="BI114" s="5" t="s">
        <v>33</v>
      </c>
      <c r="BJ114" s="5" t="s">
        <v>33</v>
      </c>
      <c r="BK114" s="1" t="str">
        <f t="shared" si="204"/>
        <v>Yes</v>
      </c>
      <c r="BL114" s="1" t="s">
        <v>424</v>
      </c>
      <c r="BM114" s="1">
        <v>0.34499999999999997</v>
      </c>
      <c r="BN114" s="1">
        <v>0.65600000000000003</v>
      </c>
      <c r="BO114" s="1">
        <f t="shared" si="232"/>
        <v>0.65500000000000003</v>
      </c>
      <c r="BP114" s="1">
        <v>0.501</v>
      </c>
      <c r="BQ114" s="1">
        <v>0.498</v>
      </c>
      <c r="BR114" s="1">
        <f t="shared" si="217"/>
        <v>23</v>
      </c>
      <c r="BS114" s="1">
        <f t="shared" si="227"/>
        <v>11</v>
      </c>
      <c r="BT114" s="1">
        <f t="shared" si="228"/>
        <v>22</v>
      </c>
      <c r="BU114" s="1">
        <f t="shared" si="218"/>
        <v>12</v>
      </c>
      <c r="BV114" s="1">
        <f t="shared" si="205"/>
        <v>23</v>
      </c>
      <c r="BW114" s="1">
        <f t="shared" si="206"/>
        <v>11</v>
      </c>
      <c r="BX114" s="1">
        <f t="shared" si="207"/>
        <v>22</v>
      </c>
      <c r="BY114" s="1">
        <f t="shared" si="208"/>
        <v>12</v>
      </c>
      <c r="BZ114" s="1">
        <f t="shared" si="209"/>
        <v>0.65714285714285714</v>
      </c>
      <c r="CA114" s="1">
        <f t="shared" si="210"/>
        <v>0.33333333333333337</v>
      </c>
      <c r="CB114" s="1">
        <f t="shared" si="211"/>
        <v>0.65714285714285714</v>
      </c>
      <c r="CC114" s="1">
        <f t="shared" si="212"/>
        <v>0.33333333333333337</v>
      </c>
      <c r="CD114" s="1">
        <f t="shared" si="219"/>
        <v>1.9014492753623191</v>
      </c>
      <c r="CE114" s="1">
        <f t="shared" si="213"/>
        <v>1.9714285714285713</v>
      </c>
      <c r="CF114" s="2">
        <f t="shared" si="220"/>
        <v>0.52519083969465641</v>
      </c>
      <c r="CG114" s="2">
        <f t="shared" si="214"/>
        <v>0.51428571428571435</v>
      </c>
      <c r="CH114" s="1">
        <f t="shared" si="215"/>
        <v>3.8333333333333335</v>
      </c>
      <c r="CI114" s="1">
        <f t="shared" si="168"/>
        <v>3.8333333333333335</v>
      </c>
      <c r="CJ114" s="4">
        <f t="shared" si="229"/>
        <v>0.66851070024748871</v>
      </c>
      <c r="CK114" s="4">
        <f t="shared" si="230"/>
        <v>0.64225226563660676</v>
      </c>
      <c r="CL114" s="4">
        <f t="shared" si="231"/>
        <v>0.65551470588235294</v>
      </c>
      <c r="CM114">
        <v>9.377402E-2</v>
      </c>
      <c r="CN114">
        <v>0.46021840000000003</v>
      </c>
      <c r="CO114">
        <v>0.36510376999999999</v>
      </c>
      <c r="CP114">
        <v>0.65834630000000005</v>
      </c>
      <c r="CQ114">
        <v>0.84704073999999996</v>
      </c>
      <c r="CR114">
        <v>0.8970359</v>
      </c>
      <c r="CS114">
        <v>0.50192159999999997</v>
      </c>
      <c r="CT114">
        <v>0.49922</v>
      </c>
    </row>
    <row r="115" spans="1:98" x14ac:dyDescent="0.25">
      <c r="A115" s="1" t="s">
        <v>181</v>
      </c>
      <c r="B115" s="1" t="s">
        <v>182</v>
      </c>
      <c r="C115" s="1">
        <v>43</v>
      </c>
      <c r="D115" s="1" t="s">
        <v>293</v>
      </c>
      <c r="E115" s="1" t="s">
        <v>180</v>
      </c>
      <c r="F115" s="1">
        <v>1</v>
      </c>
      <c r="G115" s="1">
        <v>1</v>
      </c>
      <c r="H115" s="1">
        <v>33</v>
      </c>
      <c r="I115" s="1">
        <v>35</v>
      </c>
      <c r="J115" s="1">
        <v>0</v>
      </c>
      <c r="K115" s="1">
        <f t="shared" si="166"/>
        <v>33</v>
      </c>
      <c r="L115" s="1">
        <f t="shared" si="183"/>
        <v>68</v>
      </c>
      <c r="M115" s="1" t="s">
        <v>33</v>
      </c>
      <c r="N115" s="1" t="s">
        <v>33</v>
      </c>
      <c r="O115" s="1">
        <v>1</v>
      </c>
      <c r="P115" s="1" t="s">
        <v>33</v>
      </c>
      <c r="Q115" s="1" t="e">
        <f t="shared" si="234"/>
        <v>#VALUE!</v>
      </c>
      <c r="R115" s="1" t="e">
        <f t="shared" si="235"/>
        <v>#VALUE!</v>
      </c>
      <c r="S115" s="1">
        <f t="shared" si="186"/>
        <v>2.8571428571428572</v>
      </c>
      <c r="T115" s="1" t="e">
        <f t="shared" si="167"/>
        <v>#VALUE!</v>
      </c>
      <c r="U115" s="1">
        <v>52.6</v>
      </c>
      <c r="V115" s="1">
        <v>2020</v>
      </c>
      <c r="W115" s="1" t="s">
        <v>183</v>
      </c>
      <c r="X115" s="1" t="s">
        <v>30</v>
      </c>
      <c r="Y115" s="1" t="s">
        <v>184</v>
      </c>
      <c r="Z115" s="1" t="s">
        <v>371</v>
      </c>
      <c r="AA115" s="1" t="s">
        <v>48</v>
      </c>
      <c r="AB115" s="1" t="s">
        <v>393</v>
      </c>
      <c r="AC115" s="1" t="s">
        <v>172</v>
      </c>
      <c r="AD115" s="1">
        <v>0.32</v>
      </c>
      <c r="AE115" s="1">
        <v>0.32</v>
      </c>
      <c r="AF115" s="1">
        <v>0.97099999999999997</v>
      </c>
      <c r="AG115" s="1">
        <v>0.78800000000000003</v>
      </c>
      <c r="AH115" s="1">
        <f t="shared" si="187"/>
        <v>4.5801886792452837</v>
      </c>
      <c r="AI115" s="1">
        <f t="shared" si="188"/>
        <v>4.5801886792452837</v>
      </c>
      <c r="AJ115" s="2">
        <f t="shared" si="189"/>
        <v>3.6802030456852826E-2</v>
      </c>
      <c r="AK115" s="1">
        <f t="shared" si="190"/>
        <v>3.6802030456852826E-2</v>
      </c>
      <c r="AL115" s="1">
        <f t="shared" si="191"/>
        <v>126.28571428571429</v>
      </c>
      <c r="AM115" s="1">
        <f t="shared" si="192"/>
        <v>126.28571428571429</v>
      </c>
      <c r="AN115" s="4">
        <f t="shared" si="221"/>
        <v>0.82928674263683178</v>
      </c>
      <c r="AO115" s="4">
        <f t="shared" si="222"/>
        <v>0.96243384285132683</v>
      </c>
      <c r="AP115" s="4">
        <v>0.88200000000000001</v>
      </c>
      <c r="AQ115" s="1">
        <v>0.93200000000000005</v>
      </c>
      <c r="AR115" s="1">
        <f t="shared" si="223"/>
        <v>34</v>
      </c>
      <c r="AS115" s="1">
        <f t="shared" si="224"/>
        <v>7</v>
      </c>
      <c r="AT115" s="1">
        <f t="shared" si="225"/>
        <v>26</v>
      </c>
      <c r="AU115" s="1">
        <f t="shared" si="226"/>
        <v>1</v>
      </c>
      <c r="AV115" s="1">
        <f t="shared" si="193"/>
        <v>34</v>
      </c>
      <c r="AW115" s="1">
        <f t="shared" si="194"/>
        <v>7</v>
      </c>
      <c r="AX115" s="1">
        <f t="shared" si="195"/>
        <v>26</v>
      </c>
      <c r="AY115" s="1">
        <f t="shared" si="196"/>
        <v>1</v>
      </c>
      <c r="AZ115" s="1">
        <f t="shared" si="197"/>
        <v>0.97142857142857142</v>
      </c>
      <c r="BA115" s="1">
        <f t="shared" si="198"/>
        <v>0.21212121212121215</v>
      </c>
      <c r="BB115" s="1">
        <f t="shared" si="199"/>
        <v>0.97142857142857142</v>
      </c>
      <c r="BC115" s="1">
        <f t="shared" si="200"/>
        <v>0.21212121212121215</v>
      </c>
      <c r="BD115" s="1">
        <f t="shared" si="201"/>
        <v>41</v>
      </c>
      <c r="BE115" s="1">
        <f t="shared" si="202"/>
        <v>27</v>
      </c>
      <c r="BF115" s="1">
        <f t="shared" si="203"/>
        <v>1.5185185185185186</v>
      </c>
      <c r="BG115" s="1">
        <f t="shared" si="233"/>
        <v>0.45791245791245805</v>
      </c>
      <c r="BH115" s="1" t="s">
        <v>33</v>
      </c>
      <c r="BI115" s="5" t="s">
        <v>33</v>
      </c>
      <c r="BJ115" s="5" t="s">
        <v>33</v>
      </c>
      <c r="BK115" s="1" t="str">
        <f t="shared" si="204"/>
        <v>Yes</v>
      </c>
      <c r="BL115" s="1" t="s">
        <v>425</v>
      </c>
      <c r="BM115" s="1">
        <v>0.17100000000000001</v>
      </c>
      <c r="BN115" s="1">
        <v>0.82899999999999996</v>
      </c>
      <c r="BO115" s="1">
        <f t="shared" si="232"/>
        <v>0.82899999999999996</v>
      </c>
      <c r="BP115" s="1">
        <v>0.5</v>
      </c>
      <c r="BQ115" s="1">
        <v>0.498</v>
      </c>
      <c r="BR115" s="1">
        <f t="shared" si="217"/>
        <v>29</v>
      </c>
      <c r="BS115" s="1">
        <f t="shared" si="227"/>
        <v>6</v>
      </c>
      <c r="BT115" s="1">
        <f t="shared" si="228"/>
        <v>27</v>
      </c>
      <c r="BU115" s="1">
        <f t="shared" si="218"/>
        <v>6</v>
      </c>
      <c r="BV115" s="1">
        <f t="shared" si="205"/>
        <v>29</v>
      </c>
      <c r="BW115" s="1">
        <f t="shared" si="206"/>
        <v>6</v>
      </c>
      <c r="BX115" s="1">
        <f t="shared" si="207"/>
        <v>27</v>
      </c>
      <c r="BY115" s="1">
        <f t="shared" si="208"/>
        <v>6</v>
      </c>
      <c r="BZ115" s="1">
        <f t="shared" si="209"/>
        <v>0.82857142857142863</v>
      </c>
      <c r="CA115" s="1">
        <f t="shared" si="210"/>
        <v>0.18181818181818177</v>
      </c>
      <c r="CB115" s="1">
        <f t="shared" si="211"/>
        <v>0.82857142857142863</v>
      </c>
      <c r="CC115" s="1">
        <f t="shared" si="212"/>
        <v>0.18181818181818177</v>
      </c>
      <c r="CD115" s="1">
        <f t="shared" si="219"/>
        <v>4.8479532163742682</v>
      </c>
      <c r="CE115" s="1">
        <f t="shared" si="213"/>
        <v>4.5571428571428587</v>
      </c>
      <c r="CF115" s="2">
        <f t="shared" si="220"/>
        <v>0.20627261761158028</v>
      </c>
      <c r="CG115" s="2">
        <f t="shared" si="214"/>
        <v>0.20952380952380945</v>
      </c>
      <c r="CH115" s="1">
        <f t="shared" si="215"/>
        <v>21.75</v>
      </c>
      <c r="CI115" s="1">
        <f t="shared" si="168"/>
        <v>21.75</v>
      </c>
      <c r="CJ115" s="4">
        <f t="shared" si="229"/>
        <v>0.83718044895839328</v>
      </c>
      <c r="CK115" s="4">
        <f t="shared" si="230"/>
        <v>0.82049667086557498</v>
      </c>
      <c r="CL115" s="4">
        <f t="shared" si="231"/>
        <v>0.82899999999999996</v>
      </c>
      <c r="CM115">
        <v>1.328904E-2</v>
      </c>
      <c r="CN115">
        <v>0.48566880000000001</v>
      </c>
      <c r="CO115">
        <v>0.13122924</v>
      </c>
      <c r="CP115">
        <v>0.82961779999999996</v>
      </c>
      <c r="CQ115">
        <v>0.45431894</v>
      </c>
      <c r="CR115">
        <v>0.99522290000000002</v>
      </c>
      <c r="CS115">
        <v>0.49916944000000002</v>
      </c>
      <c r="CT115">
        <v>0.5</v>
      </c>
    </row>
    <row r="116" spans="1:98" x14ac:dyDescent="0.25">
      <c r="A116" s="1" t="s">
        <v>181</v>
      </c>
      <c r="B116" s="1" t="s">
        <v>182</v>
      </c>
      <c r="C116" s="1">
        <v>43</v>
      </c>
      <c r="D116" s="1" t="s">
        <v>294</v>
      </c>
      <c r="E116" s="1" t="s">
        <v>180</v>
      </c>
      <c r="F116" s="1">
        <v>1</v>
      </c>
      <c r="G116" s="1">
        <v>1</v>
      </c>
      <c r="H116" s="1">
        <v>33</v>
      </c>
      <c r="I116" s="1">
        <v>35</v>
      </c>
      <c r="J116" s="1">
        <v>0</v>
      </c>
      <c r="K116" s="1">
        <f t="shared" si="166"/>
        <v>33</v>
      </c>
      <c r="L116" s="1">
        <f t="shared" si="183"/>
        <v>68</v>
      </c>
      <c r="M116" s="1" t="s">
        <v>33</v>
      </c>
      <c r="N116" s="1" t="s">
        <v>33</v>
      </c>
      <c r="O116" s="1">
        <v>1</v>
      </c>
      <c r="P116" s="1" t="s">
        <v>33</v>
      </c>
      <c r="Q116" s="1" t="e">
        <f t="shared" si="234"/>
        <v>#VALUE!</v>
      </c>
      <c r="R116" s="1" t="e">
        <f t="shared" si="235"/>
        <v>#VALUE!</v>
      </c>
      <c r="S116" s="1">
        <f t="shared" si="186"/>
        <v>2.8571428571428572</v>
      </c>
      <c r="T116" s="1" t="e">
        <f t="shared" si="167"/>
        <v>#VALUE!</v>
      </c>
      <c r="U116" s="1">
        <v>52.6</v>
      </c>
      <c r="V116" s="1">
        <v>2020</v>
      </c>
      <c r="W116" s="1" t="s">
        <v>183</v>
      </c>
      <c r="X116" s="1" t="s">
        <v>30</v>
      </c>
      <c r="Y116" s="1" t="s">
        <v>186</v>
      </c>
      <c r="Z116" s="1" t="s">
        <v>371</v>
      </c>
      <c r="AA116" s="1" t="s">
        <v>48</v>
      </c>
      <c r="AB116" s="1" t="s">
        <v>393</v>
      </c>
      <c r="AC116" s="1" t="s">
        <v>172</v>
      </c>
      <c r="AD116" s="1">
        <v>0.42099999999999999</v>
      </c>
      <c r="AE116" s="1">
        <v>0.42099999999999999</v>
      </c>
      <c r="AF116" s="1">
        <v>0.91400000000000003</v>
      </c>
      <c r="AG116" s="1">
        <v>0.81799999999999995</v>
      </c>
      <c r="AH116" s="1">
        <f t="shared" si="187"/>
        <v>5.021978021978021</v>
      </c>
      <c r="AI116" s="1">
        <f t="shared" si="188"/>
        <v>5.021978021978021</v>
      </c>
      <c r="AJ116" s="2">
        <f t="shared" si="189"/>
        <v>0.10513447432762833</v>
      </c>
      <c r="AK116" s="1">
        <f t="shared" si="190"/>
        <v>0.10513447432762833</v>
      </c>
      <c r="AL116" s="1">
        <f t="shared" si="191"/>
        <v>48</v>
      </c>
      <c r="AM116" s="1">
        <f t="shared" si="192"/>
        <v>48</v>
      </c>
      <c r="AN116" s="4">
        <f t="shared" si="221"/>
        <v>0.84193072955047898</v>
      </c>
      <c r="AO116" s="4">
        <f t="shared" si="222"/>
        <v>0.89968004266097856</v>
      </c>
      <c r="AP116" s="4">
        <v>0.86799999999999999</v>
      </c>
      <c r="AQ116" s="1">
        <v>0.90400000000000003</v>
      </c>
      <c r="AR116" s="1">
        <f t="shared" si="223"/>
        <v>32</v>
      </c>
      <c r="AS116" s="1">
        <f t="shared" si="224"/>
        <v>6</v>
      </c>
      <c r="AT116" s="1">
        <f t="shared" si="225"/>
        <v>27</v>
      </c>
      <c r="AU116" s="1">
        <f t="shared" si="226"/>
        <v>3</v>
      </c>
      <c r="AV116" s="1">
        <f t="shared" si="193"/>
        <v>32</v>
      </c>
      <c r="AW116" s="1">
        <f t="shared" si="194"/>
        <v>6</v>
      </c>
      <c r="AX116" s="1">
        <f t="shared" si="195"/>
        <v>27</v>
      </c>
      <c r="AY116" s="1">
        <f t="shared" si="196"/>
        <v>3</v>
      </c>
      <c r="AZ116" s="1">
        <f t="shared" si="197"/>
        <v>0.91428571428571426</v>
      </c>
      <c r="BA116" s="1">
        <f t="shared" si="198"/>
        <v>0.18181818181818177</v>
      </c>
      <c r="BB116" s="1">
        <f t="shared" si="199"/>
        <v>0.91428571428571426</v>
      </c>
      <c r="BC116" s="1">
        <f t="shared" si="200"/>
        <v>0.18181818181818177</v>
      </c>
      <c r="BD116" s="1">
        <f t="shared" si="201"/>
        <v>38</v>
      </c>
      <c r="BE116" s="1">
        <f t="shared" si="202"/>
        <v>30</v>
      </c>
      <c r="BF116" s="1">
        <f t="shared" si="203"/>
        <v>1.2666666666666666</v>
      </c>
      <c r="BG116" s="1">
        <f t="shared" si="233"/>
        <v>0.20606060606060606</v>
      </c>
      <c r="BH116" s="1" t="s">
        <v>33</v>
      </c>
      <c r="BI116" s="5" t="s">
        <v>33</v>
      </c>
      <c r="BJ116" s="5" t="s">
        <v>33</v>
      </c>
      <c r="BK116" s="1" t="str">
        <f t="shared" si="204"/>
        <v>Yes</v>
      </c>
      <c r="BL116" s="1" t="s">
        <v>425</v>
      </c>
      <c r="BM116" s="1">
        <v>0.152</v>
      </c>
      <c r="BN116" s="1">
        <v>0.84699999999999998</v>
      </c>
      <c r="BO116" s="1">
        <f t="shared" si="232"/>
        <v>0.84799999999999998</v>
      </c>
      <c r="BP116" s="1">
        <v>0.5</v>
      </c>
      <c r="BQ116" s="1">
        <v>0.498</v>
      </c>
      <c r="BR116" s="1">
        <f t="shared" si="217"/>
        <v>30</v>
      </c>
      <c r="BS116" s="1">
        <f t="shared" si="227"/>
        <v>5</v>
      </c>
      <c r="BT116" s="1">
        <f t="shared" si="228"/>
        <v>28</v>
      </c>
      <c r="BU116" s="1">
        <f t="shared" si="218"/>
        <v>5</v>
      </c>
      <c r="BV116" s="1">
        <f t="shared" si="205"/>
        <v>30</v>
      </c>
      <c r="BW116" s="1">
        <f t="shared" si="206"/>
        <v>5</v>
      </c>
      <c r="BX116" s="1">
        <f t="shared" si="207"/>
        <v>28</v>
      </c>
      <c r="BY116" s="1">
        <f t="shared" si="208"/>
        <v>5</v>
      </c>
      <c r="BZ116" s="1">
        <f t="shared" si="209"/>
        <v>0.8571428571428571</v>
      </c>
      <c r="CA116" s="1">
        <f t="shared" si="210"/>
        <v>0.15151515151515149</v>
      </c>
      <c r="CB116" s="1">
        <f t="shared" si="211"/>
        <v>0.8571428571428571</v>
      </c>
      <c r="CC116" s="1">
        <f t="shared" si="212"/>
        <v>0.15151515151515149</v>
      </c>
      <c r="CD116" s="1">
        <f t="shared" si="219"/>
        <v>5.5723684210526319</v>
      </c>
      <c r="CE116" s="1">
        <f t="shared" si="213"/>
        <v>5.6571428571428575</v>
      </c>
      <c r="CF116" s="2">
        <f t="shared" si="220"/>
        <v>0.18042452830188682</v>
      </c>
      <c r="CG116" s="2">
        <f t="shared" si="214"/>
        <v>0.16836734693877556</v>
      </c>
      <c r="CH116" s="1">
        <f t="shared" si="215"/>
        <v>33.6</v>
      </c>
      <c r="CI116" s="1">
        <f t="shared" si="168"/>
        <v>33.6</v>
      </c>
      <c r="CJ116" s="4">
        <f t="shared" si="229"/>
        <v>0.8552840368137099</v>
      </c>
      <c r="CK116" s="4">
        <f t="shared" si="230"/>
        <v>0.83937730585800407</v>
      </c>
      <c r="CL116" s="4">
        <f t="shared" si="231"/>
        <v>0.84748529411764706</v>
      </c>
      <c r="CM116">
        <v>3.0730899999999998E-2</v>
      </c>
      <c r="CN116">
        <v>0.41560510000000001</v>
      </c>
      <c r="CO116">
        <v>0.15199335999999999</v>
      </c>
      <c r="CP116">
        <v>0.8089172</v>
      </c>
      <c r="CQ116">
        <v>0.54568106000000005</v>
      </c>
      <c r="CR116">
        <v>0.95222929999999995</v>
      </c>
      <c r="CS116">
        <v>0.49916944000000002</v>
      </c>
      <c r="CT116">
        <v>0.5</v>
      </c>
    </row>
    <row r="117" spans="1:98" x14ac:dyDescent="0.25">
      <c r="A117" s="1" t="s">
        <v>181</v>
      </c>
      <c r="B117" s="1" t="s">
        <v>182</v>
      </c>
      <c r="C117" s="1">
        <v>43</v>
      </c>
      <c r="D117" s="1" t="s">
        <v>295</v>
      </c>
      <c r="E117" s="1" t="s">
        <v>180</v>
      </c>
      <c r="F117" s="1">
        <v>1</v>
      </c>
      <c r="G117" s="1">
        <v>1</v>
      </c>
      <c r="H117" s="1">
        <v>33</v>
      </c>
      <c r="I117" s="1">
        <v>35</v>
      </c>
      <c r="J117" s="1">
        <v>0</v>
      </c>
      <c r="K117" s="1">
        <f t="shared" si="166"/>
        <v>33</v>
      </c>
      <c r="L117" s="1">
        <f t="shared" si="183"/>
        <v>68</v>
      </c>
      <c r="M117" s="1" t="s">
        <v>33</v>
      </c>
      <c r="N117" s="1" t="s">
        <v>33</v>
      </c>
      <c r="O117" s="1">
        <v>1</v>
      </c>
      <c r="P117" s="1" t="s">
        <v>33</v>
      </c>
      <c r="Q117" s="1" t="e">
        <f t="shared" si="234"/>
        <v>#VALUE!</v>
      </c>
      <c r="R117" s="1" t="e">
        <f t="shared" si="235"/>
        <v>#VALUE!</v>
      </c>
      <c r="S117" s="1">
        <f t="shared" si="186"/>
        <v>2.8571428571428572</v>
      </c>
      <c r="T117" s="1" t="e">
        <f t="shared" si="167"/>
        <v>#VALUE!</v>
      </c>
      <c r="U117" s="1">
        <v>52.6</v>
      </c>
      <c r="V117" s="1">
        <v>2020</v>
      </c>
      <c r="W117" s="1" t="s">
        <v>183</v>
      </c>
      <c r="X117" s="1" t="s">
        <v>30</v>
      </c>
      <c r="Y117" s="1" t="s">
        <v>50</v>
      </c>
      <c r="Z117" s="1" t="s">
        <v>371</v>
      </c>
      <c r="AA117" s="1" t="s">
        <v>48</v>
      </c>
      <c r="AB117" s="1" t="s">
        <v>393</v>
      </c>
      <c r="AC117" s="1" t="s">
        <v>172</v>
      </c>
      <c r="AD117" s="1">
        <v>0.54</v>
      </c>
      <c r="AE117" s="1">
        <v>0.54</v>
      </c>
      <c r="AF117" s="1">
        <v>0.71399999999999997</v>
      </c>
      <c r="AG117" s="1">
        <v>0.84799999999999998</v>
      </c>
      <c r="AH117" s="1">
        <f t="shared" si="187"/>
        <v>4.697368421052631</v>
      </c>
      <c r="AI117" s="1">
        <f t="shared" si="188"/>
        <v>4.697368421052631</v>
      </c>
      <c r="AJ117" s="2">
        <f t="shared" si="189"/>
        <v>0.33726415094339629</v>
      </c>
      <c r="AK117" s="1">
        <f t="shared" si="190"/>
        <v>0.33726415094339629</v>
      </c>
      <c r="AL117" s="1">
        <f t="shared" si="191"/>
        <v>14</v>
      </c>
      <c r="AM117" s="1">
        <f t="shared" si="192"/>
        <v>14</v>
      </c>
      <c r="AN117" s="4">
        <f t="shared" si="221"/>
        <v>0.83283343331333726</v>
      </c>
      <c r="AO117" s="4">
        <f t="shared" si="222"/>
        <v>0.73653734800231607</v>
      </c>
      <c r="AP117" s="4">
        <v>0.77900000000000003</v>
      </c>
      <c r="AQ117" s="1">
        <v>0.70499999999999996</v>
      </c>
      <c r="AR117" s="1">
        <f t="shared" si="223"/>
        <v>25</v>
      </c>
      <c r="AS117" s="1">
        <f t="shared" si="224"/>
        <v>5</v>
      </c>
      <c r="AT117" s="1">
        <f t="shared" si="225"/>
        <v>28</v>
      </c>
      <c r="AU117" s="1">
        <f t="shared" si="226"/>
        <v>10</v>
      </c>
      <c r="AV117" s="1">
        <f t="shared" si="193"/>
        <v>25</v>
      </c>
      <c r="AW117" s="1">
        <f t="shared" si="194"/>
        <v>5</v>
      </c>
      <c r="AX117" s="1">
        <f t="shared" si="195"/>
        <v>28</v>
      </c>
      <c r="AY117" s="1">
        <f t="shared" si="196"/>
        <v>10</v>
      </c>
      <c r="AZ117" s="1">
        <f t="shared" si="197"/>
        <v>0.7142857142857143</v>
      </c>
      <c r="BA117" s="1">
        <f t="shared" si="198"/>
        <v>0.15151515151515149</v>
      </c>
      <c r="BB117" s="1">
        <f t="shared" si="199"/>
        <v>0.7142857142857143</v>
      </c>
      <c r="BC117" s="1">
        <f t="shared" si="200"/>
        <v>0.15151515151515149</v>
      </c>
      <c r="BD117" s="1">
        <f t="shared" si="201"/>
        <v>30</v>
      </c>
      <c r="BE117" s="1">
        <f t="shared" si="202"/>
        <v>38</v>
      </c>
      <c r="BF117" s="1">
        <f t="shared" si="203"/>
        <v>0.78947368421052633</v>
      </c>
      <c r="BG117" s="1">
        <f t="shared" si="233"/>
        <v>-0.27113237639553422</v>
      </c>
      <c r="BH117" s="1" t="s">
        <v>33</v>
      </c>
      <c r="BI117" s="5" t="s">
        <v>33</v>
      </c>
      <c r="BJ117" s="5" t="s">
        <v>33</v>
      </c>
      <c r="BK117" s="1" t="str">
        <f t="shared" si="204"/>
        <v>Yes</v>
      </c>
      <c r="BL117" s="1" t="s">
        <v>425</v>
      </c>
      <c r="BM117" s="1">
        <v>0.25800000000000001</v>
      </c>
      <c r="BN117" s="1">
        <v>0.74199999999999999</v>
      </c>
      <c r="BO117" s="1">
        <f t="shared" si="232"/>
        <v>0.74199999999999999</v>
      </c>
      <c r="BP117" s="1">
        <v>0.5</v>
      </c>
      <c r="BQ117" s="1">
        <v>0.498</v>
      </c>
      <c r="BR117" s="1">
        <f t="shared" si="217"/>
        <v>26</v>
      </c>
      <c r="BS117" s="1">
        <f t="shared" si="227"/>
        <v>9</v>
      </c>
      <c r="BT117" s="1">
        <f t="shared" si="228"/>
        <v>24</v>
      </c>
      <c r="BU117" s="1">
        <f t="shared" si="218"/>
        <v>9</v>
      </c>
      <c r="BV117" s="1">
        <f t="shared" si="205"/>
        <v>26</v>
      </c>
      <c r="BW117" s="1">
        <f t="shared" si="206"/>
        <v>9</v>
      </c>
      <c r="BX117" s="1">
        <f t="shared" si="207"/>
        <v>24</v>
      </c>
      <c r="BY117" s="1">
        <f t="shared" si="208"/>
        <v>9</v>
      </c>
      <c r="BZ117" s="1">
        <f t="shared" si="209"/>
        <v>0.74285714285714288</v>
      </c>
      <c r="CA117" s="1">
        <f t="shared" si="210"/>
        <v>0.27272727272727271</v>
      </c>
      <c r="CB117" s="1">
        <f t="shared" si="211"/>
        <v>0.74285714285714288</v>
      </c>
      <c r="CC117" s="1">
        <f t="shared" si="212"/>
        <v>0.27272727272727271</v>
      </c>
      <c r="CD117" s="1">
        <f t="shared" si="219"/>
        <v>2.8759689922480618</v>
      </c>
      <c r="CE117" s="1">
        <f t="shared" si="213"/>
        <v>2.7238095238095239</v>
      </c>
      <c r="CF117" s="2">
        <f t="shared" si="220"/>
        <v>0.34770889487870621</v>
      </c>
      <c r="CG117" s="2">
        <f t="shared" si="214"/>
        <v>0.35357142857142854</v>
      </c>
      <c r="CH117" s="1">
        <f t="shared" si="215"/>
        <v>7.7037037037037033</v>
      </c>
      <c r="CI117" s="1">
        <f t="shared" si="168"/>
        <v>7.7037037037037033</v>
      </c>
      <c r="CJ117" s="4">
        <f t="shared" si="229"/>
        <v>0.75310288829602146</v>
      </c>
      <c r="CK117" s="4">
        <f t="shared" si="230"/>
        <v>0.73057644110275677</v>
      </c>
      <c r="CL117" s="4">
        <f t="shared" si="231"/>
        <v>0.74199999999999999</v>
      </c>
      <c r="CM117">
        <v>8.1395350000000005E-2</v>
      </c>
      <c r="CN117">
        <v>0.31369429999999998</v>
      </c>
      <c r="CO117">
        <v>0.21594684</v>
      </c>
      <c r="CP117">
        <v>0.71656050000000004</v>
      </c>
      <c r="CQ117">
        <v>0.75830565000000005</v>
      </c>
      <c r="CR117">
        <v>0.82802549999999997</v>
      </c>
      <c r="CS117">
        <v>0.49916944000000002</v>
      </c>
      <c r="CT117">
        <v>0.5</v>
      </c>
    </row>
    <row r="118" spans="1:98" x14ac:dyDescent="0.25">
      <c r="A118" s="1" t="s">
        <v>181</v>
      </c>
      <c r="B118" s="1" t="s">
        <v>182</v>
      </c>
      <c r="C118" s="1">
        <v>43</v>
      </c>
      <c r="D118" s="1" t="s">
        <v>296</v>
      </c>
      <c r="E118" s="1" t="s">
        <v>180</v>
      </c>
      <c r="F118" s="1">
        <v>1</v>
      </c>
      <c r="G118" s="1">
        <v>1</v>
      </c>
      <c r="H118" s="1">
        <v>33</v>
      </c>
      <c r="I118" s="1">
        <v>35</v>
      </c>
      <c r="J118" s="1">
        <v>0</v>
      </c>
      <c r="K118" s="1">
        <f t="shared" si="166"/>
        <v>33</v>
      </c>
      <c r="L118" s="1">
        <f t="shared" si="183"/>
        <v>68</v>
      </c>
      <c r="M118" s="1" t="s">
        <v>33</v>
      </c>
      <c r="N118" s="1" t="s">
        <v>33</v>
      </c>
      <c r="O118" s="1">
        <v>1</v>
      </c>
      <c r="P118" s="1" t="s">
        <v>33</v>
      </c>
      <c r="Q118" s="1" t="e">
        <f t="shared" si="234"/>
        <v>#VALUE!</v>
      </c>
      <c r="R118" s="1" t="e">
        <f t="shared" si="235"/>
        <v>#VALUE!</v>
      </c>
      <c r="S118" s="1">
        <f t="shared" si="186"/>
        <v>2.8571428571428572</v>
      </c>
      <c r="T118" s="1" t="e">
        <f t="shared" si="167"/>
        <v>#VALUE!</v>
      </c>
      <c r="U118" s="1">
        <v>52.6</v>
      </c>
      <c r="V118" s="1">
        <v>2020</v>
      </c>
      <c r="W118" s="1" t="s">
        <v>183</v>
      </c>
      <c r="X118" s="1" t="s">
        <v>40</v>
      </c>
      <c r="Y118" s="1" t="s">
        <v>578</v>
      </c>
      <c r="Z118" s="1" t="s">
        <v>368</v>
      </c>
      <c r="AA118" s="1" t="s">
        <v>48</v>
      </c>
      <c r="AB118" s="1" t="s">
        <v>393</v>
      </c>
      <c r="AC118" s="1" t="s">
        <v>172</v>
      </c>
      <c r="AD118" s="1">
        <v>0.72</v>
      </c>
      <c r="AE118" s="1">
        <v>0.72</v>
      </c>
      <c r="AF118" s="1">
        <v>0.94299999999999995</v>
      </c>
      <c r="AG118" s="1">
        <v>1</v>
      </c>
      <c r="AH118" s="1" t="e">
        <f t="shared" si="187"/>
        <v>#DIV/0!</v>
      </c>
      <c r="AI118" s="1">
        <f t="shared" si="188"/>
        <v>312.19318181817795</v>
      </c>
      <c r="AJ118" s="2">
        <f t="shared" si="189"/>
        <v>5.7000000000000051E-2</v>
      </c>
      <c r="AK118" s="1">
        <f t="shared" si="190"/>
        <v>5.7000000000000051E-2</v>
      </c>
      <c r="AL118" s="1" t="e">
        <f t="shared" si="191"/>
        <v>#DIV/0!</v>
      </c>
      <c r="AM118" s="1">
        <f t="shared" si="192"/>
        <v>5217.1904761904761</v>
      </c>
      <c r="AN118" s="4">
        <f t="shared" si="221"/>
        <v>1</v>
      </c>
      <c r="AO118" s="4">
        <f t="shared" si="222"/>
        <v>0.94299185597942548</v>
      </c>
      <c r="AP118" s="4">
        <v>0.97099999999999997</v>
      </c>
      <c r="AQ118" s="1">
        <v>0.98399999999999999</v>
      </c>
      <c r="AR118" s="1">
        <f t="shared" si="223"/>
        <v>33</v>
      </c>
      <c r="AS118" s="1">
        <f t="shared" si="224"/>
        <v>0</v>
      </c>
      <c r="AT118" s="1">
        <f t="shared" si="225"/>
        <v>33</v>
      </c>
      <c r="AU118" s="1">
        <f t="shared" si="226"/>
        <v>2</v>
      </c>
      <c r="AV118" s="1">
        <f t="shared" si="193"/>
        <v>33.1</v>
      </c>
      <c r="AW118" s="1">
        <f t="shared" si="194"/>
        <v>0.1</v>
      </c>
      <c r="AX118" s="1">
        <f t="shared" si="195"/>
        <v>33.1</v>
      </c>
      <c r="AY118" s="1">
        <f t="shared" si="196"/>
        <v>2.1</v>
      </c>
      <c r="AZ118" s="1">
        <f t="shared" si="197"/>
        <v>0.94285714285714284</v>
      </c>
      <c r="BA118" s="1">
        <f t="shared" si="198"/>
        <v>0</v>
      </c>
      <c r="BB118" s="1">
        <f t="shared" si="199"/>
        <v>0.94034090909090906</v>
      </c>
      <c r="BC118" s="1">
        <f t="shared" si="200"/>
        <v>3.0120481927711218E-3</v>
      </c>
      <c r="BD118" s="1">
        <f t="shared" si="201"/>
        <v>33</v>
      </c>
      <c r="BE118" s="1">
        <f t="shared" si="202"/>
        <v>35</v>
      </c>
      <c r="BF118" s="1">
        <f t="shared" si="203"/>
        <v>0.94285714285714284</v>
      </c>
      <c r="BG118" s="1">
        <f t="shared" si="233"/>
        <v>-0.11774891774891771</v>
      </c>
      <c r="BH118" s="1" t="s">
        <v>33</v>
      </c>
      <c r="BI118" s="5" t="s">
        <v>33</v>
      </c>
      <c r="BJ118" s="5" t="s">
        <v>33</v>
      </c>
      <c r="BK118" s="1" t="str">
        <f t="shared" si="204"/>
        <v>Yes</v>
      </c>
      <c r="BL118" s="1" t="s">
        <v>426</v>
      </c>
      <c r="BM118" s="1">
        <v>5.6999161777032598E-2</v>
      </c>
      <c r="BN118" s="1">
        <v>0.94221508828250411</v>
      </c>
      <c r="BO118" s="1">
        <f t="shared" si="232"/>
        <v>0.94300083822296743</v>
      </c>
      <c r="BP118" s="1">
        <v>0.50240770465489581</v>
      </c>
      <c r="BQ118" s="1">
        <v>0.5004191114836547</v>
      </c>
      <c r="BR118" s="1">
        <f t="shared" si="217"/>
        <v>33</v>
      </c>
      <c r="BS118" s="1">
        <f t="shared" si="227"/>
        <v>2</v>
      </c>
      <c r="BT118" s="1">
        <f t="shared" si="228"/>
        <v>31</v>
      </c>
      <c r="BU118" s="1">
        <f t="shared" si="218"/>
        <v>2</v>
      </c>
      <c r="BV118" s="1">
        <f t="shared" si="205"/>
        <v>33</v>
      </c>
      <c r="BW118" s="1">
        <f t="shared" si="206"/>
        <v>2</v>
      </c>
      <c r="BX118" s="1">
        <f t="shared" si="207"/>
        <v>31</v>
      </c>
      <c r="BY118" s="1">
        <f t="shared" si="208"/>
        <v>2</v>
      </c>
      <c r="BZ118" s="1">
        <f t="shared" si="209"/>
        <v>0.94285714285714284</v>
      </c>
      <c r="CA118" s="1">
        <f t="shared" si="210"/>
        <v>6.0606060606060552E-2</v>
      </c>
      <c r="CB118" s="1">
        <f t="shared" si="211"/>
        <v>0.94285714285714284</v>
      </c>
      <c r="CC118" s="1">
        <f t="shared" si="212"/>
        <v>6.0606060606060552E-2</v>
      </c>
      <c r="CD118" s="1">
        <f t="shared" si="219"/>
        <v>16.530332357662196</v>
      </c>
      <c r="CE118" s="1">
        <f t="shared" si="213"/>
        <v>15.557142857142871</v>
      </c>
      <c r="CF118" s="2">
        <f t="shared" si="220"/>
        <v>6.1277688603531187E-2</v>
      </c>
      <c r="CG118" s="2">
        <f t="shared" si="214"/>
        <v>6.0829493087557619E-2</v>
      </c>
      <c r="CH118" s="1">
        <f t="shared" si="215"/>
        <v>255.75</v>
      </c>
      <c r="CI118" s="1">
        <f t="shared" si="168"/>
        <v>255.75</v>
      </c>
      <c r="CJ118" s="4">
        <f t="shared" si="229"/>
        <v>0.94603978038301939</v>
      </c>
      <c r="CK118" s="4">
        <f t="shared" si="230"/>
        <v>0.93897464097088124</v>
      </c>
      <c r="CL118" s="4">
        <f t="shared" si="231"/>
        <v>0.94259640810655254</v>
      </c>
      <c r="CM118">
        <v>5.5511151231257827E-17</v>
      </c>
      <c r="CN118">
        <v>0.39717425431711151</v>
      </c>
      <c r="CO118">
        <v>6.7379679144385085E-2</v>
      </c>
      <c r="CP118">
        <v>0.94662480376766078</v>
      </c>
      <c r="CQ118">
        <v>0.57326203208556159</v>
      </c>
      <c r="CR118">
        <v>1.001569858712716</v>
      </c>
      <c r="CS118">
        <v>0.49946524064171133</v>
      </c>
      <c r="CT118">
        <v>0.50078492935635799</v>
      </c>
    </row>
    <row r="119" spans="1:98" x14ac:dyDescent="0.25">
      <c r="A119" s="1" t="s">
        <v>181</v>
      </c>
      <c r="B119" s="1" t="s">
        <v>182</v>
      </c>
      <c r="C119" s="1">
        <v>43</v>
      </c>
      <c r="D119" s="1" t="s">
        <v>297</v>
      </c>
      <c r="E119" s="1" t="s">
        <v>180</v>
      </c>
      <c r="F119" s="1">
        <v>1</v>
      </c>
      <c r="G119" s="1">
        <v>1</v>
      </c>
      <c r="H119" s="1">
        <v>33</v>
      </c>
      <c r="I119" s="1">
        <v>35</v>
      </c>
      <c r="J119" s="1">
        <v>0</v>
      </c>
      <c r="K119" s="1">
        <f t="shared" si="166"/>
        <v>33</v>
      </c>
      <c r="L119" s="1">
        <f t="shared" si="183"/>
        <v>68</v>
      </c>
      <c r="M119" s="1" t="s">
        <v>33</v>
      </c>
      <c r="N119" s="1" t="s">
        <v>33</v>
      </c>
      <c r="O119" s="1">
        <v>1</v>
      </c>
      <c r="P119" s="1" t="s">
        <v>33</v>
      </c>
      <c r="Q119" s="1" t="e">
        <f t="shared" si="234"/>
        <v>#VALUE!</v>
      </c>
      <c r="R119" s="1" t="e">
        <f t="shared" si="235"/>
        <v>#VALUE!</v>
      </c>
      <c r="S119" s="1">
        <f t="shared" si="186"/>
        <v>2.8571428571428572</v>
      </c>
      <c r="T119" s="1" t="e">
        <f t="shared" si="167"/>
        <v>#VALUE!</v>
      </c>
      <c r="U119" s="1">
        <v>52.6</v>
      </c>
      <c r="V119" s="1">
        <v>2020</v>
      </c>
      <c r="W119" s="1" t="s">
        <v>183</v>
      </c>
      <c r="X119" s="1" t="s">
        <v>40</v>
      </c>
      <c r="Y119" s="1" t="s">
        <v>579</v>
      </c>
      <c r="Z119" s="1" t="s">
        <v>371</v>
      </c>
      <c r="AA119" s="1" t="s">
        <v>48</v>
      </c>
      <c r="AB119" s="1" t="s">
        <v>393</v>
      </c>
      <c r="AC119" s="1" t="s">
        <v>172</v>
      </c>
      <c r="AD119" s="1">
        <v>0.44</v>
      </c>
      <c r="AE119" s="1">
        <v>0.44</v>
      </c>
      <c r="AF119" s="1">
        <v>0.91400000000000003</v>
      </c>
      <c r="AG119" s="1">
        <v>0.81799999999999995</v>
      </c>
      <c r="AH119" s="1">
        <f t="shared" si="187"/>
        <v>5.021978021978021</v>
      </c>
      <c r="AI119" s="1">
        <f t="shared" si="188"/>
        <v>5.021978021978021</v>
      </c>
      <c r="AJ119" s="2">
        <f t="shared" si="189"/>
        <v>0.10513447432762833</v>
      </c>
      <c r="AK119" s="1">
        <f t="shared" si="190"/>
        <v>0.10513447432762833</v>
      </c>
      <c r="AL119" s="1">
        <f t="shared" si="191"/>
        <v>48</v>
      </c>
      <c r="AM119" s="1">
        <f t="shared" si="192"/>
        <v>48</v>
      </c>
      <c r="AN119" s="4">
        <f t="shared" si="221"/>
        <v>0.84193072955047898</v>
      </c>
      <c r="AO119" s="4">
        <f t="shared" si="222"/>
        <v>0.89968004266097856</v>
      </c>
      <c r="AP119" s="4">
        <v>0.86799999999999999</v>
      </c>
      <c r="AQ119" s="1">
        <v>0.93200000000000005</v>
      </c>
      <c r="AR119" s="1">
        <f t="shared" si="223"/>
        <v>32</v>
      </c>
      <c r="AS119" s="1">
        <f t="shared" si="224"/>
        <v>6</v>
      </c>
      <c r="AT119" s="1">
        <f t="shared" si="225"/>
        <v>27</v>
      </c>
      <c r="AU119" s="1">
        <f t="shared" si="226"/>
        <v>3</v>
      </c>
      <c r="AV119" s="1">
        <f t="shared" si="193"/>
        <v>32</v>
      </c>
      <c r="AW119" s="1">
        <f t="shared" si="194"/>
        <v>6</v>
      </c>
      <c r="AX119" s="1">
        <f t="shared" si="195"/>
        <v>27</v>
      </c>
      <c r="AY119" s="1">
        <f t="shared" si="196"/>
        <v>3</v>
      </c>
      <c r="AZ119" s="1">
        <f t="shared" si="197"/>
        <v>0.91428571428571426</v>
      </c>
      <c r="BA119" s="1">
        <f t="shared" si="198"/>
        <v>0.18181818181818177</v>
      </c>
      <c r="BB119" s="1">
        <f t="shared" si="199"/>
        <v>0.91428571428571426</v>
      </c>
      <c r="BC119" s="1">
        <f t="shared" si="200"/>
        <v>0.18181818181818177</v>
      </c>
      <c r="BD119" s="1">
        <f t="shared" si="201"/>
        <v>38</v>
      </c>
      <c r="BE119" s="1">
        <f t="shared" si="202"/>
        <v>30</v>
      </c>
      <c r="BF119" s="1">
        <f t="shared" si="203"/>
        <v>1.2666666666666666</v>
      </c>
      <c r="BG119" s="1">
        <f t="shared" si="233"/>
        <v>0.20606060606060606</v>
      </c>
      <c r="BH119" s="1" t="s">
        <v>33</v>
      </c>
      <c r="BI119" s="5" t="s">
        <v>33</v>
      </c>
      <c r="BJ119" s="5" t="s">
        <v>33</v>
      </c>
      <c r="BK119" s="1" t="str">
        <f t="shared" si="204"/>
        <v>No</v>
      </c>
      <c r="BL119" s="1" t="s">
        <v>33</v>
      </c>
      <c r="BM119" s="1" t="s">
        <v>33</v>
      </c>
      <c r="BN119" s="1" t="s">
        <v>33</v>
      </c>
      <c r="BO119" s="1" t="s">
        <v>33</v>
      </c>
      <c r="BP119" s="1" t="s">
        <v>33</v>
      </c>
      <c r="BQ119" s="1" t="s">
        <v>33</v>
      </c>
      <c r="BR119" s="1" t="e">
        <f t="shared" si="217"/>
        <v>#VALUE!</v>
      </c>
      <c r="BS119" s="1" t="e">
        <f t="shared" si="227"/>
        <v>#VALUE!</v>
      </c>
      <c r="BT119" s="1" t="e">
        <f t="shared" si="228"/>
        <v>#VALUE!</v>
      </c>
      <c r="BU119" s="1" t="e">
        <f t="shared" si="218"/>
        <v>#VALUE!</v>
      </c>
      <c r="BV119" s="1" t="e">
        <f t="shared" si="205"/>
        <v>#VALUE!</v>
      </c>
      <c r="BW119" s="1" t="e">
        <f t="shared" si="206"/>
        <v>#VALUE!</v>
      </c>
      <c r="BX119" s="1" t="e">
        <f t="shared" si="207"/>
        <v>#VALUE!</v>
      </c>
      <c r="BY119" s="1" t="e">
        <f t="shared" si="208"/>
        <v>#VALUE!</v>
      </c>
      <c r="BZ119" s="1" t="e">
        <f t="shared" si="209"/>
        <v>#VALUE!</v>
      </c>
      <c r="CA119" s="1" t="e">
        <f t="shared" si="210"/>
        <v>#VALUE!</v>
      </c>
      <c r="CB119" s="1" t="e">
        <f t="shared" si="211"/>
        <v>#VALUE!</v>
      </c>
      <c r="CC119" s="1" t="e">
        <f t="shared" si="212"/>
        <v>#VALUE!</v>
      </c>
      <c r="CD119" s="1" t="e">
        <f t="shared" si="219"/>
        <v>#VALUE!</v>
      </c>
      <c r="CE119" s="1" t="e">
        <f t="shared" si="213"/>
        <v>#VALUE!</v>
      </c>
      <c r="CF119" s="2" t="e">
        <f t="shared" si="220"/>
        <v>#VALUE!</v>
      </c>
      <c r="CG119" s="2" t="e">
        <f t="shared" si="214"/>
        <v>#VALUE!</v>
      </c>
      <c r="CH119" s="1" t="e">
        <f t="shared" si="215"/>
        <v>#VALUE!</v>
      </c>
      <c r="CI119" s="1" t="e">
        <f t="shared" si="168"/>
        <v>#VALUE!</v>
      </c>
      <c r="CJ119" s="4" t="e">
        <f t="shared" si="229"/>
        <v>#VALUE!</v>
      </c>
      <c r="CK119" s="4" t="e">
        <f t="shared" si="230"/>
        <v>#VALUE!</v>
      </c>
      <c r="CL119" s="4" t="e">
        <f t="shared" si="231"/>
        <v>#VALUE!</v>
      </c>
      <c r="CM119" s="1" t="s">
        <v>33</v>
      </c>
      <c r="CN119" s="1" t="s">
        <v>33</v>
      </c>
      <c r="CO119" s="1" t="s">
        <v>33</v>
      </c>
      <c r="CP119" s="1" t="s">
        <v>33</v>
      </c>
      <c r="CQ119" s="1" t="s">
        <v>33</v>
      </c>
      <c r="CR119" s="1" t="s">
        <v>33</v>
      </c>
      <c r="CS119" s="1" t="s">
        <v>33</v>
      </c>
      <c r="CT119" s="1" t="s">
        <v>33</v>
      </c>
    </row>
    <row r="120" spans="1:98" x14ac:dyDescent="0.25">
      <c r="A120" s="1" t="s">
        <v>181</v>
      </c>
      <c r="B120" s="1" t="s">
        <v>182</v>
      </c>
      <c r="C120" s="1">
        <v>43</v>
      </c>
      <c r="D120" s="1" t="s">
        <v>298</v>
      </c>
      <c r="E120" s="1" t="s">
        <v>180</v>
      </c>
      <c r="F120" s="1">
        <v>1</v>
      </c>
      <c r="G120" s="1">
        <v>1</v>
      </c>
      <c r="H120" s="1">
        <v>33</v>
      </c>
      <c r="I120" s="1">
        <v>35</v>
      </c>
      <c r="J120" s="1">
        <v>0</v>
      </c>
      <c r="K120" s="1">
        <f t="shared" si="166"/>
        <v>33</v>
      </c>
      <c r="L120" s="1">
        <f t="shared" si="183"/>
        <v>68</v>
      </c>
      <c r="M120" s="1" t="s">
        <v>33</v>
      </c>
      <c r="N120" s="1" t="s">
        <v>33</v>
      </c>
      <c r="O120" s="1">
        <v>1</v>
      </c>
      <c r="P120" s="1" t="s">
        <v>33</v>
      </c>
      <c r="Q120" s="1" t="e">
        <f t="shared" si="234"/>
        <v>#VALUE!</v>
      </c>
      <c r="R120" s="1" t="e">
        <f t="shared" si="235"/>
        <v>#VALUE!</v>
      </c>
      <c r="S120" s="1">
        <f t="shared" si="186"/>
        <v>2.8571428571428572</v>
      </c>
      <c r="T120" s="1" t="e">
        <f t="shared" si="167"/>
        <v>#VALUE!</v>
      </c>
      <c r="U120" s="1">
        <v>52.6</v>
      </c>
      <c r="V120" s="1">
        <v>2020</v>
      </c>
      <c r="W120" s="1" t="s">
        <v>183</v>
      </c>
      <c r="X120" s="1" t="s">
        <v>40</v>
      </c>
      <c r="Y120" s="1" t="s">
        <v>580</v>
      </c>
      <c r="Z120" s="1" t="s">
        <v>371</v>
      </c>
      <c r="AA120" s="1" t="s">
        <v>48</v>
      </c>
      <c r="AB120" s="1" t="s">
        <v>393</v>
      </c>
      <c r="AC120" s="1" t="s">
        <v>172</v>
      </c>
      <c r="AD120" s="1">
        <v>0.53</v>
      </c>
      <c r="AE120" s="1">
        <v>0.53</v>
      </c>
      <c r="AF120" s="1">
        <v>0.85699999999999998</v>
      </c>
      <c r="AG120" s="1">
        <v>0.879</v>
      </c>
      <c r="AH120" s="1">
        <f t="shared" si="187"/>
        <v>7.0826446280991737</v>
      </c>
      <c r="AI120" s="1">
        <f t="shared" si="188"/>
        <v>7.0826446280991737</v>
      </c>
      <c r="AJ120" s="2">
        <f t="shared" si="189"/>
        <v>0.16268486916951083</v>
      </c>
      <c r="AK120" s="1">
        <f t="shared" si="190"/>
        <v>0.16268486916951083</v>
      </c>
      <c r="AL120" s="1">
        <f t="shared" si="191"/>
        <v>43.5</v>
      </c>
      <c r="AM120" s="1">
        <f t="shared" si="192"/>
        <v>43.5</v>
      </c>
      <c r="AN120" s="4">
        <f t="shared" si="221"/>
        <v>0.8825173590679064</v>
      </c>
      <c r="AO120" s="4">
        <f t="shared" si="222"/>
        <v>0.85284605433376459</v>
      </c>
      <c r="AP120" s="4">
        <v>0.86799999999999999</v>
      </c>
      <c r="AQ120" s="1">
        <v>0.91900000000000004</v>
      </c>
      <c r="AR120" s="1">
        <f t="shared" si="223"/>
        <v>30</v>
      </c>
      <c r="AS120" s="1">
        <f t="shared" si="224"/>
        <v>4</v>
      </c>
      <c r="AT120" s="1">
        <f t="shared" si="225"/>
        <v>29</v>
      </c>
      <c r="AU120" s="1">
        <f t="shared" si="226"/>
        <v>5</v>
      </c>
      <c r="AV120" s="1">
        <f t="shared" si="193"/>
        <v>30</v>
      </c>
      <c r="AW120" s="1">
        <f t="shared" si="194"/>
        <v>4</v>
      </c>
      <c r="AX120" s="1">
        <f t="shared" si="195"/>
        <v>29</v>
      </c>
      <c r="AY120" s="1">
        <f t="shared" si="196"/>
        <v>5</v>
      </c>
      <c r="AZ120" s="1">
        <f t="shared" si="197"/>
        <v>0.8571428571428571</v>
      </c>
      <c r="BA120" s="1">
        <f t="shared" si="198"/>
        <v>0.12121212121212122</v>
      </c>
      <c r="BB120" s="1">
        <f t="shared" si="199"/>
        <v>0.8571428571428571</v>
      </c>
      <c r="BC120" s="1">
        <f t="shared" si="200"/>
        <v>0.12121212121212122</v>
      </c>
      <c r="BD120" s="1">
        <f t="shared" si="201"/>
        <v>34</v>
      </c>
      <c r="BE120" s="1">
        <f t="shared" si="202"/>
        <v>34</v>
      </c>
      <c r="BF120" s="1">
        <f t="shared" si="203"/>
        <v>1</v>
      </c>
      <c r="BG120" s="1">
        <f t="shared" si="233"/>
        <v>-6.0606060606060552E-2</v>
      </c>
      <c r="BH120" s="1" t="s">
        <v>33</v>
      </c>
      <c r="BI120" s="5" t="s">
        <v>33</v>
      </c>
      <c r="BJ120" s="5" t="s">
        <v>33</v>
      </c>
      <c r="BK120" s="1" t="str">
        <f t="shared" si="204"/>
        <v>No</v>
      </c>
      <c r="BL120" s="1" t="s">
        <v>33</v>
      </c>
      <c r="BM120" s="1" t="s">
        <v>33</v>
      </c>
      <c r="BN120" s="1" t="s">
        <v>33</v>
      </c>
      <c r="BO120" s="1" t="s">
        <v>33</v>
      </c>
      <c r="BP120" s="1" t="s">
        <v>33</v>
      </c>
      <c r="BQ120" s="1" t="s">
        <v>33</v>
      </c>
      <c r="BR120" s="1" t="e">
        <f t="shared" si="217"/>
        <v>#VALUE!</v>
      </c>
      <c r="BS120" s="1" t="e">
        <f t="shared" si="227"/>
        <v>#VALUE!</v>
      </c>
      <c r="BT120" s="1" t="e">
        <f t="shared" si="228"/>
        <v>#VALUE!</v>
      </c>
      <c r="BU120" s="1" t="e">
        <f t="shared" si="218"/>
        <v>#VALUE!</v>
      </c>
      <c r="BV120" s="1" t="e">
        <f t="shared" si="205"/>
        <v>#VALUE!</v>
      </c>
      <c r="BW120" s="1" t="e">
        <f t="shared" si="206"/>
        <v>#VALUE!</v>
      </c>
      <c r="BX120" s="1" t="e">
        <f t="shared" si="207"/>
        <v>#VALUE!</v>
      </c>
      <c r="BY120" s="1" t="e">
        <f t="shared" si="208"/>
        <v>#VALUE!</v>
      </c>
      <c r="BZ120" s="1" t="e">
        <f t="shared" si="209"/>
        <v>#VALUE!</v>
      </c>
      <c r="CA120" s="1" t="e">
        <f t="shared" si="210"/>
        <v>#VALUE!</v>
      </c>
      <c r="CB120" s="1" t="e">
        <f t="shared" si="211"/>
        <v>#VALUE!</v>
      </c>
      <c r="CC120" s="1" t="e">
        <f t="shared" si="212"/>
        <v>#VALUE!</v>
      </c>
      <c r="CD120" s="1" t="e">
        <f t="shared" si="219"/>
        <v>#VALUE!</v>
      </c>
      <c r="CE120" s="1" t="e">
        <f t="shared" si="213"/>
        <v>#VALUE!</v>
      </c>
      <c r="CF120" s="2" t="e">
        <f t="shared" si="220"/>
        <v>#VALUE!</v>
      </c>
      <c r="CG120" s="2" t="e">
        <f t="shared" si="214"/>
        <v>#VALUE!</v>
      </c>
      <c r="CH120" s="1" t="e">
        <f t="shared" si="215"/>
        <v>#VALUE!</v>
      </c>
      <c r="CI120" s="1" t="e">
        <f t="shared" si="168"/>
        <v>#VALUE!</v>
      </c>
      <c r="CJ120" s="4" t="e">
        <f t="shared" si="229"/>
        <v>#VALUE!</v>
      </c>
      <c r="CK120" s="4" t="e">
        <f t="shared" si="230"/>
        <v>#VALUE!</v>
      </c>
      <c r="CL120" s="4" t="e">
        <f t="shared" si="231"/>
        <v>#VALUE!</v>
      </c>
      <c r="CM120" s="1" t="s">
        <v>33</v>
      </c>
      <c r="CN120" s="1" t="s">
        <v>33</v>
      </c>
      <c r="CO120" s="1" t="s">
        <v>33</v>
      </c>
      <c r="CP120" s="1" t="s">
        <v>33</v>
      </c>
      <c r="CQ120" s="1" t="s">
        <v>33</v>
      </c>
      <c r="CR120" s="1" t="s">
        <v>33</v>
      </c>
      <c r="CS120" s="1" t="s">
        <v>33</v>
      </c>
      <c r="CT120" s="1" t="s">
        <v>33</v>
      </c>
    </row>
    <row r="121" spans="1:98" x14ac:dyDescent="0.25">
      <c r="A121" s="1" t="s">
        <v>181</v>
      </c>
      <c r="B121" s="1" t="s">
        <v>182</v>
      </c>
      <c r="C121" s="1">
        <v>43</v>
      </c>
      <c r="D121" s="1" t="s">
        <v>299</v>
      </c>
      <c r="E121" s="1" t="s">
        <v>180</v>
      </c>
      <c r="F121" s="1">
        <v>1</v>
      </c>
      <c r="G121" s="1">
        <v>1</v>
      </c>
      <c r="H121" s="1">
        <v>33</v>
      </c>
      <c r="I121" s="1">
        <v>35</v>
      </c>
      <c r="J121" s="1">
        <v>0</v>
      </c>
      <c r="K121" s="1">
        <f t="shared" si="166"/>
        <v>33</v>
      </c>
      <c r="L121" s="1">
        <f t="shared" si="183"/>
        <v>68</v>
      </c>
      <c r="M121" s="1" t="s">
        <v>33</v>
      </c>
      <c r="N121" s="1" t="s">
        <v>33</v>
      </c>
      <c r="O121" s="1">
        <v>1</v>
      </c>
      <c r="P121" s="1" t="s">
        <v>33</v>
      </c>
      <c r="Q121" s="1" t="e">
        <f t="shared" si="234"/>
        <v>#VALUE!</v>
      </c>
      <c r="R121" s="1" t="e">
        <f t="shared" si="235"/>
        <v>#VALUE!</v>
      </c>
      <c r="S121" s="1">
        <f t="shared" si="186"/>
        <v>2.8571428571428572</v>
      </c>
      <c r="T121" s="1" t="e">
        <f t="shared" si="167"/>
        <v>#VALUE!</v>
      </c>
      <c r="U121" s="1">
        <v>52.6</v>
      </c>
      <c r="V121" s="1">
        <v>2020</v>
      </c>
      <c r="W121" s="1" t="s">
        <v>183</v>
      </c>
      <c r="X121" s="1" t="s">
        <v>40</v>
      </c>
      <c r="Y121" s="1" t="s">
        <v>577</v>
      </c>
      <c r="Z121" s="1" t="s">
        <v>371</v>
      </c>
      <c r="AA121" s="1" t="s">
        <v>48</v>
      </c>
      <c r="AB121" s="1" t="s">
        <v>393</v>
      </c>
      <c r="AC121" s="1" t="s">
        <v>172</v>
      </c>
      <c r="AD121" s="1">
        <v>0.72</v>
      </c>
      <c r="AE121" s="1">
        <v>0.72</v>
      </c>
      <c r="AF121" s="1">
        <v>0.94299999999999995</v>
      </c>
      <c r="AG121" s="1">
        <v>1</v>
      </c>
      <c r="AH121" s="1" t="e">
        <f t="shared" si="187"/>
        <v>#DIV/0!</v>
      </c>
      <c r="AI121" s="1">
        <f t="shared" si="188"/>
        <v>312.19318181817795</v>
      </c>
      <c r="AJ121" s="2">
        <f t="shared" si="189"/>
        <v>5.7000000000000051E-2</v>
      </c>
      <c r="AK121" s="1">
        <f t="shared" si="190"/>
        <v>5.7000000000000051E-2</v>
      </c>
      <c r="AL121" s="1" t="e">
        <f t="shared" si="191"/>
        <v>#DIV/0!</v>
      </c>
      <c r="AM121" s="1">
        <f t="shared" si="192"/>
        <v>5217.1904761904761</v>
      </c>
      <c r="AN121" s="4">
        <f t="shared" si="221"/>
        <v>1</v>
      </c>
      <c r="AO121" s="4">
        <f t="shared" si="222"/>
        <v>0.94299185597942548</v>
      </c>
      <c r="AP121" s="4">
        <v>0.97099999999999997</v>
      </c>
      <c r="AQ121" s="1">
        <v>0.98399999999999999</v>
      </c>
      <c r="AR121" s="1">
        <f t="shared" si="223"/>
        <v>33</v>
      </c>
      <c r="AS121" s="1">
        <f t="shared" si="224"/>
        <v>0</v>
      </c>
      <c r="AT121" s="1">
        <f t="shared" si="225"/>
        <v>33</v>
      </c>
      <c r="AU121" s="1">
        <f t="shared" si="226"/>
        <v>2</v>
      </c>
      <c r="AV121" s="1">
        <f t="shared" si="193"/>
        <v>33.1</v>
      </c>
      <c r="AW121" s="1">
        <f t="shared" si="194"/>
        <v>0.1</v>
      </c>
      <c r="AX121" s="1">
        <f t="shared" si="195"/>
        <v>33.1</v>
      </c>
      <c r="AY121" s="1">
        <f t="shared" si="196"/>
        <v>2.1</v>
      </c>
      <c r="AZ121" s="1">
        <f t="shared" si="197"/>
        <v>0.94285714285714284</v>
      </c>
      <c r="BA121" s="1">
        <f t="shared" si="198"/>
        <v>0</v>
      </c>
      <c r="BB121" s="1">
        <f t="shared" si="199"/>
        <v>0.94034090909090906</v>
      </c>
      <c r="BC121" s="1">
        <f t="shared" si="200"/>
        <v>3.0120481927711218E-3</v>
      </c>
      <c r="BD121" s="1">
        <f t="shared" si="201"/>
        <v>33</v>
      </c>
      <c r="BE121" s="1">
        <f t="shared" si="202"/>
        <v>35</v>
      </c>
      <c r="BF121" s="1">
        <f t="shared" si="203"/>
        <v>0.94285714285714284</v>
      </c>
      <c r="BG121" s="1">
        <f t="shared" si="233"/>
        <v>-0.11774891774891771</v>
      </c>
      <c r="BH121" s="1" t="s">
        <v>33</v>
      </c>
      <c r="BI121" s="5" t="s">
        <v>33</v>
      </c>
      <c r="BJ121" s="5" t="s">
        <v>33</v>
      </c>
      <c r="BK121" s="1" t="str">
        <f t="shared" si="204"/>
        <v>No</v>
      </c>
      <c r="BL121" s="1" t="s">
        <v>33</v>
      </c>
      <c r="BM121" s="1" t="s">
        <v>33</v>
      </c>
      <c r="BN121" s="1" t="s">
        <v>33</v>
      </c>
      <c r="BO121" s="1" t="s">
        <v>33</v>
      </c>
      <c r="BP121" s="1" t="s">
        <v>33</v>
      </c>
      <c r="BQ121" s="1" t="s">
        <v>33</v>
      </c>
      <c r="BR121" s="1" t="e">
        <f t="shared" si="217"/>
        <v>#VALUE!</v>
      </c>
      <c r="BS121" s="1" t="e">
        <f t="shared" si="227"/>
        <v>#VALUE!</v>
      </c>
      <c r="BT121" s="1" t="e">
        <f t="shared" si="228"/>
        <v>#VALUE!</v>
      </c>
      <c r="BU121" s="1" t="e">
        <f t="shared" si="218"/>
        <v>#VALUE!</v>
      </c>
      <c r="BV121" s="1" t="e">
        <f t="shared" si="205"/>
        <v>#VALUE!</v>
      </c>
      <c r="BW121" s="1" t="e">
        <f t="shared" si="206"/>
        <v>#VALUE!</v>
      </c>
      <c r="BX121" s="1" t="e">
        <f t="shared" si="207"/>
        <v>#VALUE!</v>
      </c>
      <c r="BY121" s="1" t="e">
        <f t="shared" si="208"/>
        <v>#VALUE!</v>
      </c>
      <c r="BZ121" s="1" t="e">
        <f t="shared" si="209"/>
        <v>#VALUE!</v>
      </c>
      <c r="CA121" s="1" t="e">
        <f t="shared" si="210"/>
        <v>#VALUE!</v>
      </c>
      <c r="CB121" s="1" t="e">
        <f t="shared" si="211"/>
        <v>#VALUE!</v>
      </c>
      <c r="CC121" s="1" t="e">
        <f t="shared" si="212"/>
        <v>#VALUE!</v>
      </c>
      <c r="CD121" s="1" t="e">
        <f t="shared" si="219"/>
        <v>#VALUE!</v>
      </c>
      <c r="CE121" s="1" t="e">
        <f t="shared" si="213"/>
        <v>#VALUE!</v>
      </c>
      <c r="CF121" s="2" t="e">
        <f t="shared" si="220"/>
        <v>#VALUE!</v>
      </c>
      <c r="CG121" s="2" t="e">
        <f t="shared" si="214"/>
        <v>#VALUE!</v>
      </c>
      <c r="CH121" s="1" t="e">
        <f t="shared" si="215"/>
        <v>#VALUE!</v>
      </c>
      <c r="CI121" s="1" t="e">
        <f t="shared" si="168"/>
        <v>#VALUE!</v>
      </c>
      <c r="CJ121" s="4" t="e">
        <f t="shared" si="229"/>
        <v>#VALUE!</v>
      </c>
      <c r="CK121" s="4" t="e">
        <f t="shared" si="230"/>
        <v>#VALUE!</v>
      </c>
      <c r="CL121" s="4" t="e">
        <f t="shared" si="231"/>
        <v>#VALUE!</v>
      </c>
      <c r="CM121" s="1" t="s">
        <v>33</v>
      </c>
      <c r="CN121" s="1" t="s">
        <v>33</v>
      </c>
      <c r="CO121" s="1" t="s">
        <v>33</v>
      </c>
      <c r="CP121" s="1" t="s">
        <v>33</v>
      </c>
      <c r="CQ121" s="1" t="s">
        <v>33</v>
      </c>
      <c r="CR121" s="1" t="s">
        <v>33</v>
      </c>
      <c r="CS121" s="1" t="s">
        <v>33</v>
      </c>
      <c r="CT121" s="1" t="s">
        <v>33</v>
      </c>
    </row>
    <row r="122" spans="1:98" x14ac:dyDescent="0.25">
      <c r="A122" s="1" t="s">
        <v>188</v>
      </c>
      <c r="B122" s="1" t="s">
        <v>189</v>
      </c>
      <c r="C122" s="1">
        <v>44</v>
      </c>
      <c r="D122" s="1" t="s">
        <v>300</v>
      </c>
      <c r="E122" s="1" t="s">
        <v>180</v>
      </c>
      <c r="F122" s="1">
        <v>1</v>
      </c>
      <c r="G122" s="1">
        <v>1</v>
      </c>
      <c r="H122" s="1">
        <v>30</v>
      </c>
      <c r="I122" s="1">
        <v>30</v>
      </c>
      <c r="J122" s="1">
        <v>0</v>
      </c>
      <c r="K122" s="1">
        <f t="shared" si="166"/>
        <v>30</v>
      </c>
      <c r="L122" s="1">
        <f t="shared" si="183"/>
        <v>60</v>
      </c>
      <c r="M122" s="1" t="s">
        <v>33</v>
      </c>
      <c r="N122" s="1" t="s">
        <v>33</v>
      </c>
      <c r="O122" s="1">
        <v>0</v>
      </c>
      <c r="P122" s="1" t="s">
        <v>33</v>
      </c>
      <c r="Q122" s="1" t="e">
        <f t="shared" si="234"/>
        <v>#VALUE!</v>
      </c>
      <c r="R122" s="1" t="e">
        <f t="shared" si="235"/>
        <v>#VALUE!</v>
      </c>
      <c r="S122" s="1">
        <f t="shared" si="186"/>
        <v>0</v>
      </c>
      <c r="T122" s="1" t="e">
        <f t="shared" si="167"/>
        <v>#VALUE!</v>
      </c>
      <c r="U122" s="1" t="s">
        <v>33</v>
      </c>
      <c r="V122" s="1">
        <v>2018</v>
      </c>
      <c r="W122" s="1" t="s">
        <v>35</v>
      </c>
      <c r="X122" s="1" t="s">
        <v>30</v>
      </c>
      <c r="Y122" s="1" t="s">
        <v>190</v>
      </c>
      <c r="Z122" s="1" t="s">
        <v>368</v>
      </c>
      <c r="AA122" s="1" t="s">
        <v>31</v>
      </c>
      <c r="AB122" s="1" t="s">
        <v>202</v>
      </c>
      <c r="AC122" s="1" t="s">
        <v>202</v>
      </c>
      <c r="AD122" s="1" t="e">
        <f>LOG(AE122,2)</f>
        <v>#VALUE!</v>
      </c>
      <c r="AE122" s="1" t="s">
        <v>33</v>
      </c>
      <c r="AF122" s="1" t="s">
        <v>33</v>
      </c>
      <c r="AG122" s="1" t="s">
        <v>33</v>
      </c>
      <c r="AH122" s="1" t="e">
        <f t="shared" si="187"/>
        <v>#VALUE!</v>
      </c>
      <c r="AI122" s="1" t="e">
        <f t="shared" si="188"/>
        <v>#VALUE!</v>
      </c>
      <c r="AJ122" s="2" t="e">
        <f t="shared" si="189"/>
        <v>#VALUE!</v>
      </c>
      <c r="AK122" s="1" t="e">
        <f t="shared" si="190"/>
        <v>#VALUE!</v>
      </c>
      <c r="AL122" s="1" t="e">
        <f t="shared" si="191"/>
        <v>#VALUE!</v>
      </c>
      <c r="AM122" s="1" t="e">
        <f t="shared" si="192"/>
        <v>#VALUE!</v>
      </c>
      <c r="AN122" s="4" t="e">
        <f t="shared" si="221"/>
        <v>#VALUE!</v>
      </c>
      <c r="AO122" s="4" t="e">
        <f t="shared" si="222"/>
        <v>#VALUE!</v>
      </c>
      <c r="AP122" s="4" t="e">
        <f t="shared" ref="AP122:AP133" si="236">((AF122*I122)+(AG122*H122))/((H122-(AG122*H122))+(I122-(AF122*I122))+(AF122*I122)+(AG122*H122))</f>
        <v>#VALUE!</v>
      </c>
      <c r="AQ122" s="1">
        <v>0.88100000000000001</v>
      </c>
      <c r="AR122" s="1" t="e">
        <f t="shared" si="223"/>
        <v>#VALUE!</v>
      </c>
      <c r="AS122" s="1" t="e">
        <f t="shared" si="224"/>
        <v>#VALUE!</v>
      </c>
      <c r="AT122" s="1" t="e">
        <f t="shared" si="225"/>
        <v>#VALUE!</v>
      </c>
      <c r="AU122" s="1" t="e">
        <f t="shared" si="226"/>
        <v>#VALUE!</v>
      </c>
      <c r="AV122" s="1" t="e">
        <f t="shared" si="193"/>
        <v>#VALUE!</v>
      </c>
      <c r="AW122" s="1" t="e">
        <f t="shared" si="194"/>
        <v>#VALUE!</v>
      </c>
      <c r="AX122" s="1" t="e">
        <f t="shared" si="195"/>
        <v>#VALUE!</v>
      </c>
      <c r="AY122" s="1" t="e">
        <f t="shared" si="196"/>
        <v>#VALUE!</v>
      </c>
      <c r="AZ122" s="1" t="e">
        <f t="shared" si="197"/>
        <v>#VALUE!</v>
      </c>
      <c r="BA122" s="1" t="e">
        <f t="shared" si="198"/>
        <v>#VALUE!</v>
      </c>
      <c r="BB122" s="1" t="e">
        <f t="shared" si="199"/>
        <v>#VALUE!</v>
      </c>
      <c r="BC122" s="1" t="e">
        <f t="shared" si="200"/>
        <v>#VALUE!</v>
      </c>
      <c r="BD122" s="1" t="e">
        <f t="shared" si="201"/>
        <v>#VALUE!</v>
      </c>
      <c r="BE122" s="1" t="e">
        <f t="shared" si="202"/>
        <v>#VALUE!</v>
      </c>
      <c r="BF122" s="1" t="e">
        <f t="shared" si="203"/>
        <v>#VALUE!</v>
      </c>
      <c r="BG122" s="1" t="e">
        <f t="shared" si="233"/>
        <v>#VALUE!</v>
      </c>
      <c r="BH122" s="1" t="s">
        <v>317</v>
      </c>
      <c r="BI122" s="5">
        <v>0.79700000000000004</v>
      </c>
      <c r="BJ122" s="5">
        <v>0.96499999999999997</v>
      </c>
      <c r="BK122" s="1" t="str">
        <f t="shared" si="204"/>
        <v>Yes</v>
      </c>
      <c r="BL122" s="1" t="s">
        <v>438</v>
      </c>
      <c r="BM122" s="1">
        <v>0.23513011152416341</v>
      </c>
      <c r="BN122" s="1">
        <v>0.76372712146422617</v>
      </c>
      <c r="BO122" s="1">
        <f t="shared" ref="BO122:BO133" si="237">1-BM122</f>
        <v>0.76486988847583659</v>
      </c>
      <c r="BP122" s="1">
        <v>0.49916805324459268</v>
      </c>
      <c r="BQ122" s="1">
        <v>0.50092936802973975</v>
      </c>
      <c r="BR122" s="1">
        <f t="shared" si="217"/>
        <v>23</v>
      </c>
      <c r="BS122" s="1">
        <f t="shared" si="227"/>
        <v>7</v>
      </c>
      <c r="BT122" s="1">
        <f t="shared" si="228"/>
        <v>23</v>
      </c>
      <c r="BU122" s="1">
        <f t="shared" si="218"/>
        <v>7</v>
      </c>
      <c r="BV122" s="1">
        <f t="shared" si="205"/>
        <v>23</v>
      </c>
      <c r="BW122" s="1">
        <f t="shared" si="206"/>
        <v>7</v>
      </c>
      <c r="BX122" s="1">
        <f t="shared" si="207"/>
        <v>23</v>
      </c>
      <c r="BY122" s="1">
        <f t="shared" si="208"/>
        <v>7</v>
      </c>
      <c r="BZ122" s="1">
        <f t="shared" si="209"/>
        <v>0.76666666666666672</v>
      </c>
      <c r="CA122" s="1">
        <f t="shared" si="210"/>
        <v>0.23333333333333328</v>
      </c>
      <c r="CB122" s="1">
        <f t="shared" si="211"/>
        <v>0.76666666666666672</v>
      </c>
      <c r="CC122" s="1">
        <f t="shared" si="212"/>
        <v>0.23333333333333328</v>
      </c>
      <c r="CD122" s="1">
        <f t="shared" si="219"/>
        <v>3.248104279428885</v>
      </c>
      <c r="CE122" s="1">
        <f t="shared" si="213"/>
        <v>3.2857142857142865</v>
      </c>
      <c r="CF122" s="2">
        <f t="shared" si="220"/>
        <v>0.30890597485357546</v>
      </c>
      <c r="CG122" s="2">
        <f t="shared" si="214"/>
        <v>0.30434782608695643</v>
      </c>
      <c r="CH122" s="1">
        <f t="shared" si="215"/>
        <v>10.795918367346937</v>
      </c>
      <c r="CI122" s="1">
        <f t="shared" si="168"/>
        <v>10.795918367346937</v>
      </c>
      <c r="CJ122" s="4">
        <f t="shared" si="229"/>
        <v>0.76460088212937183</v>
      </c>
      <c r="CK122" s="4">
        <f t="shared" si="230"/>
        <v>0.76399681811511932</v>
      </c>
      <c r="CL122" s="4">
        <f t="shared" si="231"/>
        <v>0.76429850497003149</v>
      </c>
      <c r="CM122">
        <v>6.8181818181818232E-2</v>
      </c>
      <c r="CN122">
        <v>0.40097402597402582</v>
      </c>
      <c r="CO122">
        <v>0.23444976076555021</v>
      </c>
      <c r="CP122">
        <v>0.7905844155844155</v>
      </c>
      <c r="CQ122">
        <v>0.34928229665071781</v>
      </c>
      <c r="CR122">
        <v>0.96753246753246747</v>
      </c>
      <c r="CS122">
        <v>0.50119617224880375</v>
      </c>
      <c r="CT122">
        <v>0.50162337662337642</v>
      </c>
    </row>
    <row r="123" spans="1:98" x14ac:dyDescent="0.25">
      <c r="A123" s="1" t="s">
        <v>188</v>
      </c>
      <c r="B123" s="1" t="s">
        <v>189</v>
      </c>
      <c r="C123" s="1">
        <v>44</v>
      </c>
      <c r="D123" s="1" t="s">
        <v>301</v>
      </c>
      <c r="E123" s="1" t="s">
        <v>180</v>
      </c>
      <c r="F123" s="1">
        <v>1</v>
      </c>
      <c r="G123" s="1">
        <v>1</v>
      </c>
      <c r="H123" s="1">
        <v>30</v>
      </c>
      <c r="I123" s="1">
        <v>30</v>
      </c>
      <c r="J123" s="1">
        <v>0</v>
      </c>
      <c r="K123" s="1">
        <f t="shared" si="166"/>
        <v>30</v>
      </c>
      <c r="L123" s="1">
        <f t="shared" si="183"/>
        <v>60</v>
      </c>
      <c r="M123" s="1" t="s">
        <v>33</v>
      </c>
      <c r="N123" s="1" t="s">
        <v>33</v>
      </c>
      <c r="O123" s="1">
        <v>0</v>
      </c>
      <c r="P123" s="1" t="s">
        <v>33</v>
      </c>
      <c r="Q123" s="1" t="e">
        <f t="shared" si="234"/>
        <v>#VALUE!</v>
      </c>
      <c r="R123" s="1" t="e">
        <f t="shared" si="235"/>
        <v>#VALUE!</v>
      </c>
      <c r="S123" s="1">
        <f t="shared" si="186"/>
        <v>0</v>
      </c>
      <c r="T123" s="1" t="e">
        <f t="shared" si="167"/>
        <v>#VALUE!</v>
      </c>
      <c r="U123" s="1" t="s">
        <v>33</v>
      </c>
      <c r="V123" s="1">
        <v>2018</v>
      </c>
      <c r="W123" s="1" t="s">
        <v>35</v>
      </c>
      <c r="X123" s="1" t="s">
        <v>30</v>
      </c>
      <c r="Y123" s="1" t="s">
        <v>191</v>
      </c>
      <c r="Z123" s="1" t="s">
        <v>371</v>
      </c>
      <c r="AA123" s="1" t="s">
        <v>31</v>
      </c>
      <c r="AB123" s="1" t="s">
        <v>202</v>
      </c>
      <c r="AC123" s="1" t="s">
        <v>202</v>
      </c>
      <c r="AD123" s="1" t="e">
        <f>LOG(AE123,2)</f>
        <v>#VALUE!</v>
      </c>
      <c r="AE123" s="1" t="s">
        <v>33</v>
      </c>
      <c r="AF123" s="1" t="s">
        <v>33</v>
      </c>
      <c r="AG123" s="1" t="s">
        <v>33</v>
      </c>
      <c r="AH123" s="1" t="e">
        <f t="shared" si="187"/>
        <v>#VALUE!</v>
      </c>
      <c r="AI123" s="1" t="e">
        <f t="shared" si="188"/>
        <v>#VALUE!</v>
      </c>
      <c r="AJ123" s="2" t="e">
        <f t="shared" si="189"/>
        <v>#VALUE!</v>
      </c>
      <c r="AK123" s="1" t="e">
        <f t="shared" si="190"/>
        <v>#VALUE!</v>
      </c>
      <c r="AL123" s="1" t="e">
        <f t="shared" si="191"/>
        <v>#VALUE!</v>
      </c>
      <c r="AM123" s="1" t="e">
        <f t="shared" si="192"/>
        <v>#VALUE!</v>
      </c>
      <c r="AN123" s="4" t="e">
        <f t="shared" si="221"/>
        <v>#VALUE!</v>
      </c>
      <c r="AO123" s="4" t="e">
        <f t="shared" si="222"/>
        <v>#VALUE!</v>
      </c>
      <c r="AP123" s="4" t="e">
        <f t="shared" si="236"/>
        <v>#VALUE!</v>
      </c>
      <c r="AQ123" s="1">
        <v>0.77800000000000002</v>
      </c>
      <c r="AR123" s="1" t="e">
        <f t="shared" si="223"/>
        <v>#VALUE!</v>
      </c>
      <c r="AS123" s="1" t="e">
        <f t="shared" si="224"/>
        <v>#VALUE!</v>
      </c>
      <c r="AT123" s="1" t="e">
        <f t="shared" si="225"/>
        <v>#VALUE!</v>
      </c>
      <c r="AU123" s="1" t="e">
        <f t="shared" si="226"/>
        <v>#VALUE!</v>
      </c>
      <c r="AV123" s="1" t="e">
        <f t="shared" si="193"/>
        <v>#VALUE!</v>
      </c>
      <c r="AW123" s="1" t="e">
        <f t="shared" si="194"/>
        <v>#VALUE!</v>
      </c>
      <c r="AX123" s="1" t="e">
        <f t="shared" si="195"/>
        <v>#VALUE!</v>
      </c>
      <c r="AY123" s="1" t="e">
        <f t="shared" si="196"/>
        <v>#VALUE!</v>
      </c>
      <c r="AZ123" s="1" t="e">
        <f t="shared" si="197"/>
        <v>#VALUE!</v>
      </c>
      <c r="BA123" s="1" t="e">
        <f t="shared" si="198"/>
        <v>#VALUE!</v>
      </c>
      <c r="BB123" s="1" t="e">
        <f t="shared" si="199"/>
        <v>#VALUE!</v>
      </c>
      <c r="BC123" s="1" t="e">
        <f t="shared" si="200"/>
        <v>#VALUE!</v>
      </c>
      <c r="BD123" s="1" t="e">
        <f t="shared" si="201"/>
        <v>#VALUE!</v>
      </c>
      <c r="BE123" s="1" t="e">
        <f t="shared" si="202"/>
        <v>#VALUE!</v>
      </c>
      <c r="BF123" s="1" t="e">
        <f t="shared" si="203"/>
        <v>#VALUE!</v>
      </c>
      <c r="BG123" s="1" t="e">
        <f t="shared" si="233"/>
        <v>#VALUE!</v>
      </c>
      <c r="BH123" s="1" t="s">
        <v>318</v>
      </c>
      <c r="BI123" s="5">
        <v>0.65400000000000003</v>
      </c>
      <c r="BJ123" s="5">
        <v>0.90200000000000002</v>
      </c>
      <c r="BK123" s="1" t="str">
        <f t="shared" si="204"/>
        <v>Yes</v>
      </c>
      <c r="BL123" s="1" t="s">
        <v>439</v>
      </c>
      <c r="BM123" s="1">
        <v>0.2661870503597123</v>
      </c>
      <c r="BN123" s="1">
        <v>0.73504273504273521</v>
      </c>
      <c r="BO123" s="1">
        <f t="shared" si="237"/>
        <v>0.73381294964028765</v>
      </c>
      <c r="BP123" s="1">
        <v>0.50085470085470085</v>
      </c>
      <c r="BQ123" s="1">
        <v>0.50089928057553967</v>
      </c>
      <c r="BR123" s="1">
        <f t="shared" si="217"/>
        <v>22</v>
      </c>
      <c r="BS123" s="1">
        <f t="shared" si="227"/>
        <v>8</v>
      </c>
      <c r="BT123" s="1">
        <f t="shared" si="228"/>
        <v>22</v>
      </c>
      <c r="BU123" s="1">
        <f t="shared" si="218"/>
        <v>8</v>
      </c>
      <c r="BV123" s="1">
        <f t="shared" si="205"/>
        <v>22</v>
      </c>
      <c r="BW123" s="1">
        <f t="shared" si="206"/>
        <v>8</v>
      </c>
      <c r="BX123" s="1">
        <f t="shared" si="207"/>
        <v>22</v>
      </c>
      <c r="BY123" s="1">
        <f t="shared" si="208"/>
        <v>8</v>
      </c>
      <c r="BZ123" s="1">
        <f t="shared" si="209"/>
        <v>0.73333333333333328</v>
      </c>
      <c r="CA123" s="1">
        <f t="shared" si="210"/>
        <v>0.26666666666666672</v>
      </c>
      <c r="CB123" s="1">
        <f t="shared" si="211"/>
        <v>0.73333333333333328</v>
      </c>
      <c r="CC123" s="1">
        <f t="shared" si="212"/>
        <v>0.26666666666666672</v>
      </c>
      <c r="CD123" s="1">
        <f t="shared" si="219"/>
        <v>2.7613767613767615</v>
      </c>
      <c r="CE123" s="1">
        <f t="shared" si="213"/>
        <v>2.7499999999999991</v>
      </c>
      <c r="CF123" s="2">
        <f t="shared" si="220"/>
        <v>0.36106921401039033</v>
      </c>
      <c r="CG123" s="2">
        <f t="shared" si="214"/>
        <v>0.36363636363636376</v>
      </c>
      <c r="CH123" s="1">
        <f t="shared" si="215"/>
        <v>7.5625</v>
      </c>
      <c r="CI123" s="1">
        <f t="shared" si="168"/>
        <v>7.5625</v>
      </c>
      <c r="CJ123" s="4">
        <f t="shared" si="229"/>
        <v>0.73413990050973399</v>
      </c>
      <c r="CK123" s="4">
        <f t="shared" si="230"/>
        <v>0.73471649325863453</v>
      </c>
      <c r="CL123" s="4">
        <f t="shared" si="231"/>
        <v>0.73442784234151148</v>
      </c>
      <c r="CM123">
        <v>0.1670533642691418</v>
      </c>
      <c r="CN123">
        <v>0.36894824707846458</v>
      </c>
      <c r="CO123">
        <v>0.26682134570765681</v>
      </c>
      <c r="CP123">
        <v>0.72120200333889861</v>
      </c>
      <c r="CQ123">
        <v>0.5510440835266821</v>
      </c>
      <c r="CR123">
        <v>0.96828046744574303</v>
      </c>
      <c r="CS123">
        <v>0.49883990719257559</v>
      </c>
      <c r="CT123">
        <v>0.50250417362270472</v>
      </c>
    </row>
    <row r="124" spans="1:98" x14ac:dyDescent="0.25">
      <c r="A124" s="1" t="s">
        <v>193</v>
      </c>
      <c r="B124" s="1" t="s">
        <v>194</v>
      </c>
      <c r="C124" s="1">
        <v>45</v>
      </c>
      <c r="D124" s="1" t="s">
        <v>302</v>
      </c>
      <c r="E124" s="1" t="s">
        <v>180</v>
      </c>
      <c r="F124" s="1">
        <v>1</v>
      </c>
      <c r="G124" s="1">
        <v>1</v>
      </c>
      <c r="H124" s="1">
        <v>60</v>
      </c>
      <c r="I124" s="1">
        <v>120</v>
      </c>
      <c r="J124" s="1">
        <v>30</v>
      </c>
      <c r="K124" s="1">
        <f t="shared" si="166"/>
        <v>90</v>
      </c>
      <c r="L124" s="1">
        <f t="shared" ref="L124:L135" si="238">SUM(H124:J124)</f>
        <v>210</v>
      </c>
      <c r="M124" s="1">
        <v>94</v>
      </c>
      <c r="N124" s="1">
        <v>24</v>
      </c>
      <c r="O124" s="1">
        <v>2</v>
      </c>
      <c r="P124" s="1">
        <v>2</v>
      </c>
      <c r="Q124" s="1">
        <f t="shared" si="234"/>
        <v>78.333333333333329</v>
      </c>
      <c r="R124" s="1">
        <f t="shared" si="235"/>
        <v>20</v>
      </c>
      <c r="S124" s="1">
        <f t="shared" ref="S124:S135" si="239">O124/I124*100</f>
        <v>1.6666666666666667</v>
      </c>
      <c r="T124" s="1">
        <f t="shared" si="167"/>
        <v>1.6666666666666667</v>
      </c>
      <c r="U124" s="1">
        <v>46.5</v>
      </c>
      <c r="V124" s="1">
        <v>2013</v>
      </c>
      <c r="W124" s="1" t="s">
        <v>123</v>
      </c>
      <c r="X124" s="1" t="s">
        <v>30</v>
      </c>
      <c r="Y124" s="1" t="s">
        <v>195</v>
      </c>
      <c r="Z124" s="1" t="s">
        <v>371</v>
      </c>
      <c r="AA124" s="1" t="s">
        <v>48</v>
      </c>
      <c r="AB124" s="1" t="s">
        <v>395</v>
      </c>
      <c r="AC124" s="1" t="s">
        <v>388</v>
      </c>
      <c r="AD124" s="1" t="e">
        <f t="shared" ref="AD124:AD131" si="240">LOG(AE124,2)</f>
        <v>#VALUE!</v>
      </c>
      <c r="AE124" s="1" t="s">
        <v>33</v>
      </c>
      <c r="AF124" s="1" t="s">
        <v>33</v>
      </c>
      <c r="AG124" s="1" t="s">
        <v>33</v>
      </c>
      <c r="AH124" s="1" t="e">
        <f t="shared" ref="AH124:AH133" si="241">AF124/(1-AG124)</f>
        <v>#VALUE!</v>
      </c>
      <c r="AI124" s="1" t="e">
        <f t="shared" ref="AI124:AI133" si="242">IF(COUNTIF(AH124,"#DIV/0!"),BB124/BC124,AH124)</f>
        <v>#VALUE!</v>
      </c>
      <c r="AJ124" s="2" t="e">
        <f t="shared" ref="AJ124:AJ133" si="243">(1-AF124)/AG124</f>
        <v>#VALUE!</v>
      </c>
      <c r="AK124" s="1" t="e">
        <f t="shared" ref="AK124:AK133" si="244">IF(COUNTIF(AJ124,0),(1-BB124)/(1-BC124),AJ124)</f>
        <v>#VALUE!</v>
      </c>
      <c r="AL124" s="1" t="e">
        <f t="shared" ref="AL124:AL133" si="245">(AR124/AU124)/(AS124/AT124)</f>
        <v>#VALUE!</v>
      </c>
      <c r="AM124" s="1" t="e">
        <f t="shared" ref="AM124:AM133" si="246">IF(COUNTIF(AL124,"#DIV/0!"),(AV124/AY124)/(AW124/AX124),AL124)</f>
        <v>#VALUE!</v>
      </c>
      <c r="AN124" s="4" t="e">
        <f t="shared" si="221"/>
        <v>#VALUE!</v>
      </c>
      <c r="AO124" s="4" t="e">
        <f t="shared" si="222"/>
        <v>#VALUE!</v>
      </c>
      <c r="AP124" s="4" t="e">
        <f t="shared" si="236"/>
        <v>#VALUE!</v>
      </c>
      <c r="AQ124" s="1">
        <v>0.65</v>
      </c>
      <c r="AR124" s="1" t="e">
        <f t="shared" si="223"/>
        <v>#VALUE!</v>
      </c>
      <c r="AS124" s="1" t="e">
        <f t="shared" si="224"/>
        <v>#VALUE!</v>
      </c>
      <c r="AT124" s="1" t="e">
        <f t="shared" si="225"/>
        <v>#VALUE!</v>
      </c>
      <c r="AU124" s="1" t="e">
        <f t="shared" si="226"/>
        <v>#VALUE!</v>
      </c>
      <c r="AV124" s="1" t="e">
        <f t="shared" ref="AV124:AV133" si="247">IF(OR(AS124=0,AU124=0),AR124+0.1,AR124)</f>
        <v>#VALUE!</v>
      </c>
      <c r="AW124" s="1" t="e">
        <f t="shared" ref="AW124:AW133" si="248">IF(OR(AS124=0,AU124=0),AS124+0.1,AS124)</f>
        <v>#VALUE!</v>
      </c>
      <c r="AX124" s="1" t="e">
        <f t="shared" ref="AX124:AX133" si="249">IF(OR(AS124=0,AU124=0),AT124+0.1,AT124)</f>
        <v>#VALUE!</v>
      </c>
      <c r="AY124" s="1" t="e">
        <f t="shared" ref="AY124:AY133" si="250">IF(OR(AS124=0,AU124=0),AU124+0.1,AU124)</f>
        <v>#VALUE!</v>
      </c>
      <c r="AZ124" s="1" t="e">
        <f t="shared" ref="AZ124:AZ151" si="251">(AR124)/(AR124+AU124)</f>
        <v>#VALUE!</v>
      </c>
      <c r="BA124" s="1" t="e">
        <f t="shared" ref="BA124:BA151" si="252">1-(AT124/(AS124+AT124))</f>
        <v>#VALUE!</v>
      </c>
      <c r="BB124" s="1" t="e">
        <f t="shared" ref="BB124:BB133" si="253">(AV124)/(AV124+AY124)</f>
        <v>#VALUE!</v>
      </c>
      <c r="BC124" s="1" t="e">
        <f t="shared" ref="BC124:BC133" si="254">1-(AX124/(AX124+AW124))</f>
        <v>#VALUE!</v>
      </c>
      <c r="BD124" s="1" t="e">
        <f t="shared" ref="BD124:BD133" si="255">AR124+AS124</f>
        <v>#VALUE!</v>
      </c>
      <c r="BE124" s="1" t="e">
        <f t="shared" ref="BE124:BE133" si="256">AT124+AU124</f>
        <v>#VALUE!</v>
      </c>
      <c r="BF124" s="1" t="e">
        <f t="shared" ref="BF124:BF133" si="257">BD124/BE124</f>
        <v>#VALUE!</v>
      </c>
      <c r="BG124" s="1" t="e">
        <f t="shared" si="233"/>
        <v>#VALUE!</v>
      </c>
      <c r="BH124" s="1" t="s">
        <v>33</v>
      </c>
      <c r="BI124" s="5" t="s">
        <v>33</v>
      </c>
      <c r="BJ124" s="5" t="s">
        <v>33</v>
      </c>
      <c r="BK124" s="1" t="str">
        <f t="shared" ref="BK124:BK133" si="258">IF(BL124&lt;&gt;"N/A","Yes","No")</f>
        <v>Yes</v>
      </c>
      <c r="BL124" s="1" t="s">
        <v>427</v>
      </c>
      <c r="BM124" s="1">
        <v>0.37779767233661588</v>
      </c>
      <c r="BN124" s="1">
        <v>0.62295081967213128</v>
      </c>
      <c r="BO124" s="1">
        <f t="shared" si="237"/>
        <v>0.62220232766338412</v>
      </c>
      <c r="BP124" s="1">
        <v>0.50163934426229528</v>
      </c>
      <c r="BQ124" s="1">
        <v>0.50134288272157557</v>
      </c>
      <c r="BR124" s="1">
        <f t="shared" si="217"/>
        <v>75</v>
      </c>
      <c r="BS124" s="1">
        <f t="shared" si="227"/>
        <v>23</v>
      </c>
      <c r="BT124" s="1">
        <f t="shared" si="228"/>
        <v>37</v>
      </c>
      <c r="BU124" s="1">
        <f t="shared" si="218"/>
        <v>45</v>
      </c>
      <c r="BV124" s="1">
        <f t="shared" ref="BV124:BV133" si="259">IF(OR(BS124=0,BU124=0),BR124+0.1,BR124)</f>
        <v>75</v>
      </c>
      <c r="BW124" s="1">
        <f t="shared" ref="BW124:BW133" si="260">IF(OR(BS124=0,BU124=0),BS124+0.1,BS124)</f>
        <v>23</v>
      </c>
      <c r="BX124" s="1">
        <f t="shared" ref="BX124:BX133" si="261">IF(OR(BS124=0,BU124=0),BT124+0.1,BT124)</f>
        <v>37</v>
      </c>
      <c r="BY124" s="1">
        <f t="shared" ref="BY124:BY133" si="262">IF(OR(BS124=0,BU124=0),BU124+0.1,BU124)</f>
        <v>45</v>
      </c>
      <c r="BZ124" s="1">
        <f t="shared" ref="BZ124:BZ133" si="263">(BR124)/(BR124+BU124)</f>
        <v>0.625</v>
      </c>
      <c r="CA124" s="1">
        <f t="shared" ref="CA124:CA133" si="264">1-(BT124/(BT124+BS124))</f>
        <v>0.3833333333333333</v>
      </c>
      <c r="CB124" s="1">
        <f t="shared" ref="CB124:CB133" si="265">(BV124)/(BV124+BY124)</f>
        <v>0.625</v>
      </c>
      <c r="CC124" s="1">
        <f t="shared" ref="CC124:CC133" si="266">1-(BX124/(BX124+BW124))</f>
        <v>0.3833333333333333</v>
      </c>
      <c r="CD124" s="1">
        <f t="shared" si="219"/>
        <v>1.6489006293217316</v>
      </c>
      <c r="CE124" s="1">
        <f t="shared" ref="CE124:CE133" si="267">CB124/CC124</f>
        <v>1.6304347826086958</v>
      </c>
      <c r="CF124" s="2">
        <f t="shared" si="220"/>
        <v>0.6059912725557256</v>
      </c>
      <c r="CG124" s="2">
        <f t="shared" ref="CG124:CG133" si="268">(1-CB124)/(1-CC124)</f>
        <v>0.60810810810810811</v>
      </c>
      <c r="CH124" s="1">
        <f t="shared" ref="CH124:CH133" si="269">(BR124/BU124)/(BS124/BT124)</f>
        <v>2.6811594202898554</v>
      </c>
      <c r="CI124" s="1">
        <f t="shared" ref="CI124:CI133" si="270">IF(COUNTIF(CH124,"#DIV/0!"),(BV124/BY124)/(BW124/BX124),CH124)</f>
        <v>2.6811594202898554</v>
      </c>
      <c r="CJ124" s="4">
        <f t="shared" si="229"/>
        <v>0.76732288446589669</v>
      </c>
      <c r="CK124" s="4">
        <f t="shared" si="230"/>
        <v>0.45208313339091688</v>
      </c>
      <c r="CL124" s="4">
        <f t="shared" si="231"/>
        <v>0.62270132233588227</v>
      </c>
      <c r="CM124">
        <v>0.14995857497928741</v>
      </c>
      <c r="CN124">
        <v>0.39549839228295852</v>
      </c>
      <c r="CO124">
        <v>0.36619718309859151</v>
      </c>
      <c r="CP124">
        <v>0.60450160771704187</v>
      </c>
      <c r="CQ124">
        <v>0.83347141673570802</v>
      </c>
      <c r="CR124">
        <v>0.91961414790996787</v>
      </c>
      <c r="CS124">
        <v>0.50041425020712493</v>
      </c>
      <c r="CT124">
        <v>0.50000000000000033</v>
      </c>
    </row>
    <row r="125" spans="1:98" x14ac:dyDescent="0.25">
      <c r="A125" s="1" t="s">
        <v>193</v>
      </c>
      <c r="B125" s="1" t="s">
        <v>194</v>
      </c>
      <c r="C125" s="1">
        <v>45</v>
      </c>
      <c r="D125" s="1" t="s">
        <v>303</v>
      </c>
      <c r="E125" s="1" t="s">
        <v>180</v>
      </c>
      <c r="F125" s="1">
        <v>1</v>
      </c>
      <c r="G125" s="1">
        <v>1</v>
      </c>
      <c r="H125" s="1">
        <v>60</v>
      </c>
      <c r="I125" s="1">
        <v>120</v>
      </c>
      <c r="J125" s="1">
        <v>30</v>
      </c>
      <c r="K125" s="1">
        <f t="shared" si="166"/>
        <v>90</v>
      </c>
      <c r="L125" s="1">
        <f t="shared" si="238"/>
        <v>210</v>
      </c>
      <c r="M125" s="1">
        <v>94</v>
      </c>
      <c r="N125" s="1">
        <v>24</v>
      </c>
      <c r="O125" s="1">
        <v>2</v>
      </c>
      <c r="P125" s="1">
        <v>2</v>
      </c>
      <c r="Q125" s="1">
        <f t="shared" si="234"/>
        <v>78.333333333333329</v>
      </c>
      <c r="R125" s="1">
        <f t="shared" si="235"/>
        <v>20</v>
      </c>
      <c r="S125" s="1">
        <f t="shared" si="239"/>
        <v>1.6666666666666667</v>
      </c>
      <c r="T125" s="1">
        <f t="shared" si="167"/>
        <v>1.6666666666666667</v>
      </c>
      <c r="U125" s="1">
        <v>46.5</v>
      </c>
      <c r="V125" s="1">
        <v>2013</v>
      </c>
      <c r="W125" s="1" t="s">
        <v>123</v>
      </c>
      <c r="X125" s="1" t="s">
        <v>30</v>
      </c>
      <c r="Y125" s="1" t="s">
        <v>196</v>
      </c>
      <c r="Z125" s="1" t="s">
        <v>371</v>
      </c>
      <c r="AA125" s="1" t="s">
        <v>48</v>
      </c>
      <c r="AB125" s="1" t="s">
        <v>395</v>
      </c>
      <c r="AC125" s="1" t="s">
        <v>388</v>
      </c>
      <c r="AD125" s="1" t="e">
        <f t="shared" si="240"/>
        <v>#VALUE!</v>
      </c>
      <c r="AE125" s="1" t="s">
        <v>33</v>
      </c>
      <c r="AF125" s="1" t="s">
        <v>33</v>
      </c>
      <c r="AG125" s="1" t="s">
        <v>33</v>
      </c>
      <c r="AH125" s="1" t="e">
        <f t="shared" si="241"/>
        <v>#VALUE!</v>
      </c>
      <c r="AI125" s="1" t="e">
        <f t="shared" si="242"/>
        <v>#VALUE!</v>
      </c>
      <c r="AJ125" s="2" t="e">
        <f t="shared" si="243"/>
        <v>#VALUE!</v>
      </c>
      <c r="AK125" s="1" t="e">
        <f t="shared" si="244"/>
        <v>#VALUE!</v>
      </c>
      <c r="AL125" s="1" t="e">
        <f t="shared" si="245"/>
        <v>#VALUE!</v>
      </c>
      <c r="AM125" s="1" t="e">
        <f t="shared" si="246"/>
        <v>#VALUE!</v>
      </c>
      <c r="AN125" s="4" t="e">
        <f t="shared" si="221"/>
        <v>#VALUE!</v>
      </c>
      <c r="AO125" s="4" t="e">
        <f t="shared" si="222"/>
        <v>#VALUE!</v>
      </c>
      <c r="AP125" s="4" t="e">
        <f t="shared" si="236"/>
        <v>#VALUE!</v>
      </c>
      <c r="AQ125" s="1">
        <v>0.7</v>
      </c>
      <c r="AR125" s="1" t="e">
        <f t="shared" si="223"/>
        <v>#VALUE!</v>
      </c>
      <c r="AS125" s="1" t="e">
        <f t="shared" si="224"/>
        <v>#VALUE!</v>
      </c>
      <c r="AT125" s="1" t="e">
        <f t="shared" si="225"/>
        <v>#VALUE!</v>
      </c>
      <c r="AU125" s="1" t="e">
        <f t="shared" si="226"/>
        <v>#VALUE!</v>
      </c>
      <c r="AV125" s="1" t="e">
        <f t="shared" si="247"/>
        <v>#VALUE!</v>
      </c>
      <c r="AW125" s="1" t="e">
        <f t="shared" si="248"/>
        <v>#VALUE!</v>
      </c>
      <c r="AX125" s="1" t="e">
        <f t="shared" si="249"/>
        <v>#VALUE!</v>
      </c>
      <c r="AY125" s="1" t="e">
        <f t="shared" si="250"/>
        <v>#VALUE!</v>
      </c>
      <c r="AZ125" s="1" t="e">
        <f t="shared" si="251"/>
        <v>#VALUE!</v>
      </c>
      <c r="BA125" s="1" t="e">
        <f t="shared" si="252"/>
        <v>#VALUE!</v>
      </c>
      <c r="BB125" s="1" t="e">
        <f t="shared" si="253"/>
        <v>#VALUE!</v>
      </c>
      <c r="BC125" s="1" t="e">
        <f t="shared" si="254"/>
        <v>#VALUE!</v>
      </c>
      <c r="BD125" s="1" t="e">
        <f t="shared" si="255"/>
        <v>#VALUE!</v>
      </c>
      <c r="BE125" s="1" t="e">
        <f t="shared" si="256"/>
        <v>#VALUE!</v>
      </c>
      <c r="BF125" s="1" t="e">
        <f t="shared" si="257"/>
        <v>#VALUE!</v>
      </c>
      <c r="BG125" s="1" t="e">
        <f t="shared" si="233"/>
        <v>#VALUE!</v>
      </c>
      <c r="BH125" s="1" t="s">
        <v>33</v>
      </c>
      <c r="BI125" s="5" t="s">
        <v>33</v>
      </c>
      <c r="BJ125" s="5" t="s">
        <v>33</v>
      </c>
      <c r="BK125" s="1" t="str">
        <f t="shared" si="258"/>
        <v>Yes</v>
      </c>
      <c r="BL125" s="1" t="s">
        <v>428</v>
      </c>
      <c r="BM125" s="1">
        <v>0.33693693693693688</v>
      </c>
      <c r="BN125" s="1">
        <v>0.66610455311973027</v>
      </c>
      <c r="BO125" s="1">
        <f t="shared" si="237"/>
        <v>0.66306306306306317</v>
      </c>
      <c r="BP125" s="1">
        <v>0.50421585160202365</v>
      </c>
      <c r="BQ125" s="1">
        <v>0.50000000000000022</v>
      </c>
      <c r="BR125" s="1">
        <f t="shared" si="217"/>
        <v>80</v>
      </c>
      <c r="BS125" s="1">
        <f t="shared" si="227"/>
        <v>20</v>
      </c>
      <c r="BT125" s="1">
        <f t="shared" si="228"/>
        <v>40</v>
      </c>
      <c r="BU125" s="1">
        <f t="shared" si="218"/>
        <v>40</v>
      </c>
      <c r="BV125" s="1">
        <f t="shared" si="259"/>
        <v>80</v>
      </c>
      <c r="BW125" s="1">
        <f t="shared" si="260"/>
        <v>20</v>
      </c>
      <c r="BX125" s="1">
        <f t="shared" si="261"/>
        <v>40</v>
      </c>
      <c r="BY125" s="1">
        <f t="shared" si="262"/>
        <v>40</v>
      </c>
      <c r="BZ125" s="1">
        <f t="shared" si="263"/>
        <v>0.66666666666666663</v>
      </c>
      <c r="CA125" s="1">
        <f t="shared" si="264"/>
        <v>0.33333333333333337</v>
      </c>
      <c r="CB125" s="1">
        <f t="shared" si="265"/>
        <v>0.66666666666666663</v>
      </c>
      <c r="CC125" s="1">
        <f t="shared" si="266"/>
        <v>0.33333333333333337</v>
      </c>
      <c r="CD125" s="1">
        <f t="shared" si="219"/>
        <v>1.976941320756419</v>
      </c>
      <c r="CE125" s="1">
        <f t="shared" si="267"/>
        <v>1.9999999999999996</v>
      </c>
      <c r="CF125" s="2">
        <f t="shared" si="220"/>
        <v>0.50356514407214581</v>
      </c>
      <c r="CG125" s="2">
        <f t="shared" si="268"/>
        <v>0.50000000000000011</v>
      </c>
      <c r="CH125" s="1">
        <f t="shared" si="269"/>
        <v>4</v>
      </c>
      <c r="CI125" s="1">
        <f t="shared" si="270"/>
        <v>4</v>
      </c>
      <c r="CJ125" s="4">
        <f t="shared" si="229"/>
        <v>0.79813813278091394</v>
      </c>
      <c r="CK125" s="4">
        <f t="shared" si="230"/>
        <v>0.49822376051360273</v>
      </c>
      <c r="CL125" s="4">
        <f t="shared" si="231"/>
        <v>0.66509072310084127</v>
      </c>
      <c r="CM125">
        <v>0.1197183098591551</v>
      </c>
      <c r="CN125">
        <v>0.30477759472817151</v>
      </c>
      <c r="CO125">
        <v>0.33450704225352113</v>
      </c>
      <c r="CP125">
        <v>0.61614497528830325</v>
      </c>
      <c r="CQ125">
        <v>0.73503521126760551</v>
      </c>
      <c r="CR125">
        <v>0.92915980230642536</v>
      </c>
      <c r="CS125">
        <v>0.50176056338028152</v>
      </c>
      <c r="CT125">
        <v>0.49917627677100501</v>
      </c>
    </row>
    <row r="126" spans="1:98" x14ac:dyDescent="0.25">
      <c r="A126" s="1" t="s">
        <v>193</v>
      </c>
      <c r="B126" s="1" t="s">
        <v>194</v>
      </c>
      <c r="C126" s="1">
        <v>45</v>
      </c>
      <c r="D126" s="1" t="s">
        <v>304</v>
      </c>
      <c r="E126" s="1" t="s">
        <v>180</v>
      </c>
      <c r="F126" s="1">
        <v>1</v>
      </c>
      <c r="G126" s="1">
        <v>1</v>
      </c>
      <c r="H126" s="1">
        <v>60</v>
      </c>
      <c r="I126" s="1">
        <v>120</v>
      </c>
      <c r="J126" s="1">
        <v>30</v>
      </c>
      <c r="K126" s="1">
        <f t="shared" si="166"/>
        <v>90</v>
      </c>
      <c r="L126" s="1">
        <f t="shared" si="238"/>
        <v>210</v>
      </c>
      <c r="M126" s="1">
        <v>94</v>
      </c>
      <c r="N126" s="1">
        <v>24</v>
      </c>
      <c r="O126" s="1">
        <v>2</v>
      </c>
      <c r="P126" s="1">
        <v>2</v>
      </c>
      <c r="Q126" s="1">
        <f t="shared" si="234"/>
        <v>78.333333333333329</v>
      </c>
      <c r="R126" s="1">
        <f t="shared" si="235"/>
        <v>20</v>
      </c>
      <c r="S126" s="1">
        <f t="shared" si="239"/>
        <v>1.6666666666666667</v>
      </c>
      <c r="T126" s="1">
        <f t="shared" si="167"/>
        <v>1.6666666666666667</v>
      </c>
      <c r="U126" s="1">
        <v>46.5</v>
      </c>
      <c r="V126" s="1">
        <v>2013</v>
      </c>
      <c r="W126" s="1" t="s">
        <v>123</v>
      </c>
      <c r="X126" s="1" t="s">
        <v>30</v>
      </c>
      <c r="Y126" s="1" t="s">
        <v>197</v>
      </c>
      <c r="Z126" s="1" t="s">
        <v>371</v>
      </c>
      <c r="AA126" s="1" t="s">
        <v>48</v>
      </c>
      <c r="AB126" s="1" t="s">
        <v>395</v>
      </c>
      <c r="AC126" s="1" t="s">
        <v>388</v>
      </c>
      <c r="AD126" s="1" t="e">
        <f t="shared" si="240"/>
        <v>#VALUE!</v>
      </c>
      <c r="AE126" s="1" t="s">
        <v>33</v>
      </c>
      <c r="AF126" s="1" t="s">
        <v>33</v>
      </c>
      <c r="AG126" s="1" t="s">
        <v>33</v>
      </c>
      <c r="AH126" s="1" t="e">
        <f t="shared" si="241"/>
        <v>#VALUE!</v>
      </c>
      <c r="AI126" s="1" t="e">
        <f t="shared" si="242"/>
        <v>#VALUE!</v>
      </c>
      <c r="AJ126" s="2" t="e">
        <f t="shared" si="243"/>
        <v>#VALUE!</v>
      </c>
      <c r="AK126" s="1" t="e">
        <f t="shared" si="244"/>
        <v>#VALUE!</v>
      </c>
      <c r="AL126" s="1" t="e">
        <f t="shared" si="245"/>
        <v>#VALUE!</v>
      </c>
      <c r="AM126" s="1" t="e">
        <f t="shared" si="246"/>
        <v>#VALUE!</v>
      </c>
      <c r="AN126" s="4" t="e">
        <f t="shared" si="221"/>
        <v>#VALUE!</v>
      </c>
      <c r="AO126" s="4" t="e">
        <f t="shared" si="222"/>
        <v>#VALUE!</v>
      </c>
      <c r="AP126" s="4" t="e">
        <f t="shared" si="236"/>
        <v>#VALUE!</v>
      </c>
      <c r="AQ126" s="1">
        <v>0.59</v>
      </c>
      <c r="AR126" s="1" t="e">
        <f t="shared" si="223"/>
        <v>#VALUE!</v>
      </c>
      <c r="AS126" s="1" t="e">
        <f t="shared" si="224"/>
        <v>#VALUE!</v>
      </c>
      <c r="AT126" s="1" t="e">
        <f t="shared" si="225"/>
        <v>#VALUE!</v>
      </c>
      <c r="AU126" s="1" t="e">
        <f t="shared" si="226"/>
        <v>#VALUE!</v>
      </c>
      <c r="AV126" s="1" t="e">
        <f t="shared" si="247"/>
        <v>#VALUE!</v>
      </c>
      <c r="AW126" s="1" t="e">
        <f t="shared" si="248"/>
        <v>#VALUE!</v>
      </c>
      <c r="AX126" s="1" t="e">
        <f t="shared" si="249"/>
        <v>#VALUE!</v>
      </c>
      <c r="AY126" s="1" t="e">
        <f t="shared" si="250"/>
        <v>#VALUE!</v>
      </c>
      <c r="AZ126" s="1" t="e">
        <f t="shared" si="251"/>
        <v>#VALUE!</v>
      </c>
      <c r="BA126" s="1" t="e">
        <f t="shared" si="252"/>
        <v>#VALUE!</v>
      </c>
      <c r="BB126" s="1" t="e">
        <f t="shared" si="253"/>
        <v>#VALUE!</v>
      </c>
      <c r="BC126" s="1" t="e">
        <f t="shared" si="254"/>
        <v>#VALUE!</v>
      </c>
      <c r="BD126" s="1" t="e">
        <f t="shared" si="255"/>
        <v>#VALUE!</v>
      </c>
      <c r="BE126" s="1" t="e">
        <f t="shared" si="256"/>
        <v>#VALUE!</v>
      </c>
      <c r="BF126" s="1" t="e">
        <f t="shared" si="257"/>
        <v>#VALUE!</v>
      </c>
      <c r="BG126" s="1" t="e">
        <f t="shared" si="233"/>
        <v>#VALUE!</v>
      </c>
      <c r="BH126" s="1" t="s">
        <v>33</v>
      </c>
      <c r="BI126" s="5" t="s">
        <v>33</v>
      </c>
      <c r="BJ126" s="5" t="s">
        <v>33</v>
      </c>
      <c r="BK126" s="1" t="str">
        <f t="shared" si="258"/>
        <v>Yes</v>
      </c>
      <c r="BL126" s="1" t="s">
        <v>429</v>
      </c>
      <c r="BM126" s="1">
        <v>0.41740674955595009</v>
      </c>
      <c r="BN126" s="1">
        <v>0.58263772954924908</v>
      </c>
      <c r="BO126" s="1">
        <f t="shared" si="237"/>
        <v>0.58259325044404986</v>
      </c>
      <c r="BP126" s="1">
        <v>0.50083472454090172</v>
      </c>
      <c r="BQ126" s="1">
        <v>0.49999999999999989</v>
      </c>
      <c r="BR126" s="1">
        <f t="shared" si="217"/>
        <v>70</v>
      </c>
      <c r="BS126" s="1">
        <f t="shared" si="227"/>
        <v>25</v>
      </c>
      <c r="BT126" s="1">
        <f t="shared" si="228"/>
        <v>35</v>
      </c>
      <c r="BU126" s="1">
        <f t="shared" si="218"/>
        <v>50</v>
      </c>
      <c r="BV126" s="1">
        <f t="shared" si="259"/>
        <v>70</v>
      </c>
      <c r="BW126" s="1">
        <f t="shared" si="260"/>
        <v>25</v>
      </c>
      <c r="BX126" s="1">
        <f t="shared" si="261"/>
        <v>35</v>
      </c>
      <c r="BY126" s="1">
        <f t="shared" si="262"/>
        <v>50</v>
      </c>
      <c r="BZ126" s="1">
        <f t="shared" si="263"/>
        <v>0.58333333333333337</v>
      </c>
      <c r="CA126" s="1">
        <f t="shared" si="264"/>
        <v>0.41666666666666663</v>
      </c>
      <c r="CB126" s="1">
        <f t="shared" si="265"/>
        <v>0.58333333333333337</v>
      </c>
      <c r="CC126" s="1">
        <f t="shared" si="266"/>
        <v>0.41666666666666663</v>
      </c>
      <c r="CD126" s="1">
        <f t="shared" si="219"/>
        <v>1.3958512414307549</v>
      </c>
      <c r="CE126" s="1">
        <f t="shared" si="267"/>
        <v>1.4000000000000001</v>
      </c>
      <c r="CF126" s="2">
        <f t="shared" si="220"/>
        <v>0.71638706787735584</v>
      </c>
      <c r="CG126" s="2">
        <f t="shared" si="268"/>
        <v>0.71428571428571419</v>
      </c>
      <c r="CH126" s="1">
        <f t="shared" si="269"/>
        <v>1.9599999999999997</v>
      </c>
      <c r="CI126" s="1">
        <f t="shared" si="270"/>
        <v>1.9599999999999997</v>
      </c>
      <c r="CJ126" s="4">
        <f t="shared" si="229"/>
        <v>0.73626622750070747</v>
      </c>
      <c r="CK126" s="4">
        <f t="shared" si="230"/>
        <v>0.41105336714284535</v>
      </c>
      <c r="CL126" s="4">
        <f t="shared" si="231"/>
        <v>0.58262290318084931</v>
      </c>
      <c r="CM126">
        <v>0.15069686411149841</v>
      </c>
      <c r="CN126">
        <v>0.228384991843393</v>
      </c>
      <c r="CO126">
        <v>0.38327526132404183</v>
      </c>
      <c r="CP126">
        <v>0.55138662316476306</v>
      </c>
      <c r="CQ126">
        <v>0.9006968641114983</v>
      </c>
      <c r="CR126">
        <v>0.93964110929853151</v>
      </c>
      <c r="CS126">
        <v>0.50087108013937276</v>
      </c>
      <c r="CT126">
        <v>0.49918433931484468</v>
      </c>
    </row>
    <row r="127" spans="1:98" x14ac:dyDescent="0.25">
      <c r="A127" s="1" t="s">
        <v>193</v>
      </c>
      <c r="B127" s="1" t="s">
        <v>194</v>
      </c>
      <c r="C127" s="1">
        <v>45</v>
      </c>
      <c r="D127" s="1" t="s">
        <v>305</v>
      </c>
      <c r="E127" s="1" t="s">
        <v>180</v>
      </c>
      <c r="F127" s="1">
        <v>1</v>
      </c>
      <c r="G127" s="1">
        <v>1</v>
      </c>
      <c r="H127" s="1">
        <v>60</v>
      </c>
      <c r="I127" s="1">
        <v>120</v>
      </c>
      <c r="J127" s="1">
        <v>30</v>
      </c>
      <c r="K127" s="1">
        <f t="shared" si="166"/>
        <v>90</v>
      </c>
      <c r="L127" s="1">
        <f t="shared" si="238"/>
        <v>210</v>
      </c>
      <c r="M127" s="1">
        <v>94</v>
      </c>
      <c r="N127" s="1">
        <v>24</v>
      </c>
      <c r="O127" s="1">
        <v>2</v>
      </c>
      <c r="P127" s="1">
        <v>2</v>
      </c>
      <c r="Q127" s="1">
        <f t="shared" si="234"/>
        <v>78.333333333333329</v>
      </c>
      <c r="R127" s="1">
        <f t="shared" si="235"/>
        <v>20</v>
      </c>
      <c r="S127" s="1">
        <f t="shared" si="239"/>
        <v>1.6666666666666667</v>
      </c>
      <c r="T127" s="1">
        <f t="shared" si="167"/>
        <v>1.6666666666666667</v>
      </c>
      <c r="U127" s="1">
        <v>46.5</v>
      </c>
      <c r="V127" s="1">
        <v>2013</v>
      </c>
      <c r="W127" s="1" t="s">
        <v>123</v>
      </c>
      <c r="X127" s="1" t="s">
        <v>30</v>
      </c>
      <c r="Y127" s="1" t="s">
        <v>198</v>
      </c>
      <c r="Z127" s="1" t="s">
        <v>371</v>
      </c>
      <c r="AA127" s="1" t="s">
        <v>48</v>
      </c>
      <c r="AB127" s="1" t="s">
        <v>395</v>
      </c>
      <c r="AC127" s="1" t="s">
        <v>388</v>
      </c>
      <c r="AD127" s="1" t="e">
        <f t="shared" si="240"/>
        <v>#VALUE!</v>
      </c>
      <c r="AE127" s="1" t="s">
        <v>33</v>
      </c>
      <c r="AF127" s="1" t="s">
        <v>33</v>
      </c>
      <c r="AG127" s="1" t="s">
        <v>33</v>
      </c>
      <c r="AH127" s="1" t="e">
        <f t="shared" si="241"/>
        <v>#VALUE!</v>
      </c>
      <c r="AI127" s="1" t="e">
        <f t="shared" si="242"/>
        <v>#VALUE!</v>
      </c>
      <c r="AJ127" s="2" t="e">
        <f t="shared" si="243"/>
        <v>#VALUE!</v>
      </c>
      <c r="AK127" s="1" t="e">
        <f t="shared" si="244"/>
        <v>#VALUE!</v>
      </c>
      <c r="AL127" s="1" t="e">
        <f t="shared" si="245"/>
        <v>#VALUE!</v>
      </c>
      <c r="AM127" s="1" t="e">
        <f t="shared" si="246"/>
        <v>#VALUE!</v>
      </c>
      <c r="AN127" s="4" t="e">
        <f t="shared" si="221"/>
        <v>#VALUE!</v>
      </c>
      <c r="AO127" s="4" t="e">
        <f t="shared" si="222"/>
        <v>#VALUE!</v>
      </c>
      <c r="AP127" s="4" t="e">
        <f t="shared" si="236"/>
        <v>#VALUE!</v>
      </c>
      <c r="AQ127" s="1">
        <v>0.59</v>
      </c>
      <c r="AR127" s="1" t="e">
        <f t="shared" si="223"/>
        <v>#VALUE!</v>
      </c>
      <c r="AS127" s="1" t="e">
        <f t="shared" si="224"/>
        <v>#VALUE!</v>
      </c>
      <c r="AT127" s="1" t="e">
        <f t="shared" si="225"/>
        <v>#VALUE!</v>
      </c>
      <c r="AU127" s="1" t="e">
        <f t="shared" si="226"/>
        <v>#VALUE!</v>
      </c>
      <c r="AV127" s="1" t="e">
        <f t="shared" si="247"/>
        <v>#VALUE!</v>
      </c>
      <c r="AW127" s="1" t="e">
        <f t="shared" si="248"/>
        <v>#VALUE!</v>
      </c>
      <c r="AX127" s="1" t="e">
        <f t="shared" si="249"/>
        <v>#VALUE!</v>
      </c>
      <c r="AY127" s="1" t="e">
        <f t="shared" si="250"/>
        <v>#VALUE!</v>
      </c>
      <c r="AZ127" s="1" t="e">
        <f t="shared" si="251"/>
        <v>#VALUE!</v>
      </c>
      <c r="BA127" s="1" t="e">
        <f t="shared" si="252"/>
        <v>#VALUE!</v>
      </c>
      <c r="BB127" s="1" t="e">
        <f t="shared" si="253"/>
        <v>#VALUE!</v>
      </c>
      <c r="BC127" s="1" t="e">
        <f t="shared" si="254"/>
        <v>#VALUE!</v>
      </c>
      <c r="BD127" s="1" t="e">
        <f t="shared" si="255"/>
        <v>#VALUE!</v>
      </c>
      <c r="BE127" s="1" t="e">
        <f t="shared" si="256"/>
        <v>#VALUE!</v>
      </c>
      <c r="BF127" s="1" t="e">
        <f t="shared" si="257"/>
        <v>#VALUE!</v>
      </c>
      <c r="BG127" s="1" t="e">
        <f t="shared" si="233"/>
        <v>#VALUE!</v>
      </c>
      <c r="BH127" s="1" t="s">
        <v>33</v>
      </c>
      <c r="BI127" s="5" t="s">
        <v>33</v>
      </c>
      <c r="BJ127" s="5" t="s">
        <v>33</v>
      </c>
      <c r="BK127" s="1" t="str">
        <f t="shared" si="258"/>
        <v>Yes</v>
      </c>
      <c r="BL127" s="1" t="s">
        <v>430</v>
      </c>
      <c r="BM127" s="1">
        <v>0.41432456935630108</v>
      </c>
      <c r="BN127" s="1">
        <v>0.58496732026143805</v>
      </c>
      <c r="BO127" s="1">
        <f t="shared" si="237"/>
        <v>0.58567543064369887</v>
      </c>
      <c r="BP127" s="1">
        <v>0.50000000000000011</v>
      </c>
      <c r="BQ127" s="1">
        <v>0.50045330915684527</v>
      </c>
      <c r="BR127" s="1">
        <f t="shared" si="217"/>
        <v>70</v>
      </c>
      <c r="BS127" s="1">
        <f t="shared" si="227"/>
        <v>25</v>
      </c>
      <c r="BT127" s="1">
        <f t="shared" si="228"/>
        <v>35</v>
      </c>
      <c r="BU127" s="1">
        <f t="shared" si="218"/>
        <v>50</v>
      </c>
      <c r="BV127" s="1">
        <f t="shared" si="259"/>
        <v>70</v>
      </c>
      <c r="BW127" s="1">
        <f t="shared" si="260"/>
        <v>25</v>
      </c>
      <c r="BX127" s="1">
        <f t="shared" si="261"/>
        <v>35</v>
      </c>
      <c r="BY127" s="1">
        <f t="shared" si="262"/>
        <v>50</v>
      </c>
      <c r="BZ127" s="1">
        <f t="shared" si="263"/>
        <v>0.58333333333333337</v>
      </c>
      <c r="CA127" s="1">
        <f t="shared" si="264"/>
        <v>0.41666666666666663</v>
      </c>
      <c r="CB127" s="1">
        <f t="shared" si="265"/>
        <v>0.58333333333333337</v>
      </c>
      <c r="CC127" s="1">
        <f t="shared" si="266"/>
        <v>0.41666666666666663</v>
      </c>
      <c r="CD127" s="1">
        <f t="shared" si="219"/>
        <v>1.4118576679395318</v>
      </c>
      <c r="CE127" s="1">
        <f t="shared" si="267"/>
        <v>1.4000000000000001</v>
      </c>
      <c r="CF127" s="2">
        <f t="shared" si="220"/>
        <v>0.70863938970841167</v>
      </c>
      <c r="CG127" s="2">
        <f t="shared" si="268"/>
        <v>0.71428571428571419</v>
      </c>
      <c r="CH127" s="1">
        <f t="shared" si="269"/>
        <v>1.9599999999999997</v>
      </c>
      <c r="CI127" s="1">
        <f t="shared" si="270"/>
        <v>1.9599999999999997</v>
      </c>
      <c r="CJ127" s="4">
        <f t="shared" si="229"/>
        <v>0.73847425549263523</v>
      </c>
      <c r="CK127" s="4">
        <f t="shared" si="230"/>
        <v>0.41368832114649745</v>
      </c>
      <c r="CL127" s="4">
        <f t="shared" si="231"/>
        <v>0.58520335705552495</v>
      </c>
      <c r="CM127">
        <v>0.1137777777777777</v>
      </c>
      <c r="CN127">
        <v>0.20319999999999999</v>
      </c>
      <c r="CO127">
        <v>0.38577777777777772</v>
      </c>
      <c r="CP127">
        <v>0.53920000000000001</v>
      </c>
      <c r="CQ127">
        <v>0.83555555555555516</v>
      </c>
      <c r="CR127">
        <v>0.87519999999999998</v>
      </c>
      <c r="CS127">
        <v>0.50133333333333319</v>
      </c>
      <c r="CT127">
        <v>0.50079999999999991</v>
      </c>
    </row>
    <row r="128" spans="1:98" x14ac:dyDescent="0.25">
      <c r="A128" s="1" t="s">
        <v>193</v>
      </c>
      <c r="B128" s="1" t="s">
        <v>194</v>
      </c>
      <c r="C128" s="1">
        <v>45</v>
      </c>
      <c r="D128" s="1" t="s">
        <v>306</v>
      </c>
      <c r="E128" s="1" t="s">
        <v>180</v>
      </c>
      <c r="F128" s="1">
        <v>1</v>
      </c>
      <c r="G128" s="1">
        <v>1</v>
      </c>
      <c r="H128" s="1">
        <v>60</v>
      </c>
      <c r="I128" s="1">
        <v>120</v>
      </c>
      <c r="J128" s="1">
        <v>30</v>
      </c>
      <c r="K128" s="1">
        <f t="shared" si="166"/>
        <v>90</v>
      </c>
      <c r="L128" s="1">
        <f t="shared" si="238"/>
        <v>210</v>
      </c>
      <c r="M128" s="1">
        <v>94</v>
      </c>
      <c r="N128" s="1">
        <v>24</v>
      </c>
      <c r="O128" s="1">
        <v>2</v>
      </c>
      <c r="P128" s="1">
        <v>2</v>
      </c>
      <c r="Q128" s="1">
        <f t="shared" si="234"/>
        <v>78.333333333333329</v>
      </c>
      <c r="R128" s="1">
        <f t="shared" si="235"/>
        <v>20</v>
      </c>
      <c r="S128" s="1">
        <f t="shared" si="239"/>
        <v>1.6666666666666667</v>
      </c>
      <c r="T128" s="1">
        <f t="shared" si="167"/>
        <v>1.6666666666666667</v>
      </c>
      <c r="U128" s="1">
        <v>46.5</v>
      </c>
      <c r="V128" s="1">
        <v>2013</v>
      </c>
      <c r="W128" s="1" t="s">
        <v>123</v>
      </c>
      <c r="X128" s="1" t="s">
        <v>30</v>
      </c>
      <c r="Y128" s="1" t="s">
        <v>199</v>
      </c>
      <c r="Z128" s="1" t="s">
        <v>371</v>
      </c>
      <c r="AA128" s="1" t="s">
        <v>48</v>
      </c>
      <c r="AB128" s="1" t="s">
        <v>395</v>
      </c>
      <c r="AC128" s="1" t="s">
        <v>388</v>
      </c>
      <c r="AD128" s="1" t="e">
        <f t="shared" si="240"/>
        <v>#VALUE!</v>
      </c>
      <c r="AE128" s="1" t="s">
        <v>33</v>
      </c>
      <c r="AF128" s="1" t="s">
        <v>33</v>
      </c>
      <c r="AG128" s="1" t="s">
        <v>33</v>
      </c>
      <c r="AH128" s="1" t="e">
        <f t="shared" si="241"/>
        <v>#VALUE!</v>
      </c>
      <c r="AI128" s="1" t="e">
        <f t="shared" si="242"/>
        <v>#VALUE!</v>
      </c>
      <c r="AJ128" s="2" t="e">
        <f t="shared" si="243"/>
        <v>#VALUE!</v>
      </c>
      <c r="AK128" s="1" t="e">
        <f t="shared" si="244"/>
        <v>#VALUE!</v>
      </c>
      <c r="AL128" s="1" t="e">
        <f t="shared" si="245"/>
        <v>#VALUE!</v>
      </c>
      <c r="AM128" s="1" t="e">
        <f t="shared" si="246"/>
        <v>#VALUE!</v>
      </c>
      <c r="AN128" s="4" t="e">
        <f t="shared" si="221"/>
        <v>#VALUE!</v>
      </c>
      <c r="AO128" s="4" t="e">
        <f t="shared" si="222"/>
        <v>#VALUE!</v>
      </c>
      <c r="AP128" s="4" t="e">
        <f t="shared" si="236"/>
        <v>#VALUE!</v>
      </c>
      <c r="AQ128" s="1">
        <v>0.62</v>
      </c>
      <c r="AR128" s="1" t="e">
        <f t="shared" si="223"/>
        <v>#VALUE!</v>
      </c>
      <c r="AS128" s="1" t="e">
        <f t="shared" si="224"/>
        <v>#VALUE!</v>
      </c>
      <c r="AT128" s="1" t="e">
        <f t="shared" si="225"/>
        <v>#VALUE!</v>
      </c>
      <c r="AU128" s="1" t="e">
        <f t="shared" si="226"/>
        <v>#VALUE!</v>
      </c>
      <c r="AV128" s="1" t="e">
        <f t="shared" si="247"/>
        <v>#VALUE!</v>
      </c>
      <c r="AW128" s="1" t="e">
        <f t="shared" si="248"/>
        <v>#VALUE!</v>
      </c>
      <c r="AX128" s="1" t="e">
        <f t="shared" si="249"/>
        <v>#VALUE!</v>
      </c>
      <c r="AY128" s="1" t="e">
        <f t="shared" si="250"/>
        <v>#VALUE!</v>
      </c>
      <c r="AZ128" s="1" t="e">
        <f t="shared" si="251"/>
        <v>#VALUE!</v>
      </c>
      <c r="BA128" s="1" t="e">
        <f t="shared" si="252"/>
        <v>#VALUE!</v>
      </c>
      <c r="BB128" s="1" t="e">
        <f t="shared" si="253"/>
        <v>#VALUE!</v>
      </c>
      <c r="BC128" s="1" t="e">
        <f t="shared" si="254"/>
        <v>#VALUE!</v>
      </c>
      <c r="BD128" s="1" t="e">
        <f t="shared" si="255"/>
        <v>#VALUE!</v>
      </c>
      <c r="BE128" s="1" t="e">
        <f t="shared" si="256"/>
        <v>#VALUE!</v>
      </c>
      <c r="BF128" s="1" t="e">
        <f t="shared" si="257"/>
        <v>#VALUE!</v>
      </c>
      <c r="BG128" s="1" t="e">
        <f t="shared" si="233"/>
        <v>#VALUE!</v>
      </c>
      <c r="BH128" s="1" t="s">
        <v>33</v>
      </c>
      <c r="BI128" s="5" t="s">
        <v>33</v>
      </c>
      <c r="BJ128" s="5" t="s">
        <v>33</v>
      </c>
      <c r="BK128" s="1" t="str">
        <f t="shared" si="258"/>
        <v>Yes</v>
      </c>
      <c r="BL128" s="1" t="s">
        <v>431</v>
      </c>
      <c r="BM128" s="1">
        <v>0.38103448275862067</v>
      </c>
      <c r="BN128" s="1">
        <v>0.62233169129720867</v>
      </c>
      <c r="BO128" s="1">
        <f t="shared" si="237"/>
        <v>0.61896551724137927</v>
      </c>
      <c r="BP128" s="1">
        <v>0.50410509031198691</v>
      </c>
      <c r="BQ128" s="1">
        <v>0.50086206896551755</v>
      </c>
      <c r="BR128" s="1">
        <f t="shared" si="217"/>
        <v>75</v>
      </c>
      <c r="BS128" s="1">
        <f t="shared" si="227"/>
        <v>23</v>
      </c>
      <c r="BT128" s="1">
        <f t="shared" si="228"/>
        <v>37</v>
      </c>
      <c r="BU128" s="1">
        <f t="shared" si="218"/>
        <v>45</v>
      </c>
      <c r="BV128" s="1">
        <f t="shared" si="259"/>
        <v>75</v>
      </c>
      <c r="BW128" s="1">
        <f t="shared" si="260"/>
        <v>23</v>
      </c>
      <c r="BX128" s="1">
        <f t="shared" si="261"/>
        <v>37</v>
      </c>
      <c r="BY128" s="1">
        <f t="shared" si="262"/>
        <v>45</v>
      </c>
      <c r="BZ128" s="1">
        <f t="shared" si="263"/>
        <v>0.625</v>
      </c>
      <c r="CA128" s="1">
        <f t="shared" si="264"/>
        <v>0.3833333333333333</v>
      </c>
      <c r="CB128" s="1">
        <f t="shared" si="265"/>
        <v>0.625</v>
      </c>
      <c r="CC128" s="1">
        <f t="shared" si="266"/>
        <v>0.3833333333333333</v>
      </c>
      <c r="CD128" s="1">
        <f t="shared" si="219"/>
        <v>1.6332686920922219</v>
      </c>
      <c r="CE128" s="1">
        <f t="shared" si="267"/>
        <v>1.6304347826086958</v>
      </c>
      <c r="CF128" s="2">
        <f t="shared" si="220"/>
        <v>0.61016049873988576</v>
      </c>
      <c r="CG128" s="2">
        <f t="shared" si="268"/>
        <v>0.60810810810810811</v>
      </c>
      <c r="CH128" s="1">
        <f t="shared" si="269"/>
        <v>2.6811594202898554</v>
      </c>
      <c r="CI128" s="1">
        <f t="shared" si="270"/>
        <v>2.6811594202898554</v>
      </c>
      <c r="CJ128" s="4">
        <f t="shared" si="229"/>
        <v>0.76561789808595515</v>
      </c>
      <c r="CK128" s="4">
        <f t="shared" si="230"/>
        <v>0.45038532767787809</v>
      </c>
      <c r="CL128" s="4">
        <f t="shared" si="231"/>
        <v>0.62120963327859879</v>
      </c>
      <c r="CM128">
        <v>0.15046491969568909</v>
      </c>
      <c r="CN128">
        <v>0.25361155698234361</v>
      </c>
      <c r="CO128">
        <v>0.36770921386306021</v>
      </c>
      <c r="CP128">
        <v>0.60834670947030511</v>
      </c>
      <c r="CQ128">
        <v>0.86813186813186816</v>
      </c>
      <c r="CR128">
        <v>0.9373996789727127</v>
      </c>
      <c r="CS128">
        <v>0.50211327134404082</v>
      </c>
      <c r="CT128">
        <v>0.50080256821829872</v>
      </c>
    </row>
    <row r="129" spans="1:98" x14ac:dyDescent="0.25">
      <c r="A129" s="1" t="s">
        <v>193</v>
      </c>
      <c r="B129" s="1" t="s">
        <v>194</v>
      </c>
      <c r="C129" s="1">
        <v>45</v>
      </c>
      <c r="D129" s="1" t="s">
        <v>307</v>
      </c>
      <c r="E129" s="1" t="s">
        <v>180</v>
      </c>
      <c r="F129" s="1">
        <v>1</v>
      </c>
      <c r="G129" s="1">
        <v>1</v>
      </c>
      <c r="H129" s="1">
        <v>60</v>
      </c>
      <c r="I129" s="1">
        <v>120</v>
      </c>
      <c r="J129" s="1">
        <v>30</v>
      </c>
      <c r="K129" s="1">
        <f t="shared" si="166"/>
        <v>90</v>
      </c>
      <c r="L129" s="1">
        <f t="shared" si="238"/>
        <v>210</v>
      </c>
      <c r="M129" s="1">
        <v>94</v>
      </c>
      <c r="N129" s="1">
        <v>24</v>
      </c>
      <c r="O129" s="1">
        <v>2</v>
      </c>
      <c r="P129" s="1">
        <v>2</v>
      </c>
      <c r="Q129" s="1">
        <f t="shared" si="234"/>
        <v>78.333333333333329</v>
      </c>
      <c r="R129" s="1">
        <f t="shared" si="235"/>
        <v>20</v>
      </c>
      <c r="S129" s="1">
        <f t="shared" si="239"/>
        <v>1.6666666666666667</v>
      </c>
      <c r="T129" s="1">
        <f t="shared" si="167"/>
        <v>1.6666666666666667</v>
      </c>
      <c r="U129" s="1">
        <v>46.5</v>
      </c>
      <c r="V129" s="1">
        <v>2013</v>
      </c>
      <c r="W129" s="1" t="s">
        <v>123</v>
      </c>
      <c r="X129" s="1" t="s">
        <v>30</v>
      </c>
      <c r="Y129" s="1" t="s">
        <v>200</v>
      </c>
      <c r="Z129" s="1" t="s">
        <v>371</v>
      </c>
      <c r="AA129" s="1" t="s">
        <v>48</v>
      </c>
      <c r="AB129" s="1" t="s">
        <v>395</v>
      </c>
      <c r="AC129" s="1" t="s">
        <v>388</v>
      </c>
      <c r="AD129" s="1" t="e">
        <f t="shared" si="240"/>
        <v>#VALUE!</v>
      </c>
      <c r="AE129" s="1" t="s">
        <v>33</v>
      </c>
      <c r="AF129" s="1" t="s">
        <v>33</v>
      </c>
      <c r="AG129" s="1" t="s">
        <v>33</v>
      </c>
      <c r="AH129" s="1" t="e">
        <f t="shared" si="241"/>
        <v>#VALUE!</v>
      </c>
      <c r="AI129" s="1" t="e">
        <f t="shared" si="242"/>
        <v>#VALUE!</v>
      </c>
      <c r="AJ129" s="2" t="e">
        <f t="shared" si="243"/>
        <v>#VALUE!</v>
      </c>
      <c r="AK129" s="1" t="e">
        <f t="shared" si="244"/>
        <v>#VALUE!</v>
      </c>
      <c r="AL129" s="1" t="e">
        <f t="shared" si="245"/>
        <v>#VALUE!</v>
      </c>
      <c r="AM129" s="1" t="e">
        <f t="shared" si="246"/>
        <v>#VALUE!</v>
      </c>
      <c r="AN129" s="4" t="e">
        <f t="shared" si="221"/>
        <v>#VALUE!</v>
      </c>
      <c r="AO129" s="4" t="e">
        <f t="shared" si="222"/>
        <v>#VALUE!</v>
      </c>
      <c r="AP129" s="4" t="e">
        <f t="shared" si="236"/>
        <v>#VALUE!</v>
      </c>
      <c r="AQ129" s="1">
        <v>0.75</v>
      </c>
      <c r="AR129" s="1" t="e">
        <f t="shared" si="223"/>
        <v>#VALUE!</v>
      </c>
      <c r="AS129" s="1" t="e">
        <f t="shared" si="224"/>
        <v>#VALUE!</v>
      </c>
      <c r="AT129" s="1" t="e">
        <f t="shared" si="225"/>
        <v>#VALUE!</v>
      </c>
      <c r="AU129" s="1" t="e">
        <f t="shared" si="226"/>
        <v>#VALUE!</v>
      </c>
      <c r="AV129" s="1" t="e">
        <f t="shared" si="247"/>
        <v>#VALUE!</v>
      </c>
      <c r="AW129" s="1" t="e">
        <f t="shared" si="248"/>
        <v>#VALUE!</v>
      </c>
      <c r="AX129" s="1" t="e">
        <f t="shared" si="249"/>
        <v>#VALUE!</v>
      </c>
      <c r="AY129" s="1" t="e">
        <f t="shared" si="250"/>
        <v>#VALUE!</v>
      </c>
      <c r="AZ129" s="1" t="e">
        <f t="shared" si="251"/>
        <v>#VALUE!</v>
      </c>
      <c r="BA129" s="1" t="e">
        <f t="shared" si="252"/>
        <v>#VALUE!</v>
      </c>
      <c r="BB129" s="1" t="e">
        <f t="shared" si="253"/>
        <v>#VALUE!</v>
      </c>
      <c r="BC129" s="1" t="e">
        <f t="shared" si="254"/>
        <v>#VALUE!</v>
      </c>
      <c r="BD129" s="1" t="e">
        <f t="shared" si="255"/>
        <v>#VALUE!</v>
      </c>
      <c r="BE129" s="1" t="e">
        <f t="shared" si="256"/>
        <v>#VALUE!</v>
      </c>
      <c r="BF129" s="1" t="e">
        <f t="shared" si="257"/>
        <v>#VALUE!</v>
      </c>
      <c r="BG129" s="1" t="e">
        <f t="shared" si="233"/>
        <v>#VALUE!</v>
      </c>
      <c r="BH129" s="1" t="s">
        <v>33</v>
      </c>
      <c r="BI129" s="5" t="s">
        <v>33</v>
      </c>
      <c r="BJ129" s="5" t="s">
        <v>33</v>
      </c>
      <c r="BK129" s="1" t="str">
        <f t="shared" si="258"/>
        <v>Yes</v>
      </c>
      <c r="BL129" s="1" t="s">
        <v>432</v>
      </c>
      <c r="BM129" s="1">
        <v>0.33393177737881508</v>
      </c>
      <c r="BN129" s="1">
        <v>0.66666666666666663</v>
      </c>
      <c r="BO129" s="1">
        <f t="shared" si="237"/>
        <v>0.66606822262118492</v>
      </c>
      <c r="BP129" s="1">
        <v>0.49917081260364837</v>
      </c>
      <c r="BQ129" s="1">
        <v>0.5008976660682225</v>
      </c>
      <c r="BR129" s="1">
        <f t="shared" si="217"/>
        <v>80</v>
      </c>
      <c r="BS129" s="1">
        <f t="shared" si="227"/>
        <v>20</v>
      </c>
      <c r="BT129" s="1">
        <f t="shared" si="228"/>
        <v>40</v>
      </c>
      <c r="BU129" s="1">
        <f t="shared" si="218"/>
        <v>40</v>
      </c>
      <c r="BV129" s="1">
        <f t="shared" si="259"/>
        <v>80</v>
      </c>
      <c r="BW129" s="1">
        <f t="shared" si="260"/>
        <v>20</v>
      </c>
      <c r="BX129" s="1">
        <f t="shared" si="261"/>
        <v>40</v>
      </c>
      <c r="BY129" s="1">
        <f t="shared" si="262"/>
        <v>40</v>
      </c>
      <c r="BZ129" s="1">
        <f t="shared" si="263"/>
        <v>0.66666666666666663</v>
      </c>
      <c r="CA129" s="1">
        <f t="shared" si="264"/>
        <v>0.33333333333333337</v>
      </c>
      <c r="CB129" s="1">
        <f t="shared" si="265"/>
        <v>0.66666666666666663</v>
      </c>
      <c r="CC129" s="1">
        <f t="shared" si="266"/>
        <v>0.33333333333333337</v>
      </c>
      <c r="CD129" s="1">
        <f t="shared" si="219"/>
        <v>1.9964157706093189</v>
      </c>
      <c r="CE129" s="1">
        <f t="shared" si="267"/>
        <v>1.9999999999999996</v>
      </c>
      <c r="CF129" s="2">
        <f t="shared" si="220"/>
        <v>0.50044923629829297</v>
      </c>
      <c r="CG129" s="2">
        <f t="shared" si="268"/>
        <v>0.50000000000000011</v>
      </c>
      <c r="CH129" s="1">
        <f t="shared" si="269"/>
        <v>4</v>
      </c>
      <c r="CI129" s="1">
        <f t="shared" si="270"/>
        <v>4</v>
      </c>
      <c r="CJ129" s="4">
        <f t="shared" si="229"/>
        <v>0.7997128499641063</v>
      </c>
      <c r="CK129" s="4">
        <f t="shared" si="230"/>
        <v>0.49977548271216882</v>
      </c>
      <c r="CL129" s="4">
        <f t="shared" si="231"/>
        <v>0.66646718531817273</v>
      </c>
      <c r="CM129">
        <v>0.100440528634361</v>
      </c>
      <c r="CN129">
        <v>0.32200647249190961</v>
      </c>
      <c r="CO129">
        <v>0.31629955947136551</v>
      </c>
      <c r="CP129">
        <v>0.6601941747572817</v>
      </c>
      <c r="CQ129">
        <v>0.84581497797356808</v>
      </c>
      <c r="CR129">
        <v>0.96278317152103554</v>
      </c>
      <c r="CS129">
        <v>0.50132158590308351</v>
      </c>
      <c r="CT129">
        <v>0.49838187702265391</v>
      </c>
    </row>
    <row r="130" spans="1:98" x14ac:dyDescent="0.25">
      <c r="A130" s="1" t="s">
        <v>193</v>
      </c>
      <c r="B130" s="1" t="s">
        <v>194</v>
      </c>
      <c r="C130" s="1">
        <v>45</v>
      </c>
      <c r="D130" s="1" t="s">
        <v>308</v>
      </c>
      <c r="E130" s="1" t="s">
        <v>180</v>
      </c>
      <c r="F130" s="1">
        <v>1</v>
      </c>
      <c r="G130" s="1">
        <v>1</v>
      </c>
      <c r="H130" s="1">
        <v>60</v>
      </c>
      <c r="I130" s="1">
        <v>120</v>
      </c>
      <c r="J130" s="1">
        <v>30</v>
      </c>
      <c r="K130" s="1">
        <f t="shared" si="166"/>
        <v>90</v>
      </c>
      <c r="L130" s="1">
        <f t="shared" si="238"/>
        <v>210</v>
      </c>
      <c r="M130" s="1">
        <v>94</v>
      </c>
      <c r="N130" s="1">
        <v>24</v>
      </c>
      <c r="O130" s="1">
        <v>2</v>
      </c>
      <c r="P130" s="1">
        <v>2</v>
      </c>
      <c r="Q130" s="1">
        <f t="shared" si="234"/>
        <v>78.333333333333329</v>
      </c>
      <c r="R130" s="1">
        <f t="shared" si="235"/>
        <v>20</v>
      </c>
      <c r="S130" s="1">
        <f t="shared" si="239"/>
        <v>1.6666666666666667</v>
      </c>
      <c r="T130" s="1">
        <f t="shared" si="167"/>
        <v>1.6666666666666667</v>
      </c>
      <c r="U130" s="1">
        <v>46.5</v>
      </c>
      <c r="V130" s="1">
        <v>2013</v>
      </c>
      <c r="W130" s="1" t="s">
        <v>123</v>
      </c>
      <c r="X130" s="1" t="s">
        <v>30</v>
      </c>
      <c r="Y130" s="1" t="s">
        <v>201</v>
      </c>
      <c r="Z130" s="1" t="s">
        <v>371</v>
      </c>
      <c r="AA130" s="1" t="s">
        <v>48</v>
      </c>
      <c r="AB130" s="1" t="s">
        <v>395</v>
      </c>
      <c r="AC130" s="1" t="s">
        <v>388</v>
      </c>
      <c r="AD130" s="1" t="e">
        <f t="shared" si="240"/>
        <v>#VALUE!</v>
      </c>
      <c r="AE130" s="1" t="s">
        <v>33</v>
      </c>
      <c r="AF130" s="1" t="s">
        <v>33</v>
      </c>
      <c r="AG130" s="1" t="s">
        <v>33</v>
      </c>
      <c r="AH130" s="1" t="e">
        <f t="shared" si="241"/>
        <v>#VALUE!</v>
      </c>
      <c r="AI130" s="1" t="e">
        <f t="shared" si="242"/>
        <v>#VALUE!</v>
      </c>
      <c r="AJ130" s="2" t="e">
        <f t="shared" si="243"/>
        <v>#VALUE!</v>
      </c>
      <c r="AK130" s="1" t="e">
        <f t="shared" si="244"/>
        <v>#VALUE!</v>
      </c>
      <c r="AL130" s="1" t="e">
        <f t="shared" si="245"/>
        <v>#VALUE!</v>
      </c>
      <c r="AM130" s="1" t="e">
        <f t="shared" si="246"/>
        <v>#VALUE!</v>
      </c>
      <c r="AN130" s="4" t="e">
        <f t="shared" si="221"/>
        <v>#VALUE!</v>
      </c>
      <c r="AO130" s="4" t="e">
        <f t="shared" si="222"/>
        <v>#VALUE!</v>
      </c>
      <c r="AP130" s="4" t="e">
        <f t="shared" si="236"/>
        <v>#VALUE!</v>
      </c>
      <c r="AQ130" s="1">
        <v>0.72</v>
      </c>
      <c r="AR130" s="1" t="e">
        <f t="shared" si="223"/>
        <v>#VALUE!</v>
      </c>
      <c r="AS130" s="1" t="e">
        <f t="shared" si="224"/>
        <v>#VALUE!</v>
      </c>
      <c r="AT130" s="1" t="e">
        <f t="shared" si="225"/>
        <v>#VALUE!</v>
      </c>
      <c r="AU130" s="1" t="e">
        <f t="shared" si="226"/>
        <v>#VALUE!</v>
      </c>
      <c r="AV130" s="1" t="e">
        <f t="shared" si="247"/>
        <v>#VALUE!</v>
      </c>
      <c r="AW130" s="1" t="e">
        <f t="shared" si="248"/>
        <v>#VALUE!</v>
      </c>
      <c r="AX130" s="1" t="e">
        <f t="shared" si="249"/>
        <v>#VALUE!</v>
      </c>
      <c r="AY130" s="1" t="e">
        <f t="shared" si="250"/>
        <v>#VALUE!</v>
      </c>
      <c r="AZ130" s="1" t="e">
        <f t="shared" si="251"/>
        <v>#VALUE!</v>
      </c>
      <c r="BA130" s="1" t="e">
        <f t="shared" si="252"/>
        <v>#VALUE!</v>
      </c>
      <c r="BB130" s="1" t="e">
        <f t="shared" si="253"/>
        <v>#VALUE!</v>
      </c>
      <c r="BC130" s="1" t="e">
        <f t="shared" si="254"/>
        <v>#VALUE!</v>
      </c>
      <c r="BD130" s="1" t="e">
        <f t="shared" si="255"/>
        <v>#VALUE!</v>
      </c>
      <c r="BE130" s="1" t="e">
        <f t="shared" si="256"/>
        <v>#VALUE!</v>
      </c>
      <c r="BF130" s="1" t="e">
        <f t="shared" si="257"/>
        <v>#VALUE!</v>
      </c>
      <c r="BG130" s="1" t="e">
        <f t="shared" si="233"/>
        <v>#VALUE!</v>
      </c>
      <c r="BH130" s="1" t="s">
        <v>33</v>
      </c>
      <c r="BI130" s="5" t="s">
        <v>33</v>
      </c>
      <c r="BJ130" s="5" t="s">
        <v>33</v>
      </c>
      <c r="BK130" s="1" t="str">
        <f t="shared" si="258"/>
        <v>Yes</v>
      </c>
      <c r="BL130" s="1" t="s">
        <v>433</v>
      </c>
      <c r="BM130" s="1">
        <v>0.31365638766519832</v>
      </c>
      <c r="BN130" s="1">
        <v>0.68770764119601335</v>
      </c>
      <c r="BO130" s="1">
        <f t="shared" si="237"/>
        <v>0.68634361233480168</v>
      </c>
      <c r="BP130" s="1">
        <v>0.50000000000000011</v>
      </c>
      <c r="BQ130" s="1">
        <v>0.50132158590308373</v>
      </c>
      <c r="BR130" s="1">
        <f t="shared" si="217"/>
        <v>83</v>
      </c>
      <c r="BS130" s="1">
        <f t="shared" si="227"/>
        <v>19</v>
      </c>
      <c r="BT130" s="1">
        <f t="shared" si="228"/>
        <v>41</v>
      </c>
      <c r="BU130" s="1">
        <f t="shared" si="218"/>
        <v>37</v>
      </c>
      <c r="BV130" s="1">
        <f t="shared" si="259"/>
        <v>83</v>
      </c>
      <c r="BW130" s="1">
        <f t="shared" si="260"/>
        <v>19</v>
      </c>
      <c r="BX130" s="1">
        <f t="shared" si="261"/>
        <v>41</v>
      </c>
      <c r="BY130" s="1">
        <f t="shared" si="262"/>
        <v>37</v>
      </c>
      <c r="BZ130" s="1">
        <f t="shared" si="263"/>
        <v>0.69166666666666665</v>
      </c>
      <c r="CA130" s="1">
        <f t="shared" si="264"/>
        <v>0.31666666666666665</v>
      </c>
      <c r="CB130" s="1">
        <f t="shared" si="265"/>
        <v>0.69166666666666665</v>
      </c>
      <c r="CC130" s="1">
        <f t="shared" si="266"/>
        <v>0.31666666666666665</v>
      </c>
      <c r="CD130" s="1">
        <f t="shared" si="219"/>
        <v>2.192551047071559</v>
      </c>
      <c r="CE130" s="1">
        <f t="shared" si="267"/>
        <v>2.1842105263157894</v>
      </c>
      <c r="CF130" s="2">
        <f t="shared" si="220"/>
        <v>0.45500876411107172</v>
      </c>
      <c r="CG130" s="2">
        <f t="shared" si="268"/>
        <v>0.45121951219512196</v>
      </c>
      <c r="CH130" s="1">
        <f t="shared" si="269"/>
        <v>4.8406827880512093</v>
      </c>
      <c r="CI130" s="1">
        <f t="shared" si="270"/>
        <v>4.8406827880512093</v>
      </c>
      <c r="CJ130" s="4">
        <f t="shared" si="229"/>
        <v>0.81430249928081988</v>
      </c>
      <c r="CK130" s="4">
        <f t="shared" si="230"/>
        <v>0.52355540471443018</v>
      </c>
      <c r="CL130" s="4">
        <f t="shared" si="231"/>
        <v>0.68725296490894283</v>
      </c>
      <c r="CM130">
        <v>0.1160714285714288</v>
      </c>
      <c r="CN130">
        <v>0.28084415584415579</v>
      </c>
      <c r="CO130">
        <v>0.30032467532467538</v>
      </c>
      <c r="CP130">
        <v>0.67532467532467544</v>
      </c>
      <c r="CQ130">
        <v>0.79951298701298712</v>
      </c>
      <c r="CR130">
        <v>0.97240259740259727</v>
      </c>
      <c r="CS130">
        <v>0.50243506493506507</v>
      </c>
      <c r="CT130">
        <v>0.50162337662337642</v>
      </c>
    </row>
    <row r="131" spans="1:98" ht="30" x14ac:dyDescent="0.25">
      <c r="A131" s="1" t="s">
        <v>193</v>
      </c>
      <c r="B131" s="1" t="s">
        <v>194</v>
      </c>
      <c r="C131" s="1">
        <v>45</v>
      </c>
      <c r="D131" s="1" t="s">
        <v>309</v>
      </c>
      <c r="E131" s="1" t="s">
        <v>180</v>
      </c>
      <c r="F131" s="1">
        <v>1</v>
      </c>
      <c r="G131" s="1">
        <v>1</v>
      </c>
      <c r="H131" s="1">
        <v>60</v>
      </c>
      <c r="I131" s="1">
        <v>120</v>
      </c>
      <c r="J131" s="1">
        <v>30</v>
      </c>
      <c r="K131" s="1">
        <f t="shared" ref="K131:K174" si="271">SUM(H131,J131)</f>
        <v>90</v>
      </c>
      <c r="L131" s="1">
        <f t="shared" si="238"/>
        <v>210</v>
      </c>
      <c r="M131" s="1">
        <v>94</v>
      </c>
      <c r="N131" s="1">
        <v>24</v>
      </c>
      <c r="O131" s="1">
        <v>2</v>
      </c>
      <c r="P131" s="1">
        <v>2</v>
      </c>
      <c r="Q131" s="1">
        <f t="shared" si="234"/>
        <v>78.333333333333329</v>
      </c>
      <c r="R131" s="1">
        <f t="shared" si="235"/>
        <v>20</v>
      </c>
      <c r="S131" s="1">
        <f t="shared" si="239"/>
        <v>1.6666666666666667</v>
      </c>
      <c r="T131" s="1">
        <f t="shared" ref="T131:T156" si="272">(P131/I131)*100</f>
        <v>1.6666666666666667</v>
      </c>
      <c r="U131" s="1">
        <v>46.5</v>
      </c>
      <c r="V131" s="1">
        <v>2013</v>
      </c>
      <c r="W131" s="1" t="s">
        <v>123</v>
      </c>
      <c r="X131" s="1" t="s">
        <v>40</v>
      </c>
      <c r="Y131" s="8" t="s">
        <v>585</v>
      </c>
      <c r="Z131" s="1" t="s">
        <v>368</v>
      </c>
      <c r="AA131" s="1" t="s">
        <v>48</v>
      </c>
      <c r="AB131" s="1" t="s">
        <v>393</v>
      </c>
      <c r="AC131" s="1" t="s">
        <v>388</v>
      </c>
      <c r="AD131" s="1" t="e">
        <f t="shared" si="240"/>
        <v>#VALUE!</v>
      </c>
      <c r="AE131" s="1" t="s">
        <v>33</v>
      </c>
      <c r="AF131" s="1" t="s">
        <v>33</v>
      </c>
      <c r="AG131" s="1" t="s">
        <v>33</v>
      </c>
      <c r="AH131" s="1" t="e">
        <f t="shared" si="241"/>
        <v>#VALUE!</v>
      </c>
      <c r="AI131" s="1" t="e">
        <f t="shared" si="242"/>
        <v>#VALUE!</v>
      </c>
      <c r="AJ131" s="2" t="e">
        <f t="shared" si="243"/>
        <v>#VALUE!</v>
      </c>
      <c r="AK131" s="1" t="e">
        <f t="shared" si="244"/>
        <v>#VALUE!</v>
      </c>
      <c r="AL131" s="1" t="e">
        <f t="shared" si="245"/>
        <v>#VALUE!</v>
      </c>
      <c r="AM131" s="1" t="e">
        <f t="shared" si="246"/>
        <v>#VALUE!</v>
      </c>
      <c r="AN131" s="4" t="e">
        <f t="shared" si="221"/>
        <v>#VALUE!</v>
      </c>
      <c r="AO131" s="4" t="e">
        <f t="shared" si="222"/>
        <v>#VALUE!</v>
      </c>
      <c r="AP131" s="4" t="e">
        <f t="shared" si="236"/>
        <v>#VALUE!</v>
      </c>
      <c r="AQ131" s="1">
        <v>0.81</v>
      </c>
      <c r="AR131" s="1" t="e">
        <f t="shared" si="223"/>
        <v>#VALUE!</v>
      </c>
      <c r="AS131" s="1" t="e">
        <f t="shared" si="224"/>
        <v>#VALUE!</v>
      </c>
      <c r="AT131" s="1" t="e">
        <f t="shared" si="225"/>
        <v>#VALUE!</v>
      </c>
      <c r="AU131" s="1" t="e">
        <f t="shared" si="226"/>
        <v>#VALUE!</v>
      </c>
      <c r="AV131" s="1" t="e">
        <f t="shared" si="247"/>
        <v>#VALUE!</v>
      </c>
      <c r="AW131" s="1" t="e">
        <f t="shared" si="248"/>
        <v>#VALUE!</v>
      </c>
      <c r="AX131" s="1" t="e">
        <f t="shared" si="249"/>
        <v>#VALUE!</v>
      </c>
      <c r="AY131" s="1" t="e">
        <f t="shared" si="250"/>
        <v>#VALUE!</v>
      </c>
      <c r="AZ131" s="1" t="e">
        <f t="shared" si="251"/>
        <v>#VALUE!</v>
      </c>
      <c r="BA131" s="1" t="e">
        <f t="shared" si="252"/>
        <v>#VALUE!</v>
      </c>
      <c r="BB131" s="1" t="e">
        <f t="shared" si="253"/>
        <v>#VALUE!</v>
      </c>
      <c r="BC131" s="1" t="e">
        <f t="shared" si="254"/>
        <v>#VALUE!</v>
      </c>
      <c r="BD131" s="1" t="e">
        <f t="shared" si="255"/>
        <v>#VALUE!</v>
      </c>
      <c r="BE131" s="1" t="e">
        <f t="shared" si="256"/>
        <v>#VALUE!</v>
      </c>
      <c r="BF131" s="1" t="e">
        <f t="shared" si="257"/>
        <v>#VALUE!</v>
      </c>
      <c r="BG131" s="1" t="e">
        <f t="shared" si="233"/>
        <v>#VALUE!</v>
      </c>
      <c r="BH131" s="1" t="s">
        <v>33</v>
      </c>
      <c r="BI131" s="5" t="s">
        <v>33</v>
      </c>
      <c r="BJ131" s="5" t="s">
        <v>33</v>
      </c>
      <c r="BK131" s="1" t="str">
        <f t="shared" si="258"/>
        <v>Yes</v>
      </c>
      <c r="BL131" s="1" t="s">
        <v>434</v>
      </c>
      <c r="BM131" s="1">
        <v>0.2323144104803494</v>
      </c>
      <c r="BN131" s="1">
        <v>0.76998368678629692</v>
      </c>
      <c r="BO131" s="1">
        <f t="shared" si="237"/>
        <v>0.7676855895196506</v>
      </c>
      <c r="BP131" s="1">
        <v>0.50244698205546501</v>
      </c>
      <c r="BQ131" s="1">
        <v>0.50131004366812237</v>
      </c>
      <c r="BR131" s="1">
        <f t="shared" si="217"/>
        <v>92</v>
      </c>
      <c r="BS131" s="1">
        <f t="shared" si="227"/>
        <v>14</v>
      </c>
      <c r="BT131" s="1">
        <f t="shared" si="228"/>
        <v>46</v>
      </c>
      <c r="BU131" s="1">
        <f t="shared" si="218"/>
        <v>28</v>
      </c>
      <c r="BV131" s="1">
        <f t="shared" si="259"/>
        <v>92</v>
      </c>
      <c r="BW131" s="1">
        <f t="shared" si="260"/>
        <v>14</v>
      </c>
      <c r="BX131" s="1">
        <f t="shared" si="261"/>
        <v>46</v>
      </c>
      <c r="BY131" s="1">
        <f t="shared" si="262"/>
        <v>28</v>
      </c>
      <c r="BZ131" s="1">
        <f t="shared" si="263"/>
        <v>0.76666666666666672</v>
      </c>
      <c r="CA131" s="1">
        <f t="shared" si="264"/>
        <v>0.23333333333333328</v>
      </c>
      <c r="CB131" s="1">
        <f t="shared" si="265"/>
        <v>0.76666666666666672</v>
      </c>
      <c r="CC131" s="1">
        <f t="shared" si="266"/>
        <v>0.23333333333333328</v>
      </c>
      <c r="CD131" s="1">
        <f t="shared" si="219"/>
        <v>3.3144034637981572</v>
      </c>
      <c r="CE131" s="1">
        <f t="shared" si="267"/>
        <v>3.2857142857142865</v>
      </c>
      <c r="CF131" s="2">
        <f t="shared" si="220"/>
        <v>0.29962307011341305</v>
      </c>
      <c r="CG131" s="2">
        <f t="shared" si="268"/>
        <v>0.30434782608695643</v>
      </c>
      <c r="CH131" s="1">
        <f t="shared" si="269"/>
        <v>10.795918367346937</v>
      </c>
      <c r="CI131" s="1">
        <f t="shared" si="270"/>
        <v>10.795918367346937</v>
      </c>
      <c r="CJ131" s="4">
        <f t="shared" si="229"/>
        <v>0.86891790426854065</v>
      </c>
      <c r="CK131" s="4">
        <f t="shared" si="230"/>
        <v>0.62529461528552877</v>
      </c>
      <c r="CL131" s="4">
        <f t="shared" si="231"/>
        <v>0.76921765436408152</v>
      </c>
      <c r="CM131">
        <v>6.591639871382643E-2</v>
      </c>
      <c r="CN131">
        <v>0.29073482428115011</v>
      </c>
      <c r="CO131">
        <v>0.23392282958199351</v>
      </c>
      <c r="CP131">
        <v>0.78434504792332249</v>
      </c>
      <c r="CQ131">
        <v>0.70176848874598052</v>
      </c>
      <c r="CR131">
        <v>0.96006389776357848</v>
      </c>
      <c r="CS131">
        <v>0.50160771704180052</v>
      </c>
      <c r="CT131">
        <v>0.49999999999999989</v>
      </c>
    </row>
    <row r="132" spans="1:98" x14ac:dyDescent="0.25">
      <c r="A132" s="1" t="s">
        <v>204</v>
      </c>
      <c r="B132" s="1" t="s">
        <v>203</v>
      </c>
      <c r="C132" s="1">
        <v>46</v>
      </c>
      <c r="D132" s="1" t="s">
        <v>310</v>
      </c>
      <c r="E132" s="1" t="s">
        <v>180</v>
      </c>
      <c r="F132" s="1">
        <v>1</v>
      </c>
      <c r="G132" s="1">
        <v>1</v>
      </c>
      <c r="H132" s="1">
        <v>30</v>
      </c>
      <c r="I132" s="1">
        <v>30</v>
      </c>
      <c r="J132" s="1">
        <v>30</v>
      </c>
      <c r="K132" s="1">
        <f t="shared" si="271"/>
        <v>60</v>
      </c>
      <c r="L132" s="1">
        <f t="shared" si="238"/>
        <v>90</v>
      </c>
      <c r="M132" s="1">
        <v>17</v>
      </c>
      <c r="N132" s="1">
        <v>12</v>
      </c>
      <c r="O132" s="1">
        <v>1</v>
      </c>
      <c r="P132" s="1">
        <v>0</v>
      </c>
      <c r="Q132" s="1">
        <f t="shared" si="234"/>
        <v>56.666666666666664</v>
      </c>
      <c r="R132" s="1">
        <f t="shared" si="235"/>
        <v>40</v>
      </c>
      <c r="S132" s="1">
        <f t="shared" si="239"/>
        <v>3.3333333333333335</v>
      </c>
      <c r="T132" s="1">
        <f t="shared" si="272"/>
        <v>0</v>
      </c>
      <c r="U132" s="1">
        <v>43.37</v>
      </c>
      <c r="V132" s="1">
        <v>2019</v>
      </c>
      <c r="W132" s="1" t="s">
        <v>192</v>
      </c>
      <c r="X132" s="1" t="s">
        <v>30</v>
      </c>
      <c r="Y132" s="1" t="s">
        <v>163</v>
      </c>
      <c r="Z132" s="1" t="s">
        <v>368</v>
      </c>
      <c r="AA132" s="1" t="s">
        <v>31</v>
      </c>
      <c r="AB132" s="1" t="s">
        <v>393</v>
      </c>
      <c r="AC132" s="1" t="s">
        <v>406</v>
      </c>
      <c r="AD132" s="1">
        <v>5.05</v>
      </c>
      <c r="AE132" s="1">
        <v>5.05</v>
      </c>
      <c r="AF132" s="1">
        <v>0.6</v>
      </c>
      <c r="AG132" s="1">
        <v>0.63</v>
      </c>
      <c r="AH132" s="1">
        <f t="shared" si="241"/>
        <v>1.6216216216216215</v>
      </c>
      <c r="AI132" s="1">
        <f t="shared" si="242"/>
        <v>1.6216216216216215</v>
      </c>
      <c r="AJ132" s="2">
        <f t="shared" si="243"/>
        <v>0.634920634920635</v>
      </c>
      <c r="AK132" s="1">
        <f t="shared" si="244"/>
        <v>0.634920634920635</v>
      </c>
      <c r="AL132" s="1">
        <f t="shared" si="245"/>
        <v>2.5909090909090908</v>
      </c>
      <c r="AM132" s="1">
        <f t="shared" si="246"/>
        <v>2.5909090909090908</v>
      </c>
      <c r="AN132" s="4">
        <f t="shared" si="221"/>
        <v>0.61855670103092786</v>
      </c>
      <c r="AO132" s="4">
        <f t="shared" si="222"/>
        <v>0.61165048543689315</v>
      </c>
      <c r="AP132" s="4">
        <f t="shared" si="236"/>
        <v>0.61499999999999999</v>
      </c>
      <c r="AQ132" s="1">
        <v>0.66900000000000004</v>
      </c>
      <c r="AR132" s="1">
        <f t="shared" si="223"/>
        <v>18</v>
      </c>
      <c r="AS132" s="1">
        <f t="shared" si="224"/>
        <v>11</v>
      </c>
      <c r="AT132" s="1">
        <f t="shared" si="225"/>
        <v>19</v>
      </c>
      <c r="AU132" s="1">
        <f t="shared" si="226"/>
        <v>12</v>
      </c>
      <c r="AV132" s="1">
        <f t="shared" si="247"/>
        <v>18</v>
      </c>
      <c r="AW132" s="1">
        <f t="shared" si="248"/>
        <v>11</v>
      </c>
      <c r="AX132" s="1">
        <f t="shared" si="249"/>
        <v>19</v>
      </c>
      <c r="AY132" s="1">
        <f t="shared" si="250"/>
        <v>12</v>
      </c>
      <c r="AZ132" s="1">
        <f t="shared" si="251"/>
        <v>0.6</v>
      </c>
      <c r="BA132" s="1">
        <f t="shared" si="252"/>
        <v>0.3666666666666667</v>
      </c>
      <c r="BB132" s="1">
        <f t="shared" si="253"/>
        <v>0.6</v>
      </c>
      <c r="BC132" s="1">
        <f t="shared" si="254"/>
        <v>0.3666666666666667</v>
      </c>
      <c r="BD132" s="1">
        <f t="shared" si="255"/>
        <v>29</v>
      </c>
      <c r="BE132" s="1">
        <f t="shared" si="256"/>
        <v>31</v>
      </c>
      <c r="BF132" s="1">
        <f t="shared" si="257"/>
        <v>0.93548387096774188</v>
      </c>
      <c r="BG132" s="1">
        <f t="shared" si="233"/>
        <v>-6.4516129032258118E-2</v>
      </c>
      <c r="BH132" s="1" t="s">
        <v>319</v>
      </c>
      <c r="BI132" s="5">
        <v>0.52900000000000003</v>
      </c>
      <c r="BJ132" s="5">
        <v>0.81</v>
      </c>
      <c r="BK132" s="1" t="str">
        <f t="shared" si="258"/>
        <v>Yes</v>
      </c>
      <c r="BL132" s="1" t="s">
        <v>476</v>
      </c>
      <c r="BM132" s="1">
        <v>0.39136795903438187</v>
      </c>
      <c r="BN132" s="1">
        <v>0.60768175582990414</v>
      </c>
      <c r="BO132" s="1">
        <f t="shared" si="237"/>
        <v>0.60863204096561807</v>
      </c>
      <c r="BP132" s="1">
        <v>0.50342935528120702</v>
      </c>
      <c r="BQ132" s="1">
        <v>0.49670811997073888</v>
      </c>
      <c r="BR132" s="1">
        <f t="shared" si="217"/>
        <v>18</v>
      </c>
      <c r="BS132" s="1">
        <f t="shared" si="227"/>
        <v>12</v>
      </c>
      <c r="BT132" s="1">
        <f t="shared" si="228"/>
        <v>18</v>
      </c>
      <c r="BU132" s="1">
        <f t="shared" si="218"/>
        <v>12</v>
      </c>
      <c r="BV132" s="1">
        <f t="shared" si="259"/>
        <v>18</v>
      </c>
      <c r="BW132" s="1">
        <f t="shared" si="260"/>
        <v>12</v>
      </c>
      <c r="BX132" s="1">
        <f t="shared" si="261"/>
        <v>18</v>
      </c>
      <c r="BY132" s="1">
        <f t="shared" si="262"/>
        <v>12</v>
      </c>
      <c r="BZ132" s="1">
        <f t="shared" si="263"/>
        <v>0.6</v>
      </c>
      <c r="CA132" s="1">
        <f t="shared" si="264"/>
        <v>0.4</v>
      </c>
      <c r="CB132" s="1">
        <f t="shared" si="265"/>
        <v>0.6</v>
      </c>
      <c r="CC132" s="1">
        <f t="shared" si="266"/>
        <v>0.4</v>
      </c>
      <c r="CD132" s="1">
        <f t="shared" si="219"/>
        <v>1.5527120751765962</v>
      </c>
      <c r="CE132" s="1">
        <f t="shared" si="267"/>
        <v>1.4999999999999998</v>
      </c>
      <c r="CF132" s="2">
        <f t="shared" si="220"/>
        <v>0.64459019204389556</v>
      </c>
      <c r="CG132" s="2">
        <f t="shared" si="268"/>
        <v>0.66666666666666674</v>
      </c>
      <c r="CH132" s="1">
        <f t="shared" si="269"/>
        <v>2.25</v>
      </c>
      <c r="CI132" s="1">
        <f t="shared" si="270"/>
        <v>2.25</v>
      </c>
      <c r="CJ132" s="4">
        <f t="shared" si="229"/>
        <v>0.60825977605374071</v>
      </c>
      <c r="CK132" s="4">
        <f t="shared" si="230"/>
        <v>0.60805421608236676</v>
      </c>
      <c r="CL132" s="4">
        <f t="shared" si="231"/>
        <v>0.6081568983977611</v>
      </c>
      <c r="CM132">
        <v>6.6812705366922312E-2</v>
      </c>
      <c r="CN132">
        <v>0.39971346704871058</v>
      </c>
      <c r="CO132">
        <v>0.42716319824753568</v>
      </c>
      <c r="CP132">
        <v>0.61461318051575919</v>
      </c>
      <c r="CQ132">
        <v>0.75903614457831325</v>
      </c>
      <c r="CR132">
        <v>0.9355300859598854</v>
      </c>
      <c r="CS132">
        <v>0.49616648411829128</v>
      </c>
      <c r="CT132">
        <v>0.50286532951289398</v>
      </c>
    </row>
    <row r="133" spans="1:98" x14ac:dyDescent="0.25">
      <c r="A133" s="1" t="s">
        <v>408</v>
      </c>
      <c r="B133" s="1" t="s">
        <v>409</v>
      </c>
      <c r="C133" s="1">
        <v>47</v>
      </c>
      <c r="D133" s="1" t="s">
        <v>410</v>
      </c>
      <c r="E133" s="1" t="s">
        <v>180</v>
      </c>
      <c r="F133" s="1">
        <v>1</v>
      </c>
      <c r="G133" s="1">
        <v>1</v>
      </c>
      <c r="H133" s="1">
        <v>60</v>
      </c>
      <c r="I133" s="1">
        <v>60</v>
      </c>
      <c r="J133" s="1">
        <v>0</v>
      </c>
      <c r="K133" s="1">
        <f t="shared" si="271"/>
        <v>60</v>
      </c>
      <c r="L133" s="1">
        <f t="shared" si="238"/>
        <v>120</v>
      </c>
      <c r="M133" s="1">
        <v>46</v>
      </c>
      <c r="N133" s="1">
        <v>13</v>
      </c>
      <c r="O133" s="1">
        <v>1</v>
      </c>
      <c r="P133" s="1">
        <v>0</v>
      </c>
      <c r="Q133" s="1">
        <f t="shared" si="234"/>
        <v>76.666666666666671</v>
      </c>
      <c r="R133" s="1">
        <f t="shared" si="235"/>
        <v>21.666666666666668</v>
      </c>
      <c r="S133" s="1">
        <f t="shared" si="239"/>
        <v>1.6666666666666667</v>
      </c>
      <c r="T133" s="1">
        <f t="shared" si="272"/>
        <v>0</v>
      </c>
      <c r="U133" s="1" t="s">
        <v>33</v>
      </c>
      <c r="V133" s="1">
        <v>2020</v>
      </c>
      <c r="W133" s="1" t="s">
        <v>35</v>
      </c>
      <c r="X133" s="1" t="s">
        <v>30</v>
      </c>
      <c r="Y133" s="1" t="s">
        <v>411</v>
      </c>
      <c r="Z133" s="1" t="s">
        <v>368</v>
      </c>
      <c r="AA133" s="1" t="s">
        <v>31</v>
      </c>
      <c r="AB133" s="1" t="s">
        <v>395</v>
      </c>
      <c r="AC133" s="1" t="s">
        <v>388</v>
      </c>
      <c r="AD133" s="1" t="s">
        <v>33</v>
      </c>
      <c r="AE133" s="1" t="s">
        <v>33</v>
      </c>
      <c r="AF133" s="1" t="s">
        <v>33</v>
      </c>
      <c r="AG133" s="1" t="s">
        <v>33</v>
      </c>
      <c r="AH133" s="1" t="e">
        <f t="shared" si="241"/>
        <v>#VALUE!</v>
      </c>
      <c r="AI133" s="1" t="e">
        <f t="shared" si="242"/>
        <v>#VALUE!</v>
      </c>
      <c r="AJ133" s="2" t="e">
        <f t="shared" si="243"/>
        <v>#VALUE!</v>
      </c>
      <c r="AK133" s="1" t="e">
        <f t="shared" si="244"/>
        <v>#VALUE!</v>
      </c>
      <c r="AL133" s="1" t="e">
        <f t="shared" si="245"/>
        <v>#VALUE!</v>
      </c>
      <c r="AM133" s="1" t="e">
        <f t="shared" si="246"/>
        <v>#VALUE!</v>
      </c>
      <c r="AN133" s="4" t="e">
        <f t="shared" si="221"/>
        <v>#VALUE!</v>
      </c>
      <c r="AO133" s="4" t="e">
        <f t="shared" si="222"/>
        <v>#VALUE!</v>
      </c>
      <c r="AP133" s="4" t="e">
        <f t="shared" si="236"/>
        <v>#VALUE!</v>
      </c>
      <c r="AQ133" s="1">
        <v>0.83799999999999997</v>
      </c>
      <c r="AR133" s="1" t="e">
        <f t="shared" si="223"/>
        <v>#VALUE!</v>
      </c>
      <c r="AS133" s="1" t="e">
        <f t="shared" si="224"/>
        <v>#VALUE!</v>
      </c>
      <c r="AT133" s="1" t="e">
        <f t="shared" si="225"/>
        <v>#VALUE!</v>
      </c>
      <c r="AU133" s="1" t="e">
        <f t="shared" si="226"/>
        <v>#VALUE!</v>
      </c>
      <c r="AV133" s="1" t="e">
        <f t="shared" si="247"/>
        <v>#VALUE!</v>
      </c>
      <c r="AW133" s="1" t="e">
        <f t="shared" si="248"/>
        <v>#VALUE!</v>
      </c>
      <c r="AX133" s="1" t="e">
        <f t="shared" si="249"/>
        <v>#VALUE!</v>
      </c>
      <c r="AY133" s="1" t="e">
        <f t="shared" si="250"/>
        <v>#VALUE!</v>
      </c>
      <c r="AZ133" s="1" t="e">
        <f t="shared" si="251"/>
        <v>#VALUE!</v>
      </c>
      <c r="BA133" s="1" t="e">
        <f t="shared" si="252"/>
        <v>#VALUE!</v>
      </c>
      <c r="BB133" s="1" t="e">
        <f t="shared" si="253"/>
        <v>#VALUE!</v>
      </c>
      <c r="BC133" s="1" t="e">
        <f t="shared" si="254"/>
        <v>#VALUE!</v>
      </c>
      <c r="BD133" s="1" t="e">
        <f t="shared" si="255"/>
        <v>#VALUE!</v>
      </c>
      <c r="BE133" s="1" t="e">
        <f t="shared" si="256"/>
        <v>#VALUE!</v>
      </c>
      <c r="BF133" s="1" t="e">
        <f t="shared" si="257"/>
        <v>#VALUE!</v>
      </c>
      <c r="BG133" s="1" t="e">
        <f t="shared" si="233"/>
        <v>#VALUE!</v>
      </c>
      <c r="BH133" s="1" t="s">
        <v>532</v>
      </c>
      <c r="BI133" s="5">
        <v>0.76900000000000002</v>
      </c>
      <c r="BJ133" s="5">
        <v>0.90600000000000003</v>
      </c>
      <c r="BK133" s="1" t="str">
        <f t="shared" si="258"/>
        <v>Yes</v>
      </c>
      <c r="BL133" s="1" t="s">
        <v>494</v>
      </c>
      <c r="BM133" s="1">
        <v>0.28115020000000002</v>
      </c>
      <c r="BN133" s="1">
        <v>0.7179487</v>
      </c>
      <c r="BO133" s="1">
        <f t="shared" si="237"/>
        <v>0.71884979999999998</v>
      </c>
      <c r="BP133" s="1">
        <v>0.5</v>
      </c>
      <c r="BQ133" s="1">
        <v>0.5</v>
      </c>
      <c r="BR133" s="1">
        <f t="shared" si="217"/>
        <v>43</v>
      </c>
      <c r="BS133" s="1">
        <f t="shared" si="227"/>
        <v>17</v>
      </c>
      <c r="BT133" s="1">
        <f t="shared" si="228"/>
        <v>43</v>
      </c>
      <c r="BU133" s="1">
        <f t="shared" si="218"/>
        <v>17</v>
      </c>
      <c r="BV133" s="1">
        <f t="shared" si="259"/>
        <v>43</v>
      </c>
      <c r="BW133" s="1">
        <f t="shared" si="260"/>
        <v>17</v>
      </c>
      <c r="BX133" s="1">
        <f t="shared" si="261"/>
        <v>43</v>
      </c>
      <c r="BY133" s="1">
        <f t="shared" si="262"/>
        <v>17</v>
      </c>
      <c r="BZ133" s="1">
        <f t="shared" si="263"/>
        <v>0.71666666666666667</v>
      </c>
      <c r="CA133" s="1">
        <f t="shared" si="264"/>
        <v>0.28333333333333333</v>
      </c>
      <c r="CB133" s="1">
        <f t="shared" si="265"/>
        <v>0.71666666666666667</v>
      </c>
      <c r="CC133" s="1">
        <f t="shared" si="266"/>
        <v>0.28333333333333333</v>
      </c>
      <c r="CD133" s="1">
        <f t="shared" si="219"/>
        <v>2.5536126241418287</v>
      </c>
      <c r="CE133" s="1">
        <f t="shared" si="267"/>
        <v>2.5294117647058822</v>
      </c>
      <c r="CF133" s="2">
        <f t="shared" si="220"/>
        <v>0.39236471930575761</v>
      </c>
      <c r="CG133" s="2">
        <f t="shared" si="268"/>
        <v>0.39534883720930231</v>
      </c>
      <c r="CH133" s="1">
        <f t="shared" si="269"/>
        <v>6.3979238754325261</v>
      </c>
      <c r="CI133" s="1">
        <f t="shared" si="270"/>
        <v>6.3979238754325261</v>
      </c>
      <c r="CJ133" s="4">
        <f t="shared" si="229"/>
        <v>0.71859622706020398</v>
      </c>
      <c r="CK133" s="4">
        <f t="shared" si="230"/>
        <v>0.7182026276122585</v>
      </c>
      <c r="CL133" s="4">
        <f t="shared" si="231"/>
        <v>0.71839924999999993</v>
      </c>
      <c r="CM133">
        <v>3.4536891679749049E-2</v>
      </c>
      <c r="CN133">
        <v>0.43465491923641708</v>
      </c>
      <c r="CO133">
        <v>0.25117739403453698</v>
      </c>
      <c r="CP133">
        <v>0.70044052863436135</v>
      </c>
      <c r="CQ133">
        <v>0.60125588697017274</v>
      </c>
      <c r="CR133">
        <v>0.95154185022026438</v>
      </c>
      <c r="CS133">
        <v>0.49921507064364218</v>
      </c>
      <c r="CT133">
        <v>0.50073421439060206</v>
      </c>
    </row>
    <row r="134" spans="1:98" x14ac:dyDescent="0.25">
      <c r="A134" t="s">
        <v>594</v>
      </c>
      <c r="B134" s="1" t="s">
        <v>595</v>
      </c>
      <c r="C134" s="1">
        <v>48</v>
      </c>
      <c r="D134" s="1" t="s">
        <v>596</v>
      </c>
      <c r="E134" s="1" t="s">
        <v>571</v>
      </c>
      <c r="F134" s="1">
        <v>1</v>
      </c>
      <c r="G134" s="1">
        <v>0</v>
      </c>
      <c r="H134" s="1">
        <v>30</v>
      </c>
      <c r="I134" s="1">
        <v>50</v>
      </c>
      <c r="J134" s="1">
        <v>0</v>
      </c>
      <c r="K134" s="1">
        <f t="shared" si="271"/>
        <v>30</v>
      </c>
      <c r="L134" s="1">
        <f t="shared" si="238"/>
        <v>80</v>
      </c>
      <c r="M134" s="1">
        <v>38</v>
      </c>
      <c r="N134" s="1">
        <v>12</v>
      </c>
      <c r="O134" s="1">
        <v>0</v>
      </c>
      <c r="P134" s="1">
        <v>0</v>
      </c>
      <c r="Q134" s="1">
        <f t="shared" si="234"/>
        <v>76</v>
      </c>
      <c r="R134" s="1">
        <f t="shared" si="235"/>
        <v>24</v>
      </c>
      <c r="S134" s="1">
        <f t="shared" si="239"/>
        <v>0</v>
      </c>
      <c r="T134" s="1">
        <f t="shared" si="272"/>
        <v>0</v>
      </c>
      <c r="U134" s="1">
        <v>49.7</v>
      </c>
      <c r="V134" s="1">
        <v>2021</v>
      </c>
      <c r="W134" s="1" t="s">
        <v>29</v>
      </c>
      <c r="X134" s="1" t="s">
        <v>30</v>
      </c>
      <c r="Y134" s="1" t="s">
        <v>597</v>
      </c>
      <c r="Z134" s="1" t="s">
        <v>368</v>
      </c>
      <c r="AA134" s="1" t="s">
        <v>31</v>
      </c>
      <c r="AB134" s="1" t="s">
        <v>389</v>
      </c>
      <c r="AC134" s="1" t="s">
        <v>387</v>
      </c>
      <c r="AD134" s="1">
        <v>1.45</v>
      </c>
      <c r="AE134" s="1">
        <v>1.45</v>
      </c>
      <c r="AF134" s="1">
        <v>1</v>
      </c>
      <c r="AG134" s="1">
        <v>0.83330000000000004</v>
      </c>
      <c r="AH134" s="1">
        <f t="shared" ref="AH134:AH156" si="273">AF134/(1-AG134)</f>
        <v>5.9988002399520113</v>
      </c>
      <c r="AI134" s="1">
        <f t="shared" ref="AI134:AI156" si="274">IF(COUNTIF(AH134,"#DIV/0!"),BB134/BC134,AH134)</f>
        <v>5.9988002399520113</v>
      </c>
      <c r="AJ134" s="2">
        <f t="shared" ref="AJ134:AJ156" si="275">(1-AF134)/AG134</f>
        <v>0</v>
      </c>
      <c r="AK134" s="1">
        <f t="shared" ref="AK134:AK151" si="276">IF(COUNTIF(AJ134,0),(1-BB134)/(1-BC134),AJ134)</f>
        <v>2.396787352581703E-3</v>
      </c>
      <c r="AL134" s="1" t="e">
        <f t="shared" ref="AL134:AL151" si="277">(AR134/AU134)/(AS134/AT134)</f>
        <v>#DIV/0!</v>
      </c>
      <c r="AM134" s="1">
        <f t="shared" ref="AM134:AM151" si="278">IF(COUNTIF(AL134,"#DIV/0!"),(AV134/AY134)/(AW134/AX134),AL134)</f>
        <v>2465.7058823529414</v>
      </c>
      <c r="AN134" s="4">
        <f t="shared" ref="AN134:AN151" si="279">(AF134*I134)/((AF134*I134)+(H134-(AG134*H134)))</f>
        <v>0.90907438046580979</v>
      </c>
      <c r="AO134" s="4">
        <f t="shared" ref="AO134:AO151" si="280">(AG134*H134)/((I134-(AF134*I134))+(AG134*H134))</f>
        <v>1</v>
      </c>
      <c r="AP134" s="4">
        <f t="shared" ref="AP134:AP150" si="281">((AF134*I134)+(AG134*H134))/((H134-(AG134*H134))+(I134-(AF134*I134))+(AF134*I134)+(AG134*H134))</f>
        <v>0.93748749999999992</v>
      </c>
      <c r="AQ134" s="1">
        <v>0.94699999999999995</v>
      </c>
      <c r="AR134" s="1">
        <f t="shared" ref="AR134:AR151" si="282">ROUND(AF134*I134,0)</f>
        <v>50</v>
      </c>
      <c r="AS134" s="1">
        <f t="shared" ref="AS134:AS151" si="283">H134-AT134</f>
        <v>5</v>
      </c>
      <c r="AT134" s="1">
        <f t="shared" ref="AT134:AT151" si="284">ROUND(AG134*H134,0)</f>
        <v>25</v>
      </c>
      <c r="AU134" s="1">
        <f t="shared" ref="AU134:AU151" si="285">I134-AR134</f>
        <v>0</v>
      </c>
      <c r="AV134" s="1">
        <f t="shared" ref="AV134:AV151" si="286">IF(OR(AS134=0,AU134=0),AR134+0.1,AR134)</f>
        <v>50.1</v>
      </c>
      <c r="AW134" s="1">
        <f t="shared" ref="AW134:AW151" si="287">IF(OR(AS134=0,AU134=0),AS134+0.1,AS134)</f>
        <v>5.0999999999999996</v>
      </c>
      <c r="AX134" s="1">
        <f t="shared" ref="AX134:AX151" si="288">IF(OR(AS134=0,AU134=0),AT134+0.1,AT134)</f>
        <v>25.1</v>
      </c>
      <c r="AY134" s="1">
        <f t="shared" ref="AY134:AY151" si="289">IF(OR(AS134=0,AU134=0),AU134+0.1,AU134)</f>
        <v>0.1</v>
      </c>
      <c r="AZ134" s="1">
        <f t="shared" si="251"/>
        <v>1</v>
      </c>
      <c r="BA134" s="1">
        <f t="shared" si="252"/>
        <v>0.16666666666666663</v>
      </c>
      <c r="BB134" s="1">
        <f t="shared" ref="BB134:BB151" si="290">(AV134)/(AV134+AY134)</f>
        <v>0.99800796812749004</v>
      </c>
      <c r="BC134" s="1">
        <f t="shared" ref="BC134:BC151" si="291">1-(AX134/(AX134+AW134))</f>
        <v>0.16887417218543055</v>
      </c>
      <c r="BD134" s="1">
        <f t="shared" ref="BD134:BD151" si="292">AR134+AS134</f>
        <v>55</v>
      </c>
      <c r="BE134" s="1">
        <f t="shared" ref="BE134:BE151" si="293">AT134+AU134</f>
        <v>25</v>
      </c>
      <c r="BF134" s="1">
        <f t="shared" ref="BF134:BF151" si="294">BD134/BE134</f>
        <v>2.2000000000000002</v>
      </c>
      <c r="BG134" s="1">
        <f t="shared" ref="BG134:BG151" si="295">(BD134/BE134)-(I134/H134)</f>
        <v>0.53333333333333344</v>
      </c>
      <c r="BH134" s="1" t="s">
        <v>598</v>
      </c>
      <c r="BI134" s="5">
        <v>0.81699999999999995</v>
      </c>
      <c r="BJ134" s="1">
        <v>0.99399999999999999</v>
      </c>
      <c r="BK134" s="1" t="s">
        <v>764</v>
      </c>
      <c r="BL134" s="1" t="s">
        <v>599</v>
      </c>
      <c r="BM134">
        <v>0.16579406999999999</v>
      </c>
      <c r="BN134">
        <v>0.83410139999999999</v>
      </c>
      <c r="BO134">
        <f t="shared" ref="BO134:BO157" si="296">1-BM134</f>
        <v>0.83420592999999998</v>
      </c>
      <c r="BP134">
        <v>0.5017452</v>
      </c>
      <c r="BQ134">
        <v>0.49923200000000001</v>
      </c>
      <c r="BR134" s="1">
        <f t="shared" ref="BR134:BR174" si="297">ROUND(BN134*I134,0)</f>
        <v>42</v>
      </c>
      <c r="BS134" s="1">
        <f t="shared" ref="BS134:BS174" si="298">H134-BT134</f>
        <v>5</v>
      </c>
      <c r="BT134" s="1">
        <f t="shared" ref="BT134:BT174" si="299">ROUND(BO134*H134,0)</f>
        <v>25</v>
      </c>
      <c r="BU134" s="1">
        <f t="shared" ref="BU134:BU174" si="300">I134-BR134</f>
        <v>8</v>
      </c>
      <c r="BV134" s="1">
        <f t="shared" ref="BV134:BV174" si="301">IF(OR(BS134=0,BU134=0),BR134+0.1,BR134)</f>
        <v>42</v>
      </c>
      <c r="BW134" s="1">
        <f t="shared" ref="BW134:BW174" si="302">IF(OR(BS134=0,BU134=0),BS134+0.1,BS134)</f>
        <v>5</v>
      </c>
      <c r="BX134" s="1">
        <f t="shared" ref="BX134:BX174" si="303">IF(OR(BS134=0,BU134=0),BT134+0.1,BT134)</f>
        <v>25</v>
      </c>
      <c r="BY134" s="1">
        <f t="shared" ref="BY134:BY174" si="304">IF(OR(BS134=0,BU134=0),BU134+0.1,BU134)</f>
        <v>8</v>
      </c>
      <c r="BZ134" s="1">
        <f t="shared" ref="BZ134:BZ174" si="305">(BR134)/(BR134+BU134)</f>
        <v>0.84</v>
      </c>
      <c r="CA134" s="1">
        <f t="shared" ref="CA134:CA174" si="306">1-(BT134/(BT134+BS134))</f>
        <v>0.16666666666666663</v>
      </c>
      <c r="CB134" s="1">
        <f t="shared" ref="CB134:CB174" si="307">(BV134)/(BV134+BY134)</f>
        <v>0.84</v>
      </c>
      <c r="CC134" s="1">
        <f t="shared" ref="CC134:CC174" si="308">1-(BX134/(BX134+BW134))</f>
        <v>0.16666666666666663</v>
      </c>
      <c r="CD134" s="1">
        <f t="shared" ref="CD134:CD174" si="309">BN134/BM134</f>
        <v>5.0309483324705164</v>
      </c>
      <c r="CE134" s="1">
        <f t="shared" ref="CE134:CE174" si="310">CB134/CC134</f>
        <v>5.0400000000000009</v>
      </c>
      <c r="CF134" s="2">
        <f t="shared" ref="CF134:CF174" si="311">(1-BN134)/BO134</f>
        <v>0.19887007995735539</v>
      </c>
      <c r="CG134" s="2">
        <f t="shared" ref="CG134:CG174" si="312">(1-CB134)/(1-CC134)</f>
        <v>0.19200000000000003</v>
      </c>
      <c r="CH134" s="1">
        <f t="shared" ref="CH134:CH174" si="313">(BR134/BU134)/(BS134/BT134)</f>
        <v>26.25</v>
      </c>
      <c r="CI134" s="1">
        <f t="shared" ref="CI134:CI174" si="314">IF(COUNTIF(CH134,"#DIV/0!"),(BV134/BY134)/(BW134/BX134),CH134)</f>
        <v>26.25</v>
      </c>
      <c r="CJ134" s="4">
        <f t="shared" ref="CJ134:CJ174" si="315">(BN134*I134)/((BN134*I134)+(H134-(BO134*H134)))</f>
        <v>0.89344601218588049</v>
      </c>
      <c r="CK134" s="4">
        <f t="shared" ref="CK134:CK174" si="316">(BO134*H134)/((I134-(BN134*I134))+(BO134*H134))</f>
        <v>0.75106079831157113</v>
      </c>
      <c r="CL134" s="4">
        <f t="shared" ref="CL134:CL174" si="317">((BN134*I134)+(BO134*H134))/((H134-(BO134*H134))+(I134-(BN134*I134))+(BO134*H134)+(BN134*I134))</f>
        <v>0.83414059875000002</v>
      </c>
      <c r="CM134">
        <v>1.6579409999999999E-2</v>
      </c>
      <c r="CN134">
        <v>0.66820279999999999</v>
      </c>
      <c r="CO134">
        <v>0.16492146999999999</v>
      </c>
      <c r="CP134">
        <v>0.88479260000000004</v>
      </c>
      <c r="CQ134">
        <v>0.42931936999999998</v>
      </c>
      <c r="CR134">
        <v>1</v>
      </c>
      <c r="CS134">
        <v>0.5017452</v>
      </c>
      <c r="CT134">
        <v>0.49923200000000001</v>
      </c>
    </row>
    <row r="135" spans="1:98" x14ac:dyDescent="0.25">
      <c r="A135" t="s">
        <v>601</v>
      </c>
      <c r="B135" s="1" t="s">
        <v>600</v>
      </c>
      <c r="C135" s="1">
        <v>49</v>
      </c>
      <c r="D135" s="1" t="s">
        <v>602</v>
      </c>
      <c r="E135" s="1" t="s">
        <v>571</v>
      </c>
      <c r="F135" s="1">
        <v>1</v>
      </c>
      <c r="G135" s="1">
        <v>0</v>
      </c>
      <c r="H135" s="1">
        <v>60</v>
      </c>
      <c r="I135" s="1">
        <v>70</v>
      </c>
      <c r="J135" s="1">
        <v>0</v>
      </c>
      <c r="K135" s="1">
        <f t="shared" si="271"/>
        <v>60</v>
      </c>
      <c r="L135" s="1">
        <f t="shared" si="238"/>
        <v>130</v>
      </c>
      <c r="M135" s="1" t="s">
        <v>33</v>
      </c>
      <c r="N135" s="1" t="s">
        <v>33</v>
      </c>
      <c r="O135" s="1">
        <v>0</v>
      </c>
      <c r="P135" s="1" t="s">
        <v>33</v>
      </c>
      <c r="Q135" s="1" t="e">
        <f t="shared" ref="Q135" si="318">M135/I135*100</f>
        <v>#VALUE!</v>
      </c>
      <c r="R135" s="1" t="e">
        <f t="shared" ref="R135" si="319">N135/I135*100</f>
        <v>#VALUE!</v>
      </c>
      <c r="S135" s="1">
        <f t="shared" si="239"/>
        <v>0</v>
      </c>
      <c r="T135" s="1" t="e">
        <f t="shared" si="272"/>
        <v>#VALUE!</v>
      </c>
      <c r="U135" s="1" t="s">
        <v>33</v>
      </c>
      <c r="V135" s="1">
        <v>2021</v>
      </c>
      <c r="W135" s="1" t="s">
        <v>65</v>
      </c>
      <c r="X135" s="1" t="s">
        <v>30</v>
      </c>
      <c r="Y135" s="1" t="s">
        <v>59</v>
      </c>
      <c r="Z135" s="1" t="s">
        <v>367</v>
      </c>
      <c r="AA135" s="1" t="s">
        <v>36</v>
      </c>
      <c r="AB135" s="1" t="s">
        <v>389</v>
      </c>
      <c r="AC135" s="1" t="s">
        <v>604</v>
      </c>
      <c r="AD135" s="1" t="s">
        <v>33</v>
      </c>
      <c r="AE135" s="1" t="s">
        <v>33</v>
      </c>
      <c r="AF135" s="1">
        <v>0.65</v>
      </c>
      <c r="AG135" s="1">
        <v>0.61</v>
      </c>
      <c r="AH135" s="1">
        <f t="shared" si="273"/>
        <v>1.6666666666666667</v>
      </c>
      <c r="AI135" s="1">
        <f t="shared" si="274"/>
        <v>1.6666666666666667</v>
      </c>
      <c r="AJ135" s="2">
        <f t="shared" si="275"/>
        <v>0.57377049180327866</v>
      </c>
      <c r="AK135" s="1">
        <f t="shared" si="276"/>
        <v>0.57377049180327866</v>
      </c>
      <c r="AL135" s="1">
        <f t="shared" si="277"/>
        <v>3.0833333333333335</v>
      </c>
      <c r="AM135" s="1">
        <f t="shared" si="278"/>
        <v>3.0833333333333335</v>
      </c>
      <c r="AN135" s="4">
        <f t="shared" si="279"/>
        <v>0.660377358490566</v>
      </c>
      <c r="AO135" s="4">
        <f t="shared" si="280"/>
        <v>0.59901800327332244</v>
      </c>
      <c r="AP135" s="4">
        <f t="shared" si="281"/>
        <v>0.63153846153846149</v>
      </c>
      <c r="AQ135" s="1" t="s">
        <v>33</v>
      </c>
      <c r="AR135" s="1">
        <f t="shared" si="282"/>
        <v>46</v>
      </c>
      <c r="AS135" s="1">
        <f t="shared" si="283"/>
        <v>23</v>
      </c>
      <c r="AT135" s="1">
        <f t="shared" si="284"/>
        <v>37</v>
      </c>
      <c r="AU135" s="1">
        <f t="shared" si="285"/>
        <v>24</v>
      </c>
      <c r="AV135" s="1">
        <f t="shared" si="286"/>
        <v>46</v>
      </c>
      <c r="AW135" s="1">
        <f t="shared" si="287"/>
        <v>23</v>
      </c>
      <c r="AX135" s="1">
        <f t="shared" si="288"/>
        <v>37</v>
      </c>
      <c r="AY135" s="1">
        <f t="shared" si="289"/>
        <v>24</v>
      </c>
      <c r="AZ135" s="1">
        <f t="shared" si="251"/>
        <v>0.65714285714285714</v>
      </c>
      <c r="BA135" s="1">
        <f t="shared" si="252"/>
        <v>0.3833333333333333</v>
      </c>
      <c r="BB135" s="1">
        <f t="shared" si="290"/>
        <v>0.65714285714285714</v>
      </c>
      <c r="BC135" s="1">
        <f t="shared" si="291"/>
        <v>0.3833333333333333</v>
      </c>
      <c r="BD135" s="1">
        <f t="shared" si="292"/>
        <v>69</v>
      </c>
      <c r="BE135" s="1">
        <f t="shared" si="293"/>
        <v>61</v>
      </c>
      <c r="BF135" s="1">
        <f t="shared" si="294"/>
        <v>1.1311475409836065</v>
      </c>
      <c r="BG135" s="1">
        <f t="shared" si="295"/>
        <v>-3.551912568306026E-2</v>
      </c>
      <c r="BH135" s="1" t="s">
        <v>33</v>
      </c>
      <c r="BI135" s="1" t="s">
        <v>33</v>
      </c>
      <c r="BJ135" s="1" t="s">
        <v>33</v>
      </c>
      <c r="BK135" s="1" t="s">
        <v>764</v>
      </c>
      <c r="BL135" s="1" t="s">
        <v>609</v>
      </c>
      <c r="BM135">
        <v>0.35767634999999998</v>
      </c>
      <c r="BN135">
        <v>0.64207219999999998</v>
      </c>
      <c r="BO135">
        <f t="shared" si="296"/>
        <v>0.64232365000000002</v>
      </c>
      <c r="BP135">
        <v>0.50041493999999997</v>
      </c>
      <c r="BQ135">
        <v>0.49921510000000002</v>
      </c>
      <c r="BR135" s="1">
        <f t="shared" si="297"/>
        <v>45</v>
      </c>
      <c r="BS135" s="1">
        <f t="shared" si="298"/>
        <v>21</v>
      </c>
      <c r="BT135" s="1">
        <f t="shared" si="299"/>
        <v>39</v>
      </c>
      <c r="BU135" s="1">
        <f t="shared" si="300"/>
        <v>25</v>
      </c>
      <c r="BV135" s="1">
        <f t="shared" si="301"/>
        <v>45</v>
      </c>
      <c r="BW135" s="1">
        <f t="shared" si="302"/>
        <v>21</v>
      </c>
      <c r="BX135" s="1">
        <f t="shared" si="303"/>
        <v>39</v>
      </c>
      <c r="BY135" s="1">
        <f t="shared" si="304"/>
        <v>25</v>
      </c>
      <c r="BZ135" s="1">
        <f t="shared" si="305"/>
        <v>0.6428571428571429</v>
      </c>
      <c r="CA135" s="1">
        <f t="shared" si="306"/>
        <v>0.35</v>
      </c>
      <c r="CB135" s="1">
        <f t="shared" si="307"/>
        <v>0.6428571428571429</v>
      </c>
      <c r="CC135" s="1">
        <f t="shared" si="308"/>
        <v>0.35</v>
      </c>
      <c r="CD135" s="1">
        <f t="shared" si="309"/>
        <v>1.7951206446833849</v>
      </c>
      <c r="CE135" s="1">
        <f t="shared" si="310"/>
        <v>1.8367346938775513</v>
      </c>
      <c r="CF135" s="2">
        <f t="shared" si="311"/>
        <v>0.55723901805577303</v>
      </c>
      <c r="CG135" s="2">
        <f t="shared" si="312"/>
        <v>0.54945054945054939</v>
      </c>
      <c r="CH135" s="1">
        <f t="shared" si="313"/>
        <v>3.342857142857143</v>
      </c>
      <c r="CI135" s="1">
        <f t="shared" si="314"/>
        <v>3.342857142857143</v>
      </c>
      <c r="CJ135" s="4">
        <f t="shared" si="315"/>
        <v>0.6768259049100277</v>
      </c>
      <c r="CK135" s="4">
        <f t="shared" si="316"/>
        <v>0.60601940124726461</v>
      </c>
      <c r="CL135" s="4">
        <f t="shared" si="317"/>
        <v>0.64218825384615386</v>
      </c>
      <c r="CM135">
        <v>5.2282160000000001E-2</v>
      </c>
      <c r="CN135">
        <v>0.24960750000000001</v>
      </c>
      <c r="CO135">
        <v>0.41078838000000001</v>
      </c>
      <c r="CP135">
        <v>0.71742539999999999</v>
      </c>
      <c r="CQ135">
        <v>0.71618256999999996</v>
      </c>
      <c r="CR135">
        <v>0.92935639999999997</v>
      </c>
      <c r="CS135">
        <v>0.50041493999999997</v>
      </c>
      <c r="CT135">
        <v>0.49921510000000002</v>
      </c>
    </row>
    <row r="136" spans="1:98" ht="30" x14ac:dyDescent="0.25">
      <c r="A136" t="s">
        <v>601</v>
      </c>
      <c r="B136" s="1" t="s">
        <v>600</v>
      </c>
      <c r="C136" s="1">
        <v>49</v>
      </c>
      <c r="D136" s="1" t="s">
        <v>605</v>
      </c>
      <c r="E136" s="1" t="s">
        <v>571</v>
      </c>
      <c r="F136" s="1">
        <v>1</v>
      </c>
      <c r="G136" s="1">
        <v>0</v>
      </c>
      <c r="H136" s="1">
        <v>60</v>
      </c>
      <c r="I136" s="1">
        <v>70</v>
      </c>
      <c r="J136" s="1">
        <v>0</v>
      </c>
      <c r="K136" s="1">
        <f t="shared" si="271"/>
        <v>60</v>
      </c>
      <c r="L136" s="1">
        <f t="shared" ref="L136:L137" si="320">SUM(H136:J136)</f>
        <v>130</v>
      </c>
      <c r="M136" s="1" t="s">
        <v>33</v>
      </c>
      <c r="N136" s="1" t="s">
        <v>33</v>
      </c>
      <c r="O136" s="1">
        <v>0</v>
      </c>
      <c r="P136" s="1" t="s">
        <v>33</v>
      </c>
      <c r="Q136" s="1" t="e">
        <f t="shared" ref="Q136:Q137" si="321">M136/I136*100</f>
        <v>#VALUE!</v>
      </c>
      <c r="R136" s="1" t="e">
        <f t="shared" ref="R136:R137" si="322">N136/I136*100</f>
        <v>#VALUE!</v>
      </c>
      <c r="S136" s="1">
        <f t="shared" ref="S136:S137" si="323">O136/I136*100</f>
        <v>0</v>
      </c>
      <c r="T136" s="1" t="e">
        <f t="shared" si="272"/>
        <v>#VALUE!</v>
      </c>
      <c r="U136" s="1" t="s">
        <v>33</v>
      </c>
      <c r="V136" s="1">
        <v>2021</v>
      </c>
      <c r="W136" s="1" t="s">
        <v>65</v>
      </c>
      <c r="X136" s="1" t="s">
        <v>40</v>
      </c>
      <c r="Y136" s="8" t="s">
        <v>603</v>
      </c>
      <c r="Z136" s="1" t="s">
        <v>368</v>
      </c>
      <c r="AA136" s="1" t="s">
        <v>36</v>
      </c>
      <c r="AB136" s="1" t="s">
        <v>389</v>
      </c>
      <c r="AC136" s="1" t="s">
        <v>604</v>
      </c>
      <c r="AD136" s="1" t="s">
        <v>33</v>
      </c>
      <c r="AE136" s="1" t="s">
        <v>33</v>
      </c>
      <c r="AF136" s="1">
        <v>0.79</v>
      </c>
      <c r="AG136" s="1">
        <v>0.86</v>
      </c>
      <c r="AH136" s="1">
        <f t="shared" si="273"/>
        <v>5.6428571428571423</v>
      </c>
      <c r="AI136" s="1">
        <f t="shared" si="274"/>
        <v>5.6428571428571423</v>
      </c>
      <c r="AJ136" s="2">
        <f t="shared" si="275"/>
        <v>0.24418604651162787</v>
      </c>
      <c r="AK136" s="1">
        <f t="shared" si="276"/>
        <v>0.24418604651162787</v>
      </c>
      <c r="AL136" s="1">
        <f t="shared" si="277"/>
        <v>23.833333333333332</v>
      </c>
      <c r="AM136" s="1">
        <f t="shared" si="278"/>
        <v>23.833333333333332</v>
      </c>
      <c r="AN136" s="4">
        <f t="shared" si="279"/>
        <v>0.86813186813186816</v>
      </c>
      <c r="AO136" s="4">
        <f t="shared" si="280"/>
        <v>0.77828054298642535</v>
      </c>
      <c r="AP136" s="4">
        <f t="shared" si="281"/>
        <v>0.82230769230769241</v>
      </c>
      <c r="AQ136" s="1" t="s">
        <v>33</v>
      </c>
      <c r="AR136" s="1">
        <f t="shared" si="282"/>
        <v>55</v>
      </c>
      <c r="AS136" s="1">
        <f t="shared" si="283"/>
        <v>8</v>
      </c>
      <c r="AT136" s="1">
        <f t="shared" si="284"/>
        <v>52</v>
      </c>
      <c r="AU136" s="1">
        <f t="shared" si="285"/>
        <v>15</v>
      </c>
      <c r="AV136" s="1">
        <f t="shared" si="286"/>
        <v>55</v>
      </c>
      <c r="AW136" s="1">
        <f t="shared" si="287"/>
        <v>8</v>
      </c>
      <c r="AX136" s="1">
        <f t="shared" si="288"/>
        <v>52</v>
      </c>
      <c r="AY136" s="1">
        <f t="shared" si="289"/>
        <v>15</v>
      </c>
      <c r="AZ136" s="1">
        <f t="shared" si="251"/>
        <v>0.7857142857142857</v>
      </c>
      <c r="BA136" s="1">
        <f t="shared" si="252"/>
        <v>0.1333333333333333</v>
      </c>
      <c r="BB136" s="1">
        <f t="shared" si="290"/>
        <v>0.7857142857142857</v>
      </c>
      <c r="BC136" s="1">
        <f t="shared" si="291"/>
        <v>0.1333333333333333</v>
      </c>
      <c r="BD136" s="1">
        <f t="shared" si="292"/>
        <v>63</v>
      </c>
      <c r="BE136" s="1">
        <f t="shared" si="293"/>
        <v>67</v>
      </c>
      <c r="BF136" s="1">
        <f t="shared" si="294"/>
        <v>0.94029850746268662</v>
      </c>
      <c r="BG136" s="1">
        <f t="shared" si="295"/>
        <v>-0.22636815920398012</v>
      </c>
      <c r="BH136" s="1" t="s">
        <v>33</v>
      </c>
      <c r="BI136" s="1" t="s">
        <v>33</v>
      </c>
      <c r="BJ136" s="1" t="s">
        <v>33</v>
      </c>
      <c r="BK136" s="1" t="s">
        <v>764</v>
      </c>
      <c r="BL136" s="1" t="s">
        <v>610</v>
      </c>
      <c r="BM136">
        <v>0.16410256000000001</v>
      </c>
      <c r="BN136">
        <v>0.83570299999999997</v>
      </c>
      <c r="BO136">
        <f t="shared" si="296"/>
        <v>0.83589743999999999</v>
      </c>
      <c r="BP136">
        <v>0.50085469999999999</v>
      </c>
      <c r="BQ136">
        <v>0.50078990000000001</v>
      </c>
      <c r="BR136" s="1">
        <f t="shared" si="297"/>
        <v>58</v>
      </c>
      <c r="BS136" s="1">
        <f t="shared" si="298"/>
        <v>10</v>
      </c>
      <c r="BT136" s="1">
        <f t="shared" si="299"/>
        <v>50</v>
      </c>
      <c r="BU136" s="1">
        <f t="shared" si="300"/>
        <v>12</v>
      </c>
      <c r="BV136" s="1">
        <f t="shared" si="301"/>
        <v>58</v>
      </c>
      <c r="BW136" s="1">
        <f t="shared" si="302"/>
        <v>10</v>
      </c>
      <c r="BX136" s="1">
        <f t="shared" si="303"/>
        <v>50</v>
      </c>
      <c r="BY136" s="1">
        <f t="shared" si="304"/>
        <v>12</v>
      </c>
      <c r="BZ136" s="1">
        <f t="shared" si="305"/>
        <v>0.82857142857142863</v>
      </c>
      <c r="CA136" s="1">
        <f t="shared" si="306"/>
        <v>0.16666666666666663</v>
      </c>
      <c r="CB136" s="1">
        <f t="shared" si="307"/>
        <v>0.82857142857142863</v>
      </c>
      <c r="CC136" s="1">
        <f t="shared" si="308"/>
        <v>0.16666666666666663</v>
      </c>
      <c r="CD136" s="1">
        <f t="shared" si="309"/>
        <v>5.0925652835641317</v>
      </c>
      <c r="CE136" s="1">
        <f t="shared" si="310"/>
        <v>4.9714285714285724</v>
      </c>
      <c r="CF136" s="2">
        <f t="shared" si="311"/>
        <v>0.19655162480220065</v>
      </c>
      <c r="CG136" s="2">
        <f t="shared" si="312"/>
        <v>0.20571428571428563</v>
      </c>
      <c r="CH136" s="1">
        <f t="shared" si="313"/>
        <v>24.166666666666664</v>
      </c>
      <c r="CI136" s="1">
        <f t="shared" si="314"/>
        <v>24.166666666666664</v>
      </c>
      <c r="CJ136" s="4">
        <f t="shared" si="315"/>
        <v>0.85593531029221126</v>
      </c>
      <c r="CK136" s="4">
        <f t="shared" si="316"/>
        <v>0.81346431231244754</v>
      </c>
      <c r="CL136" s="4">
        <f t="shared" si="317"/>
        <v>0.8357927415384615</v>
      </c>
      <c r="CM136">
        <v>3.0769230000000002E-2</v>
      </c>
      <c r="CN136">
        <v>0.43917850000000003</v>
      </c>
      <c r="CO136">
        <v>0.23076922999999999</v>
      </c>
      <c r="CP136">
        <v>0.84044229999999998</v>
      </c>
      <c r="CQ136">
        <v>0.52136751999999997</v>
      </c>
      <c r="CR136">
        <v>0.95576620000000001</v>
      </c>
      <c r="CS136">
        <v>0.50085469999999999</v>
      </c>
      <c r="CT136">
        <v>0.50078990000000001</v>
      </c>
    </row>
    <row r="137" spans="1:98" x14ac:dyDescent="0.25">
      <c r="A137" s="1" t="s">
        <v>606</v>
      </c>
      <c r="B137" t="s">
        <v>607</v>
      </c>
      <c r="C137" s="1">
        <v>50</v>
      </c>
      <c r="D137" s="1" t="s">
        <v>608</v>
      </c>
      <c r="E137" s="1" t="s">
        <v>571</v>
      </c>
      <c r="F137" s="1">
        <v>1</v>
      </c>
      <c r="G137" s="1">
        <v>0</v>
      </c>
      <c r="H137" s="1">
        <v>32</v>
      </c>
      <c r="I137" s="1">
        <v>41</v>
      </c>
      <c r="J137" s="1">
        <v>0</v>
      </c>
      <c r="K137" s="1">
        <f t="shared" si="271"/>
        <v>32</v>
      </c>
      <c r="L137" s="1">
        <f t="shared" si="320"/>
        <v>73</v>
      </c>
      <c r="M137" s="1" t="s">
        <v>33</v>
      </c>
      <c r="N137" s="1" t="s">
        <v>33</v>
      </c>
      <c r="O137" s="1">
        <v>0</v>
      </c>
      <c r="P137" s="1" t="s">
        <v>33</v>
      </c>
      <c r="Q137" s="1" t="e">
        <f t="shared" si="321"/>
        <v>#VALUE!</v>
      </c>
      <c r="R137" s="1" t="e">
        <f t="shared" si="322"/>
        <v>#VALUE!</v>
      </c>
      <c r="S137" s="1">
        <f t="shared" si="323"/>
        <v>0</v>
      </c>
      <c r="T137" s="1" t="e">
        <f t="shared" si="272"/>
        <v>#VALUE!</v>
      </c>
      <c r="U137" s="1">
        <v>53</v>
      </c>
      <c r="V137" s="1">
        <v>2021</v>
      </c>
      <c r="W137" s="1" t="s">
        <v>611</v>
      </c>
      <c r="X137" s="1" t="s">
        <v>30</v>
      </c>
      <c r="Y137" s="1" t="s">
        <v>50</v>
      </c>
      <c r="Z137" s="1" t="s">
        <v>367</v>
      </c>
      <c r="AA137" s="1" t="s">
        <v>48</v>
      </c>
      <c r="AB137" s="1" t="s">
        <v>389</v>
      </c>
      <c r="AC137" s="1" t="s">
        <v>400</v>
      </c>
      <c r="AD137" s="1">
        <v>4.46</v>
      </c>
      <c r="AE137" s="1">
        <v>4.46</v>
      </c>
      <c r="AF137" s="1">
        <v>0.73</v>
      </c>
      <c r="AG137" s="1">
        <v>0.81</v>
      </c>
      <c r="AH137" s="1">
        <f t="shared" si="273"/>
        <v>3.8421052631578956</v>
      </c>
      <c r="AI137" s="1">
        <f t="shared" si="274"/>
        <v>3.8421052631578956</v>
      </c>
      <c r="AJ137" s="2">
        <f t="shared" si="275"/>
        <v>0.33333333333333331</v>
      </c>
      <c r="AK137" s="1">
        <f t="shared" si="276"/>
        <v>0.33333333333333331</v>
      </c>
      <c r="AL137" s="1">
        <f t="shared" si="277"/>
        <v>11.818181818181817</v>
      </c>
      <c r="AM137" s="1">
        <f t="shared" si="278"/>
        <v>11.818181818181817</v>
      </c>
      <c r="AN137" s="4">
        <f t="shared" si="279"/>
        <v>0.83115801166342684</v>
      </c>
      <c r="AO137" s="4">
        <f t="shared" si="280"/>
        <v>0.7007299270072993</v>
      </c>
      <c r="AP137" s="4">
        <f t="shared" si="281"/>
        <v>0.76506849315068493</v>
      </c>
      <c r="AQ137" s="1">
        <v>0.76</v>
      </c>
      <c r="AR137" s="1">
        <f t="shared" si="282"/>
        <v>30</v>
      </c>
      <c r="AS137" s="1">
        <f t="shared" si="283"/>
        <v>6</v>
      </c>
      <c r="AT137" s="1">
        <f t="shared" si="284"/>
        <v>26</v>
      </c>
      <c r="AU137" s="1">
        <f t="shared" si="285"/>
        <v>11</v>
      </c>
      <c r="AV137" s="1">
        <f t="shared" si="286"/>
        <v>30</v>
      </c>
      <c r="AW137" s="1">
        <f t="shared" si="287"/>
        <v>6</v>
      </c>
      <c r="AX137" s="1">
        <f t="shared" si="288"/>
        <v>26</v>
      </c>
      <c r="AY137" s="1">
        <f t="shared" si="289"/>
        <v>11</v>
      </c>
      <c r="AZ137" s="1">
        <f t="shared" si="251"/>
        <v>0.73170731707317072</v>
      </c>
      <c r="BA137" s="1">
        <f t="shared" si="252"/>
        <v>0.1875</v>
      </c>
      <c r="BB137" s="1">
        <f t="shared" si="290"/>
        <v>0.73170731707317072</v>
      </c>
      <c r="BC137" s="1">
        <f t="shared" si="291"/>
        <v>0.1875</v>
      </c>
      <c r="BD137" s="1">
        <f t="shared" si="292"/>
        <v>36</v>
      </c>
      <c r="BE137" s="1">
        <f t="shared" si="293"/>
        <v>37</v>
      </c>
      <c r="BF137" s="1">
        <f t="shared" si="294"/>
        <v>0.97297297297297303</v>
      </c>
      <c r="BG137" s="1">
        <f t="shared" si="295"/>
        <v>-0.30827702702702697</v>
      </c>
      <c r="BH137" s="1" t="s">
        <v>636</v>
      </c>
      <c r="BI137" s="5">
        <v>0.64</v>
      </c>
      <c r="BJ137" s="1">
        <v>0.876</v>
      </c>
      <c r="BK137" s="1" t="s">
        <v>764</v>
      </c>
      <c r="BL137" s="1" t="s">
        <v>650</v>
      </c>
      <c r="BM137">
        <v>0.2441691</v>
      </c>
      <c r="BN137">
        <v>0.75586850000000005</v>
      </c>
      <c r="BO137">
        <f t="shared" si="296"/>
        <v>0.75583089999999997</v>
      </c>
      <c r="BP137">
        <v>0.50072886000000005</v>
      </c>
      <c r="BQ137">
        <v>0.50078250000000002</v>
      </c>
      <c r="BR137" s="1">
        <f t="shared" si="297"/>
        <v>31</v>
      </c>
      <c r="BS137" s="1">
        <f t="shared" si="298"/>
        <v>8</v>
      </c>
      <c r="BT137" s="1">
        <f t="shared" si="299"/>
        <v>24</v>
      </c>
      <c r="BU137" s="1">
        <f t="shared" si="300"/>
        <v>10</v>
      </c>
      <c r="BV137" s="1">
        <f t="shared" si="301"/>
        <v>31</v>
      </c>
      <c r="BW137" s="1">
        <f t="shared" si="302"/>
        <v>8</v>
      </c>
      <c r="BX137" s="1">
        <f t="shared" si="303"/>
        <v>24</v>
      </c>
      <c r="BY137" s="1">
        <f t="shared" si="304"/>
        <v>10</v>
      </c>
      <c r="BZ137" s="1">
        <f t="shared" si="305"/>
        <v>0.75609756097560976</v>
      </c>
      <c r="CA137" s="1">
        <f t="shared" si="306"/>
        <v>0.25</v>
      </c>
      <c r="CB137" s="1">
        <f t="shared" si="307"/>
        <v>0.75609756097560976</v>
      </c>
      <c r="CC137" s="1">
        <f t="shared" si="308"/>
        <v>0.25</v>
      </c>
      <c r="CD137" s="1">
        <f t="shared" si="309"/>
        <v>3.0956763161268155</v>
      </c>
      <c r="CE137" s="1">
        <f t="shared" si="310"/>
        <v>3.024390243902439</v>
      </c>
      <c r="CF137" s="2">
        <f t="shared" si="311"/>
        <v>0.32299751174502123</v>
      </c>
      <c r="CG137" s="2">
        <f t="shared" si="312"/>
        <v>0.32520325203252032</v>
      </c>
      <c r="CH137" s="1">
        <f t="shared" si="313"/>
        <v>9.3000000000000007</v>
      </c>
      <c r="CI137" s="1">
        <f t="shared" si="314"/>
        <v>9.3000000000000007</v>
      </c>
      <c r="CJ137" s="4">
        <f t="shared" si="315"/>
        <v>0.79864428323646075</v>
      </c>
      <c r="CK137" s="4">
        <f t="shared" si="316"/>
        <v>0.7072933306140663</v>
      </c>
      <c r="CL137" s="4">
        <f t="shared" si="317"/>
        <v>0.7558520178082192</v>
      </c>
      <c r="CM137">
        <v>9.3294459999999996E-2</v>
      </c>
      <c r="CN137">
        <v>0.41471049999999998</v>
      </c>
      <c r="CO137">
        <v>0.28352769999999999</v>
      </c>
      <c r="CP137">
        <v>0.75586850000000005</v>
      </c>
      <c r="CQ137">
        <v>0.56341107999999995</v>
      </c>
      <c r="CR137">
        <v>0.89045379999999996</v>
      </c>
      <c r="CS137">
        <v>0.50072886000000005</v>
      </c>
      <c r="CT137">
        <v>0.50078250000000002</v>
      </c>
    </row>
    <row r="138" spans="1:98" x14ac:dyDescent="0.25">
      <c r="A138" s="1" t="s">
        <v>606</v>
      </c>
      <c r="B138" t="s">
        <v>607</v>
      </c>
      <c r="C138" s="1">
        <v>50</v>
      </c>
      <c r="D138" s="1" t="s">
        <v>623</v>
      </c>
      <c r="E138" s="1" t="s">
        <v>571</v>
      </c>
      <c r="F138" s="1">
        <v>1</v>
      </c>
      <c r="G138" s="1">
        <v>0</v>
      </c>
      <c r="H138" s="1">
        <v>32</v>
      </c>
      <c r="I138" s="1">
        <v>41</v>
      </c>
      <c r="J138" s="1">
        <v>0</v>
      </c>
      <c r="K138" s="1">
        <f t="shared" si="271"/>
        <v>32</v>
      </c>
      <c r="L138" s="1">
        <f t="shared" ref="L138:L151" si="324">SUM(H138:J138)</f>
        <v>73</v>
      </c>
      <c r="M138" s="1" t="s">
        <v>33</v>
      </c>
      <c r="N138" s="1" t="s">
        <v>33</v>
      </c>
      <c r="O138" s="1">
        <v>0</v>
      </c>
      <c r="P138" s="1" t="s">
        <v>33</v>
      </c>
      <c r="Q138" s="1" t="e">
        <f t="shared" ref="Q138:Q151" si="325">M138/I138*100</f>
        <v>#VALUE!</v>
      </c>
      <c r="R138" s="1" t="e">
        <f t="shared" ref="R138:R151" si="326">N138/I138*100</f>
        <v>#VALUE!</v>
      </c>
      <c r="S138" s="1">
        <f t="shared" ref="S138:S151" si="327">O138/I138*100</f>
        <v>0</v>
      </c>
      <c r="T138" s="1" t="e">
        <f t="shared" si="272"/>
        <v>#VALUE!</v>
      </c>
      <c r="U138" s="1">
        <v>53</v>
      </c>
      <c r="V138" s="1">
        <v>2021</v>
      </c>
      <c r="W138" s="1" t="s">
        <v>611</v>
      </c>
      <c r="X138" s="1" t="s">
        <v>30</v>
      </c>
      <c r="Y138" s="1" t="s">
        <v>52</v>
      </c>
      <c r="Z138" s="1" t="s">
        <v>367</v>
      </c>
      <c r="AA138" s="1" t="s">
        <v>48</v>
      </c>
      <c r="AB138" s="1" t="s">
        <v>389</v>
      </c>
      <c r="AC138" s="1" t="s">
        <v>400</v>
      </c>
      <c r="AD138" s="1">
        <v>10.54</v>
      </c>
      <c r="AE138" s="1">
        <v>10.54</v>
      </c>
      <c r="AF138" s="1">
        <v>0.78</v>
      </c>
      <c r="AG138" s="1">
        <v>0.75</v>
      </c>
      <c r="AH138" s="1">
        <f t="shared" si="273"/>
        <v>3.12</v>
      </c>
      <c r="AI138" s="1">
        <f t="shared" si="274"/>
        <v>3.12</v>
      </c>
      <c r="AJ138" s="2">
        <f t="shared" si="275"/>
        <v>0.29333333333333328</v>
      </c>
      <c r="AK138" s="1">
        <f t="shared" si="276"/>
        <v>0.29333333333333328</v>
      </c>
      <c r="AL138" s="1">
        <f t="shared" si="277"/>
        <v>10.666666666666666</v>
      </c>
      <c r="AM138" s="1">
        <f t="shared" si="278"/>
        <v>10.666666666666666</v>
      </c>
      <c r="AN138" s="4">
        <f t="shared" si="279"/>
        <v>0.79989994997498748</v>
      </c>
      <c r="AO138" s="4">
        <f t="shared" si="280"/>
        <v>0.7268322228952151</v>
      </c>
      <c r="AP138" s="4">
        <f t="shared" si="281"/>
        <v>0.76684931506849319</v>
      </c>
      <c r="AQ138" s="1">
        <v>0.7</v>
      </c>
      <c r="AR138" s="1">
        <f t="shared" si="282"/>
        <v>32</v>
      </c>
      <c r="AS138" s="1">
        <f t="shared" si="283"/>
        <v>8</v>
      </c>
      <c r="AT138" s="1">
        <f t="shared" si="284"/>
        <v>24</v>
      </c>
      <c r="AU138" s="1">
        <f t="shared" si="285"/>
        <v>9</v>
      </c>
      <c r="AV138" s="1">
        <f t="shared" si="286"/>
        <v>32</v>
      </c>
      <c r="AW138" s="1">
        <f t="shared" si="287"/>
        <v>8</v>
      </c>
      <c r="AX138" s="1">
        <f t="shared" si="288"/>
        <v>24</v>
      </c>
      <c r="AY138" s="1">
        <f t="shared" si="289"/>
        <v>9</v>
      </c>
      <c r="AZ138" s="1">
        <f t="shared" si="251"/>
        <v>0.78048780487804881</v>
      </c>
      <c r="BA138" s="1">
        <f t="shared" si="252"/>
        <v>0.25</v>
      </c>
      <c r="BB138" s="1">
        <f t="shared" si="290"/>
        <v>0.78048780487804881</v>
      </c>
      <c r="BC138" s="1">
        <f t="shared" si="291"/>
        <v>0.25</v>
      </c>
      <c r="BD138" s="1">
        <f t="shared" si="292"/>
        <v>40</v>
      </c>
      <c r="BE138" s="1">
        <f t="shared" si="293"/>
        <v>33</v>
      </c>
      <c r="BF138" s="1">
        <f t="shared" si="294"/>
        <v>1.2121212121212122</v>
      </c>
      <c r="BG138" s="1">
        <f t="shared" si="295"/>
        <v>-6.9128787878787845E-2</v>
      </c>
      <c r="BH138" s="1" t="s">
        <v>637</v>
      </c>
      <c r="BI138" s="5">
        <v>0.55900000000000005</v>
      </c>
      <c r="BJ138" s="1">
        <v>0.83199999999999996</v>
      </c>
      <c r="BK138" s="1" t="s">
        <v>764</v>
      </c>
      <c r="BL138" s="1" t="s">
        <v>651</v>
      </c>
      <c r="BM138">
        <v>0.24945300000000001</v>
      </c>
      <c r="BN138">
        <v>0.75154319999999997</v>
      </c>
      <c r="BO138">
        <f t="shared" si="296"/>
        <v>0.75054699999999996</v>
      </c>
      <c r="BP138">
        <v>0.50109409999999999</v>
      </c>
      <c r="BQ138">
        <v>0.5</v>
      </c>
      <c r="BR138" s="1">
        <f t="shared" si="297"/>
        <v>31</v>
      </c>
      <c r="BS138" s="1">
        <f t="shared" si="298"/>
        <v>8</v>
      </c>
      <c r="BT138" s="1">
        <f t="shared" si="299"/>
        <v>24</v>
      </c>
      <c r="BU138" s="1">
        <f t="shared" si="300"/>
        <v>10</v>
      </c>
      <c r="BV138" s="1">
        <f t="shared" si="301"/>
        <v>31</v>
      </c>
      <c r="BW138" s="1">
        <f t="shared" si="302"/>
        <v>8</v>
      </c>
      <c r="BX138" s="1">
        <f t="shared" si="303"/>
        <v>24</v>
      </c>
      <c r="BY138" s="1">
        <f t="shared" si="304"/>
        <v>10</v>
      </c>
      <c r="BZ138" s="1">
        <f t="shared" si="305"/>
        <v>0.75609756097560976</v>
      </c>
      <c r="CA138" s="1">
        <f t="shared" si="306"/>
        <v>0.25</v>
      </c>
      <c r="CB138" s="1">
        <f t="shared" si="307"/>
        <v>0.75609756097560976</v>
      </c>
      <c r="CC138" s="1">
        <f t="shared" si="308"/>
        <v>0.25</v>
      </c>
      <c r="CD138" s="1">
        <f t="shared" si="309"/>
        <v>3.0127647292275497</v>
      </c>
      <c r="CE138" s="1">
        <f t="shared" si="310"/>
        <v>3.024390243902439</v>
      </c>
      <c r="CF138" s="2">
        <f t="shared" si="311"/>
        <v>0.33103429898460729</v>
      </c>
      <c r="CG138" s="2">
        <f t="shared" si="312"/>
        <v>0.32520325203252032</v>
      </c>
      <c r="CH138" s="1">
        <f t="shared" si="313"/>
        <v>9.3000000000000007</v>
      </c>
      <c r="CI138" s="1">
        <f t="shared" si="314"/>
        <v>9.3000000000000007</v>
      </c>
      <c r="CJ138" s="4">
        <f t="shared" si="315"/>
        <v>0.79424312041959044</v>
      </c>
      <c r="CK138" s="4">
        <f t="shared" si="316"/>
        <v>0.70217929285056202</v>
      </c>
      <c r="CL138" s="4">
        <f t="shared" si="317"/>
        <v>0.75110650958904102</v>
      </c>
      <c r="CM138">
        <v>0.18599560000000001</v>
      </c>
      <c r="CN138">
        <v>0.31018519999999999</v>
      </c>
      <c r="CO138">
        <v>0.28154630000000003</v>
      </c>
      <c r="CP138">
        <v>0.79629629999999996</v>
      </c>
      <c r="CQ138">
        <v>0.75200579999999995</v>
      </c>
      <c r="CR138">
        <v>0.88888889999999998</v>
      </c>
      <c r="CS138">
        <v>0.50109409999999999</v>
      </c>
      <c r="CT138">
        <v>0.5</v>
      </c>
    </row>
    <row r="139" spans="1:98" x14ac:dyDescent="0.25">
      <c r="A139" s="1" t="s">
        <v>606</v>
      </c>
      <c r="B139" t="s">
        <v>607</v>
      </c>
      <c r="C139" s="1">
        <v>50</v>
      </c>
      <c r="D139" s="1" t="s">
        <v>624</v>
      </c>
      <c r="E139" s="1" t="s">
        <v>571</v>
      </c>
      <c r="F139" s="1">
        <v>1</v>
      </c>
      <c r="G139" s="1">
        <v>0</v>
      </c>
      <c r="H139" s="1">
        <v>32</v>
      </c>
      <c r="I139" s="1">
        <v>41</v>
      </c>
      <c r="J139" s="1">
        <v>0</v>
      </c>
      <c r="K139" s="1">
        <f t="shared" si="271"/>
        <v>32</v>
      </c>
      <c r="L139" s="1">
        <f t="shared" si="324"/>
        <v>73</v>
      </c>
      <c r="M139" s="1" t="s">
        <v>33</v>
      </c>
      <c r="N139" s="1" t="s">
        <v>33</v>
      </c>
      <c r="O139" s="1">
        <v>0</v>
      </c>
      <c r="P139" s="1" t="s">
        <v>33</v>
      </c>
      <c r="Q139" s="1" t="e">
        <f t="shared" si="325"/>
        <v>#VALUE!</v>
      </c>
      <c r="R139" s="1" t="e">
        <f t="shared" si="326"/>
        <v>#VALUE!</v>
      </c>
      <c r="S139" s="1">
        <f t="shared" si="327"/>
        <v>0</v>
      </c>
      <c r="T139" s="1" t="e">
        <f t="shared" si="272"/>
        <v>#VALUE!</v>
      </c>
      <c r="U139" s="1">
        <v>53</v>
      </c>
      <c r="V139" s="1">
        <v>2021</v>
      </c>
      <c r="W139" s="1" t="s">
        <v>611</v>
      </c>
      <c r="X139" s="1" t="s">
        <v>30</v>
      </c>
      <c r="Y139" s="1" t="s">
        <v>612</v>
      </c>
      <c r="Z139" s="1" t="s">
        <v>367</v>
      </c>
      <c r="AA139" s="1" t="s">
        <v>48</v>
      </c>
      <c r="AB139" s="1" t="s">
        <v>389</v>
      </c>
      <c r="AC139" s="1" t="s">
        <v>400</v>
      </c>
      <c r="AD139" s="1">
        <v>11.69</v>
      </c>
      <c r="AE139" s="1">
        <v>11.69</v>
      </c>
      <c r="AF139" s="1">
        <v>0.78</v>
      </c>
      <c r="AG139" s="1">
        <v>0.75</v>
      </c>
      <c r="AH139" s="1">
        <f t="shared" si="273"/>
        <v>3.12</v>
      </c>
      <c r="AI139" s="1">
        <f t="shared" si="274"/>
        <v>3.12</v>
      </c>
      <c r="AJ139" s="2">
        <f t="shared" si="275"/>
        <v>0.29333333333333328</v>
      </c>
      <c r="AK139" s="1">
        <f t="shared" si="276"/>
        <v>0.29333333333333328</v>
      </c>
      <c r="AL139" s="1">
        <f t="shared" si="277"/>
        <v>10.666666666666666</v>
      </c>
      <c r="AM139" s="1">
        <f t="shared" si="278"/>
        <v>10.666666666666666</v>
      </c>
      <c r="AN139" s="4">
        <f t="shared" si="279"/>
        <v>0.79989994997498748</v>
      </c>
      <c r="AO139" s="4">
        <f t="shared" si="280"/>
        <v>0.7268322228952151</v>
      </c>
      <c r="AP139" s="4">
        <f t="shared" si="281"/>
        <v>0.76684931506849319</v>
      </c>
      <c r="AQ139" s="1">
        <v>0.74</v>
      </c>
      <c r="AR139" s="1">
        <f t="shared" si="282"/>
        <v>32</v>
      </c>
      <c r="AS139" s="1">
        <f t="shared" si="283"/>
        <v>8</v>
      </c>
      <c r="AT139" s="1">
        <f t="shared" si="284"/>
        <v>24</v>
      </c>
      <c r="AU139" s="1">
        <f t="shared" si="285"/>
        <v>9</v>
      </c>
      <c r="AV139" s="1">
        <f t="shared" si="286"/>
        <v>32</v>
      </c>
      <c r="AW139" s="1">
        <f t="shared" si="287"/>
        <v>8</v>
      </c>
      <c r="AX139" s="1">
        <f t="shared" si="288"/>
        <v>24</v>
      </c>
      <c r="AY139" s="1">
        <f t="shared" si="289"/>
        <v>9</v>
      </c>
      <c r="AZ139" s="1">
        <f t="shared" si="251"/>
        <v>0.78048780487804881</v>
      </c>
      <c r="BA139" s="1">
        <f t="shared" si="252"/>
        <v>0.25</v>
      </c>
      <c r="BB139" s="1">
        <f t="shared" si="290"/>
        <v>0.78048780487804881</v>
      </c>
      <c r="BC139" s="1">
        <f t="shared" si="291"/>
        <v>0.25</v>
      </c>
      <c r="BD139" s="1">
        <f t="shared" si="292"/>
        <v>40</v>
      </c>
      <c r="BE139" s="1">
        <f t="shared" si="293"/>
        <v>33</v>
      </c>
      <c r="BF139" s="1">
        <f t="shared" si="294"/>
        <v>1.2121212121212122</v>
      </c>
      <c r="BG139" s="1">
        <f t="shared" si="295"/>
        <v>-6.9128787878787845E-2</v>
      </c>
      <c r="BH139" s="1" t="s">
        <v>638</v>
      </c>
      <c r="BI139" s="5">
        <v>0.61899999999999999</v>
      </c>
      <c r="BJ139" s="1">
        <v>0.86599999999999999</v>
      </c>
      <c r="BK139" s="1" t="s">
        <v>764</v>
      </c>
      <c r="BL139" s="1" t="s">
        <v>652</v>
      </c>
      <c r="BM139">
        <v>0.2501797</v>
      </c>
      <c r="BN139">
        <v>0.75038050000000001</v>
      </c>
      <c r="BO139">
        <f t="shared" si="296"/>
        <v>0.7498203</v>
      </c>
      <c r="BP139">
        <v>0.50035949999999996</v>
      </c>
      <c r="BQ139">
        <v>0.50076100000000001</v>
      </c>
      <c r="BR139" s="1">
        <f t="shared" si="297"/>
        <v>31</v>
      </c>
      <c r="BS139" s="1">
        <f t="shared" si="298"/>
        <v>8</v>
      </c>
      <c r="BT139" s="1">
        <f t="shared" si="299"/>
        <v>24</v>
      </c>
      <c r="BU139" s="1">
        <f t="shared" si="300"/>
        <v>10</v>
      </c>
      <c r="BV139" s="1">
        <f t="shared" si="301"/>
        <v>31</v>
      </c>
      <c r="BW139" s="1">
        <f t="shared" si="302"/>
        <v>8</v>
      </c>
      <c r="BX139" s="1">
        <f t="shared" si="303"/>
        <v>24</v>
      </c>
      <c r="BY139" s="1">
        <f t="shared" si="304"/>
        <v>10</v>
      </c>
      <c r="BZ139" s="1">
        <f t="shared" si="305"/>
        <v>0.75609756097560976</v>
      </c>
      <c r="CA139" s="1">
        <f t="shared" si="306"/>
        <v>0.25</v>
      </c>
      <c r="CB139" s="1">
        <f t="shared" si="307"/>
        <v>0.75609756097560976</v>
      </c>
      <c r="CC139" s="1">
        <f t="shared" si="308"/>
        <v>0.25</v>
      </c>
      <c r="CD139" s="1">
        <f t="shared" si="309"/>
        <v>2.9993660556791779</v>
      </c>
      <c r="CE139" s="1">
        <f t="shared" si="310"/>
        <v>3.024390243902439</v>
      </c>
      <c r="CF139" s="2">
        <f t="shared" si="311"/>
        <v>0.33290576422110735</v>
      </c>
      <c r="CG139" s="2">
        <f t="shared" si="312"/>
        <v>0.32520325203252032</v>
      </c>
      <c r="CH139" s="1">
        <f t="shared" si="313"/>
        <v>9.3000000000000007</v>
      </c>
      <c r="CI139" s="1">
        <f t="shared" si="314"/>
        <v>9.3000000000000007</v>
      </c>
      <c r="CJ139" s="4">
        <f t="shared" si="315"/>
        <v>0.79351376172966936</v>
      </c>
      <c r="CK139" s="4">
        <f t="shared" si="316"/>
        <v>0.70099902365121392</v>
      </c>
      <c r="CL139" s="4">
        <f t="shared" si="317"/>
        <v>0.7501349328767124</v>
      </c>
      <c r="CM139">
        <v>0.1746945</v>
      </c>
      <c r="CN139">
        <v>0.31811260000000002</v>
      </c>
      <c r="CO139">
        <v>0.29906539999999998</v>
      </c>
      <c r="CP139">
        <v>0.80517499999999997</v>
      </c>
      <c r="CQ139">
        <v>0.75053919999999996</v>
      </c>
      <c r="CR139">
        <v>0.91628609999999999</v>
      </c>
      <c r="CS139">
        <v>0.50035949999999996</v>
      </c>
      <c r="CT139">
        <v>0.50076100000000001</v>
      </c>
    </row>
    <row r="140" spans="1:98" x14ac:dyDescent="0.25">
      <c r="A140" s="1" t="s">
        <v>606</v>
      </c>
      <c r="B140" t="s">
        <v>607</v>
      </c>
      <c r="C140" s="1">
        <v>50</v>
      </c>
      <c r="D140" s="1" t="s">
        <v>625</v>
      </c>
      <c r="E140" s="1" t="s">
        <v>571</v>
      </c>
      <c r="F140" s="1">
        <v>1</v>
      </c>
      <c r="G140" s="1">
        <v>0</v>
      </c>
      <c r="H140" s="1">
        <v>32</v>
      </c>
      <c r="I140" s="1">
        <v>41</v>
      </c>
      <c r="J140" s="1">
        <v>0</v>
      </c>
      <c r="K140" s="1">
        <f t="shared" si="271"/>
        <v>32</v>
      </c>
      <c r="L140" s="1">
        <f t="shared" si="324"/>
        <v>73</v>
      </c>
      <c r="M140" s="1" t="s">
        <v>33</v>
      </c>
      <c r="N140" s="1" t="s">
        <v>33</v>
      </c>
      <c r="O140" s="1">
        <v>0</v>
      </c>
      <c r="P140" s="1" t="s">
        <v>33</v>
      </c>
      <c r="Q140" s="1" t="e">
        <f t="shared" si="325"/>
        <v>#VALUE!</v>
      </c>
      <c r="R140" s="1" t="e">
        <f t="shared" si="326"/>
        <v>#VALUE!</v>
      </c>
      <c r="S140" s="1">
        <f t="shared" si="327"/>
        <v>0</v>
      </c>
      <c r="T140" s="1" t="e">
        <f t="shared" si="272"/>
        <v>#VALUE!</v>
      </c>
      <c r="U140" s="1">
        <v>53</v>
      </c>
      <c r="V140" s="1">
        <v>2021</v>
      </c>
      <c r="W140" s="1" t="s">
        <v>611</v>
      </c>
      <c r="X140" s="1" t="s">
        <v>30</v>
      </c>
      <c r="Y140" s="1" t="s">
        <v>613</v>
      </c>
      <c r="Z140" s="1" t="s">
        <v>367</v>
      </c>
      <c r="AA140" s="1" t="s">
        <v>48</v>
      </c>
      <c r="AB140" s="1" t="s">
        <v>389</v>
      </c>
      <c r="AC140" s="1" t="s">
        <v>400</v>
      </c>
      <c r="AD140" s="1">
        <v>10.18</v>
      </c>
      <c r="AE140" s="1">
        <v>10.18</v>
      </c>
      <c r="AF140" s="1">
        <v>0.83</v>
      </c>
      <c r="AG140" s="1">
        <v>0.78</v>
      </c>
      <c r="AH140" s="1">
        <f t="shared" si="273"/>
        <v>3.7727272727272729</v>
      </c>
      <c r="AI140" s="1">
        <f t="shared" si="274"/>
        <v>3.7727272727272729</v>
      </c>
      <c r="AJ140" s="2">
        <f t="shared" si="275"/>
        <v>0.21794871794871798</v>
      </c>
      <c r="AK140" s="1">
        <f t="shared" si="276"/>
        <v>0.21794871794871798</v>
      </c>
      <c r="AL140" s="1">
        <f t="shared" si="277"/>
        <v>17.3469387755102</v>
      </c>
      <c r="AM140" s="1">
        <f t="shared" si="278"/>
        <v>17.3469387755102</v>
      </c>
      <c r="AN140" s="4">
        <f t="shared" si="279"/>
        <v>0.82858534209885559</v>
      </c>
      <c r="AO140" s="4">
        <f t="shared" si="280"/>
        <v>0.78170999060444724</v>
      </c>
      <c r="AP140" s="4">
        <f t="shared" si="281"/>
        <v>0.80808219178082197</v>
      </c>
      <c r="AQ140" s="1">
        <v>0.78</v>
      </c>
      <c r="AR140" s="1">
        <f t="shared" si="282"/>
        <v>34</v>
      </c>
      <c r="AS140" s="1">
        <f t="shared" si="283"/>
        <v>7</v>
      </c>
      <c r="AT140" s="1">
        <f t="shared" si="284"/>
        <v>25</v>
      </c>
      <c r="AU140" s="1">
        <f t="shared" si="285"/>
        <v>7</v>
      </c>
      <c r="AV140" s="1">
        <f t="shared" si="286"/>
        <v>34</v>
      </c>
      <c r="AW140" s="1">
        <f t="shared" si="287"/>
        <v>7</v>
      </c>
      <c r="AX140" s="1">
        <f t="shared" si="288"/>
        <v>25</v>
      </c>
      <c r="AY140" s="1">
        <f t="shared" si="289"/>
        <v>7</v>
      </c>
      <c r="AZ140" s="1">
        <f t="shared" si="251"/>
        <v>0.82926829268292679</v>
      </c>
      <c r="BA140" s="1">
        <f t="shared" si="252"/>
        <v>0.21875</v>
      </c>
      <c r="BB140" s="1">
        <f t="shared" si="290"/>
        <v>0.82926829268292679</v>
      </c>
      <c r="BC140" s="1">
        <f t="shared" si="291"/>
        <v>0.21875</v>
      </c>
      <c r="BD140" s="1">
        <f t="shared" si="292"/>
        <v>41</v>
      </c>
      <c r="BE140" s="1">
        <f t="shared" si="293"/>
        <v>32</v>
      </c>
      <c r="BF140" s="1">
        <f t="shared" si="294"/>
        <v>1.28125</v>
      </c>
      <c r="BG140" s="1">
        <f t="shared" si="295"/>
        <v>0</v>
      </c>
      <c r="BH140" s="1" t="s">
        <v>639</v>
      </c>
      <c r="BI140" s="5">
        <v>0.66</v>
      </c>
      <c r="BJ140" s="1">
        <v>0.89600000000000002</v>
      </c>
      <c r="BK140" s="1" t="s">
        <v>764</v>
      </c>
      <c r="BL140" s="1" t="s">
        <v>653</v>
      </c>
      <c r="BM140">
        <v>0.21808900000000001</v>
      </c>
      <c r="BN140">
        <v>0.78219399999999994</v>
      </c>
      <c r="BO140">
        <f t="shared" si="296"/>
        <v>0.78191100000000002</v>
      </c>
      <c r="BP140">
        <v>0.5003647</v>
      </c>
      <c r="BQ140">
        <v>0.49920510000000001</v>
      </c>
      <c r="BR140" s="1">
        <f t="shared" si="297"/>
        <v>32</v>
      </c>
      <c r="BS140" s="1">
        <f t="shared" si="298"/>
        <v>7</v>
      </c>
      <c r="BT140" s="1">
        <f t="shared" si="299"/>
        <v>25</v>
      </c>
      <c r="BU140" s="1">
        <f t="shared" si="300"/>
        <v>9</v>
      </c>
      <c r="BV140" s="1">
        <f t="shared" si="301"/>
        <v>32</v>
      </c>
      <c r="BW140" s="1">
        <f t="shared" si="302"/>
        <v>7</v>
      </c>
      <c r="BX140" s="1">
        <f t="shared" si="303"/>
        <v>25</v>
      </c>
      <c r="BY140" s="1">
        <f t="shared" si="304"/>
        <v>9</v>
      </c>
      <c r="BZ140" s="1">
        <f t="shared" si="305"/>
        <v>0.78048780487804881</v>
      </c>
      <c r="CA140" s="1">
        <f t="shared" si="306"/>
        <v>0.21875</v>
      </c>
      <c r="CB140" s="1">
        <f t="shared" si="307"/>
        <v>0.78048780487804881</v>
      </c>
      <c r="CC140" s="1">
        <f t="shared" si="308"/>
        <v>0.21875</v>
      </c>
      <c r="CD140" s="1">
        <f t="shared" si="309"/>
        <v>3.5865816249329399</v>
      </c>
      <c r="CE140" s="1">
        <f t="shared" si="310"/>
        <v>3.5679442508710801</v>
      </c>
      <c r="CF140" s="2">
        <f t="shared" si="311"/>
        <v>0.27855599934007841</v>
      </c>
      <c r="CG140" s="2">
        <f t="shared" si="312"/>
        <v>0.28097560975609753</v>
      </c>
      <c r="CH140" s="1">
        <f t="shared" si="313"/>
        <v>12.698412698412696</v>
      </c>
      <c r="CI140" s="1">
        <f t="shared" si="314"/>
        <v>12.698412698412696</v>
      </c>
      <c r="CJ140" s="4">
        <f t="shared" si="315"/>
        <v>0.8212788192580146</v>
      </c>
      <c r="CK140" s="4">
        <f t="shared" si="316"/>
        <v>0.7369740531689043</v>
      </c>
      <c r="CL140" s="4">
        <f t="shared" si="317"/>
        <v>0.78206994520547946</v>
      </c>
      <c r="CM140">
        <v>0.1239971</v>
      </c>
      <c r="CN140">
        <v>0.36407</v>
      </c>
      <c r="CO140">
        <v>0.27352300000000002</v>
      </c>
      <c r="CP140">
        <v>0.8537361</v>
      </c>
      <c r="CQ140">
        <v>0.65718449999999995</v>
      </c>
      <c r="CR140">
        <v>0.94276629999999995</v>
      </c>
      <c r="CS140">
        <v>0.5003647</v>
      </c>
      <c r="CT140">
        <v>0.49920510000000001</v>
      </c>
    </row>
    <row r="141" spans="1:98" x14ac:dyDescent="0.25">
      <c r="A141" s="1" t="s">
        <v>606</v>
      </c>
      <c r="B141" t="s">
        <v>607</v>
      </c>
      <c r="C141" s="1">
        <v>50</v>
      </c>
      <c r="D141" s="1" t="s">
        <v>626</v>
      </c>
      <c r="E141" s="1" t="s">
        <v>571</v>
      </c>
      <c r="F141" s="1">
        <v>1</v>
      </c>
      <c r="G141" s="1">
        <v>0</v>
      </c>
      <c r="H141" s="1">
        <v>32</v>
      </c>
      <c r="I141" s="1">
        <v>41</v>
      </c>
      <c r="J141" s="1">
        <v>0</v>
      </c>
      <c r="K141" s="1">
        <f t="shared" si="271"/>
        <v>32</v>
      </c>
      <c r="L141" s="1">
        <f t="shared" si="324"/>
        <v>73</v>
      </c>
      <c r="M141" s="1" t="s">
        <v>33</v>
      </c>
      <c r="N141" s="1" t="s">
        <v>33</v>
      </c>
      <c r="O141" s="1">
        <v>0</v>
      </c>
      <c r="P141" s="1" t="s">
        <v>33</v>
      </c>
      <c r="Q141" s="1" t="e">
        <f t="shared" si="325"/>
        <v>#VALUE!</v>
      </c>
      <c r="R141" s="1" t="e">
        <f t="shared" si="326"/>
        <v>#VALUE!</v>
      </c>
      <c r="S141" s="1">
        <f t="shared" si="327"/>
        <v>0</v>
      </c>
      <c r="T141" s="1" t="e">
        <f t="shared" si="272"/>
        <v>#VALUE!</v>
      </c>
      <c r="U141" s="1">
        <v>53</v>
      </c>
      <c r="V141" s="1">
        <v>2021</v>
      </c>
      <c r="W141" s="1" t="s">
        <v>611</v>
      </c>
      <c r="X141" s="1" t="s">
        <v>30</v>
      </c>
      <c r="Y141" s="1" t="s">
        <v>59</v>
      </c>
      <c r="Z141" s="1" t="s">
        <v>367</v>
      </c>
      <c r="AA141" s="1" t="s">
        <v>48</v>
      </c>
      <c r="AB141" s="1" t="s">
        <v>389</v>
      </c>
      <c r="AC141" s="1" t="s">
        <v>400</v>
      </c>
      <c r="AD141" s="1">
        <v>9.09</v>
      </c>
      <c r="AE141" s="1">
        <v>9.09</v>
      </c>
      <c r="AF141" s="1">
        <v>0.78</v>
      </c>
      <c r="AG141" s="1">
        <v>0.91</v>
      </c>
      <c r="AH141" s="1">
        <f t="shared" si="273"/>
        <v>8.6666666666666696</v>
      </c>
      <c r="AI141" s="1">
        <f t="shared" si="274"/>
        <v>8.6666666666666696</v>
      </c>
      <c r="AJ141" s="2">
        <f t="shared" si="275"/>
        <v>0.24175824175824173</v>
      </c>
      <c r="AK141" s="1">
        <f t="shared" si="276"/>
        <v>0.24175824175824173</v>
      </c>
      <c r="AL141" s="1">
        <f t="shared" si="277"/>
        <v>34.370370370370367</v>
      </c>
      <c r="AM141" s="1">
        <f t="shared" si="278"/>
        <v>34.370370370370367</v>
      </c>
      <c r="AN141" s="4">
        <f t="shared" si="279"/>
        <v>0.91738382099827886</v>
      </c>
      <c r="AO141" s="4">
        <f t="shared" si="280"/>
        <v>0.7635028841111694</v>
      </c>
      <c r="AP141" s="4">
        <f t="shared" si="281"/>
        <v>0.83698630136986307</v>
      </c>
      <c r="AQ141" s="1">
        <v>0.81</v>
      </c>
      <c r="AR141" s="1">
        <f t="shared" si="282"/>
        <v>32</v>
      </c>
      <c r="AS141" s="1">
        <f t="shared" si="283"/>
        <v>3</v>
      </c>
      <c r="AT141" s="1">
        <f t="shared" si="284"/>
        <v>29</v>
      </c>
      <c r="AU141" s="1">
        <f t="shared" si="285"/>
        <v>9</v>
      </c>
      <c r="AV141" s="1">
        <f t="shared" si="286"/>
        <v>32</v>
      </c>
      <c r="AW141" s="1">
        <f t="shared" si="287"/>
        <v>3</v>
      </c>
      <c r="AX141" s="1">
        <f t="shared" si="288"/>
        <v>29</v>
      </c>
      <c r="AY141" s="1">
        <f t="shared" si="289"/>
        <v>9</v>
      </c>
      <c r="AZ141" s="1">
        <f t="shared" si="251"/>
        <v>0.78048780487804881</v>
      </c>
      <c r="BA141" s="1">
        <f t="shared" si="252"/>
        <v>9.375E-2</v>
      </c>
      <c r="BB141" s="1">
        <f t="shared" si="290"/>
        <v>0.78048780487804881</v>
      </c>
      <c r="BC141" s="1">
        <f t="shared" si="291"/>
        <v>9.375E-2</v>
      </c>
      <c r="BD141" s="1">
        <f t="shared" si="292"/>
        <v>35</v>
      </c>
      <c r="BE141" s="1">
        <f t="shared" si="293"/>
        <v>38</v>
      </c>
      <c r="BF141" s="1">
        <f t="shared" si="294"/>
        <v>0.92105263157894735</v>
      </c>
      <c r="BG141" s="1">
        <f t="shared" si="295"/>
        <v>-0.36019736842105265</v>
      </c>
      <c r="BH141" s="1" t="s">
        <v>640</v>
      </c>
      <c r="BI141" s="5">
        <v>0.68600000000000005</v>
      </c>
      <c r="BJ141" s="1">
        <v>0.92800000000000005</v>
      </c>
      <c r="BK141" s="1" t="s">
        <v>764</v>
      </c>
      <c r="BL141" s="1" t="s">
        <v>654</v>
      </c>
      <c r="BM141">
        <v>0.21408046</v>
      </c>
      <c r="BN141">
        <v>0.78516229999999998</v>
      </c>
      <c r="BO141">
        <f t="shared" si="296"/>
        <v>0.78591953999999997</v>
      </c>
      <c r="BP141">
        <v>0.5</v>
      </c>
      <c r="BQ141">
        <v>0.50077280000000002</v>
      </c>
      <c r="BR141" s="1">
        <f t="shared" si="297"/>
        <v>32</v>
      </c>
      <c r="BS141" s="1">
        <f t="shared" si="298"/>
        <v>7</v>
      </c>
      <c r="BT141" s="1">
        <f t="shared" si="299"/>
        <v>25</v>
      </c>
      <c r="BU141" s="1">
        <f t="shared" si="300"/>
        <v>9</v>
      </c>
      <c r="BV141" s="1">
        <f t="shared" si="301"/>
        <v>32</v>
      </c>
      <c r="BW141" s="1">
        <f t="shared" si="302"/>
        <v>7</v>
      </c>
      <c r="BX141" s="1">
        <f t="shared" si="303"/>
        <v>25</v>
      </c>
      <c r="BY141" s="1">
        <f t="shared" si="304"/>
        <v>9</v>
      </c>
      <c r="BZ141" s="1">
        <f t="shared" si="305"/>
        <v>0.78048780487804881</v>
      </c>
      <c r="CA141" s="1">
        <f t="shared" si="306"/>
        <v>0.21875</v>
      </c>
      <c r="CB141" s="1">
        <f t="shared" si="307"/>
        <v>0.78048780487804881</v>
      </c>
      <c r="CC141" s="1">
        <f t="shared" si="308"/>
        <v>0.21875</v>
      </c>
      <c r="CD141" s="1">
        <f t="shared" si="309"/>
        <v>3.6676037598200226</v>
      </c>
      <c r="CE141" s="1">
        <f t="shared" si="310"/>
        <v>3.5679442508710801</v>
      </c>
      <c r="CF141" s="2">
        <f t="shared" si="311"/>
        <v>0.27335838984229865</v>
      </c>
      <c r="CG141" s="2">
        <f t="shared" si="312"/>
        <v>0.28097560975609753</v>
      </c>
      <c r="CH141" s="1">
        <f t="shared" si="313"/>
        <v>12.698412698412696</v>
      </c>
      <c r="CI141" s="1">
        <f t="shared" si="314"/>
        <v>12.698412698412696</v>
      </c>
      <c r="CJ141" s="4">
        <f t="shared" si="315"/>
        <v>0.82453423147303695</v>
      </c>
      <c r="CK141" s="4">
        <f t="shared" si="316"/>
        <v>0.74060883721761861</v>
      </c>
      <c r="CL141" s="4">
        <f t="shared" si="317"/>
        <v>0.78549424082191777</v>
      </c>
      <c r="CM141">
        <v>4.5258619999999999E-2</v>
      </c>
      <c r="CN141">
        <v>0.57496139999999996</v>
      </c>
      <c r="CO141">
        <v>0.27298851000000002</v>
      </c>
      <c r="CP141">
        <v>0.79598150000000001</v>
      </c>
      <c r="CQ141">
        <v>0.77227011000000001</v>
      </c>
      <c r="CR141">
        <v>0.87635240000000003</v>
      </c>
      <c r="CS141">
        <v>0.5</v>
      </c>
      <c r="CT141">
        <v>0.50077280000000002</v>
      </c>
    </row>
    <row r="142" spans="1:98" x14ac:dyDescent="0.25">
      <c r="A142" s="1" t="s">
        <v>606</v>
      </c>
      <c r="B142" t="s">
        <v>607</v>
      </c>
      <c r="C142" s="1">
        <v>50</v>
      </c>
      <c r="D142" s="1" t="s">
        <v>627</v>
      </c>
      <c r="E142" s="1" t="s">
        <v>571</v>
      </c>
      <c r="F142" s="1">
        <v>1</v>
      </c>
      <c r="G142" s="1">
        <v>0</v>
      </c>
      <c r="H142" s="1">
        <v>32</v>
      </c>
      <c r="I142" s="1">
        <v>41</v>
      </c>
      <c r="J142" s="1">
        <v>0</v>
      </c>
      <c r="K142" s="1">
        <f t="shared" si="271"/>
        <v>32</v>
      </c>
      <c r="L142" s="1">
        <f t="shared" si="324"/>
        <v>73</v>
      </c>
      <c r="M142" s="1" t="s">
        <v>33</v>
      </c>
      <c r="N142" s="1" t="s">
        <v>33</v>
      </c>
      <c r="O142" s="1">
        <v>0</v>
      </c>
      <c r="P142" s="1" t="s">
        <v>33</v>
      </c>
      <c r="Q142" s="1" t="e">
        <f t="shared" si="325"/>
        <v>#VALUE!</v>
      </c>
      <c r="R142" s="1" t="e">
        <f t="shared" si="326"/>
        <v>#VALUE!</v>
      </c>
      <c r="S142" s="1">
        <f t="shared" si="327"/>
        <v>0</v>
      </c>
      <c r="T142" s="1" t="e">
        <f t="shared" si="272"/>
        <v>#VALUE!</v>
      </c>
      <c r="U142" s="1">
        <v>53</v>
      </c>
      <c r="V142" s="1">
        <v>2021</v>
      </c>
      <c r="W142" s="1" t="s">
        <v>611</v>
      </c>
      <c r="X142" s="1" t="s">
        <v>30</v>
      </c>
      <c r="Y142" s="1" t="s">
        <v>614</v>
      </c>
      <c r="Z142" s="1" t="s">
        <v>367</v>
      </c>
      <c r="AA142" s="1" t="s">
        <v>48</v>
      </c>
      <c r="AB142" s="1" t="s">
        <v>389</v>
      </c>
      <c r="AC142" s="1" t="s">
        <v>400</v>
      </c>
      <c r="AD142" s="1">
        <v>7.96</v>
      </c>
      <c r="AE142" s="1">
        <v>7.96</v>
      </c>
      <c r="AF142" s="1">
        <v>0.7</v>
      </c>
      <c r="AG142" s="1">
        <v>1</v>
      </c>
      <c r="AH142" s="1" t="e">
        <f t="shared" si="273"/>
        <v>#DIV/0!</v>
      </c>
      <c r="AI142" s="1">
        <f t="shared" si="274"/>
        <v>227.43203883494698</v>
      </c>
      <c r="AJ142" s="2">
        <f t="shared" si="275"/>
        <v>0.30000000000000004</v>
      </c>
      <c r="AK142" s="1">
        <f t="shared" si="276"/>
        <v>0.30000000000000004</v>
      </c>
      <c r="AL142" s="1" t="e">
        <f t="shared" si="277"/>
        <v>#DIV/0!</v>
      </c>
      <c r="AM142" s="1">
        <f t="shared" si="278"/>
        <v>771.99173553719015</v>
      </c>
      <c r="AN142" s="4">
        <f t="shared" si="279"/>
        <v>1</v>
      </c>
      <c r="AO142" s="4">
        <f t="shared" si="280"/>
        <v>0.72234762979683975</v>
      </c>
      <c r="AP142" s="4">
        <f t="shared" si="281"/>
        <v>0.83150684931506857</v>
      </c>
      <c r="AQ142" s="1">
        <v>0.83</v>
      </c>
      <c r="AR142" s="1">
        <f t="shared" si="282"/>
        <v>29</v>
      </c>
      <c r="AS142" s="1">
        <f t="shared" si="283"/>
        <v>0</v>
      </c>
      <c r="AT142" s="1">
        <f t="shared" si="284"/>
        <v>32</v>
      </c>
      <c r="AU142" s="1">
        <f t="shared" si="285"/>
        <v>12</v>
      </c>
      <c r="AV142" s="1">
        <f t="shared" si="286"/>
        <v>29.1</v>
      </c>
      <c r="AW142" s="1">
        <f t="shared" si="287"/>
        <v>0.1</v>
      </c>
      <c r="AX142" s="1">
        <f t="shared" si="288"/>
        <v>32.1</v>
      </c>
      <c r="AY142" s="1">
        <f t="shared" si="289"/>
        <v>12.1</v>
      </c>
      <c r="AZ142" s="1">
        <f t="shared" si="251"/>
        <v>0.70731707317073167</v>
      </c>
      <c r="BA142" s="1">
        <f t="shared" si="252"/>
        <v>0</v>
      </c>
      <c r="BB142" s="1">
        <f t="shared" si="290"/>
        <v>0.7063106796116505</v>
      </c>
      <c r="BC142" s="1">
        <f t="shared" si="291"/>
        <v>3.1055900621118626E-3</v>
      </c>
      <c r="BD142" s="1">
        <f t="shared" si="292"/>
        <v>29</v>
      </c>
      <c r="BE142" s="1">
        <f t="shared" si="293"/>
        <v>44</v>
      </c>
      <c r="BF142" s="1">
        <f t="shared" si="294"/>
        <v>0.65909090909090906</v>
      </c>
      <c r="BG142" s="1">
        <f t="shared" si="295"/>
        <v>-0.62215909090909094</v>
      </c>
      <c r="BH142" s="1" t="s">
        <v>641</v>
      </c>
      <c r="BI142" s="5">
        <v>0.71599999999999997</v>
      </c>
      <c r="BJ142" s="1">
        <v>0.93600000000000005</v>
      </c>
      <c r="BK142" s="1" t="s">
        <v>764</v>
      </c>
      <c r="BL142" s="1" t="s">
        <v>655</v>
      </c>
      <c r="BM142">
        <v>0.21454283660000001</v>
      </c>
      <c r="BN142">
        <v>0.78560249999999998</v>
      </c>
      <c r="BO142">
        <f t="shared" si="296"/>
        <v>0.78545716340000005</v>
      </c>
      <c r="BP142">
        <v>0.49892008640000002</v>
      </c>
      <c r="BQ142">
        <v>0.5023474</v>
      </c>
      <c r="BR142" s="1">
        <f t="shared" si="297"/>
        <v>32</v>
      </c>
      <c r="BS142" s="1">
        <f t="shared" si="298"/>
        <v>7</v>
      </c>
      <c r="BT142" s="1">
        <f t="shared" si="299"/>
        <v>25</v>
      </c>
      <c r="BU142" s="1">
        <f t="shared" si="300"/>
        <v>9</v>
      </c>
      <c r="BV142" s="1">
        <f t="shared" si="301"/>
        <v>32</v>
      </c>
      <c r="BW142" s="1">
        <f t="shared" si="302"/>
        <v>7</v>
      </c>
      <c r="BX142" s="1">
        <f t="shared" si="303"/>
        <v>25</v>
      </c>
      <c r="BY142" s="1">
        <f t="shared" si="304"/>
        <v>9</v>
      </c>
      <c r="BZ142" s="1">
        <f t="shared" si="305"/>
        <v>0.78048780487804881</v>
      </c>
      <c r="CA142" s="1">
        <f t="shared" si="306"/>
        <v>0.21875</v>
      </c>
      <c r="CB142" s="1">
        <f t="shared" si="307"/>
        <v>0.78048780487804881</v>
      </c>
      <c r="CC142" s="1">
        <f t="shared" si="308"/>
        <v>0.21875</v>
      </c>
      <c r="CD142" s="1">
        <f t="shared" si="309"/>
        <v>3.6617512495404378</v>
      </c>
      <c r="CE142" s="1">
        <f t="shared" si="310"/>
        <v>3.5679442508710801</v>
      </c>
      <c r="CF142" s="2">
        <f t="shared" si="311"/>
        <v>0.27295887031183197</v>
      </c>
      <c r="CG142" s="2">
        <f t="shared" si="312"/>
        <v>0.28097560975609753</v>
      </c>
      <c r="CH142" s="1">
        <f t="shared" si="313"/>
        <v>12.698412698412696</v>
      </c>
      <c r="CI142" s="1">
        <f t="shared" si="314"/>
        <v>12.698412698412696</v>
      </c>
      <c r="CJ142" s="4">
        <f t="shared" si="315"/>
        <v>0.82430306084006577</v>
      </c>
      <c r="CK142" s="4">
        <f t="shared" si="316"/>
        <v>0.74088971303399676</v>
      </c>
      <c r="CL142" s="4">
        <f t="shared" si="317"/>
        <v>0.7855387908054795</v>
      </c>
      <c r="CM142">
        <v>7.1994240000000003E-4</v>
      </c>
      <c r="CN142">
        <v>0.53677620000000004</v>
      </c>
      <c r="CO142">
        <v>0.27357811380000002</v>
      </c>
      <c r="CP142">
        <v>0.8122066</v>
      </c>
      <c r="CQ142">
        <v>0.72786177110000005</v>
      </c>
      <c r="CR142">
        <v>0.9201878</v>
      </c>
      <c r="CS142">
        <v>0.49892008640000002</v>
      </c>
      <c r="CT142">
        <v>0.5023474</v>
      </c>
    </row>
    <row r="143" spans="1:98" x14ac:dyDescent="0.25">
      <c r="A143" s="1" t="s">
        <v>606</v>
      </c>
      <c r="B143" t="s">
        <v>607</v>
      </c>
      <c r="C143" s="1">
        <v>50</v>
      </c>
      <c r="D143" s="1" t="s">
        <v>628</v>
      </c>
      <c r="E143" s="1" t="s">
        <v>571</v>
      </c>
      <c r="F143" s="1">
        <v>1</v>
      </c>
      <c r="G143" s="1">
        <v>0</v>
      </c>
      <c r="H143" s="1">
        <v>32</v>
      </c>
      <c r="I143" s="1">
        <v>41</v>
      </c>
      <c r="J143" s="1">
        <v>0</v>
      </c>
      <c r="K143" s="1">
        <f t="shared" si="271"/>
        <v>32</v>
      </c>
      <c r="L143" s="1">
        <f t="shared" si="324"/>
        <v>73</v>
      </c>
      <c r="M143" s="1" t="s">
        <v>33</v>
      </c>
      <c r="N143" s="1" t="s">
        <v>33</v>
      </c>
      <c r="O143" s="1">
        <v>0</v>
      </c>
      <c r="P143" s="1" t="s">
        <v>33</v>
      </c>
      <c r="Q143" s="1" t="e">
        <f t="shared" si="325"/>
        <v>#VALUE!</v>
      </c>
      <c r="R143" s="1" t="e">
        <f t="shared" si="326"/>
        <v>#VALUE!</v>
      </c>
      <c r="S143" s="1">
        <f t="shared" si="327"/>
        <v>0</v>
      </c>
      <c r="T143" s="1" t="e">
        <f t="shared" si="272"/>
        <v>#VALUE!</v>
      </c>
      <c r="U143" s="1">
        <v>53</v>
      </c>
      <c r="V143" s="1">
        <v>2021</v>
      </c>
      <c r="W143" s="1" t="s">
        <v>611</v>
      </c>
      <c r="X143" s="1" t="s">
        <v>30</v>
      </c>
      <c r="Y143" s="1" t="s">
        <v>615</v>
      </c>
      <c r="Z143" s="1" t="s">
        <v>367</v>
      </c>
      <c r="AA143" s="1" t="s">
        <v>48</v>
      </c>
      <c r="AB143" s="1" t="s">
        <v>389</v>
      </c>
      <c r="AC143" s="1" t="s">
        <v>400</v>
      </c>
      <c r="AD143" s="1">
        <v>8.5399999999999991</v>
      </c>
      <c r="AE143" s="1">
        <v>8.5399999999999991</v>
      </c>
      <c r="AF143" s="1">
        <v>0.76</v>
      </c>
      <c r="AG143" s="1">
        <v>0.96</v>
      </c>
      <c r="AH143" s="1">
        <f t="shared" si="273"/>
        <v>18.999999999999982</v>
      </c>
      <c r="AI143" s="1">
        <f t="shared" si="274"/>
        <v>18.999999999999982</v>
      </c>
      <c r="AJ143" s="2">
        <f t="shared" si="275"/>
        <v>0.25</v>
      </c>
      <c r="AK143" s="1">
        <f t="shared" si="276"/>
        <v>0.25</v>
      </c>
      <c r="AL143" s="1">
        <f t="shared" si="277"/>
        <v>96.100000000000009</v>
      </c>
      <c r="AM143" s="1">
        <f t="shared" si="278"/>
        <v>96.100000000000009</v>
      </c>
      <c r="AN143" s="4">
        <f t="shared" si="279"/>
        <v>0.96054254007398276</v>
      </c>
      <c r="AO143" s="4">
        <f t="shared" si="280"/>
        <v>0.75739644970414199</v>
      </c>
      <c r="AP143" s="4">
        <f t="shared" si="281"/>
        <v>0.84767123287671231</v>
      </c>
      <c r="AQ143" s="1">
        <v>0.83</v>
      </c>
      <c r="AR143" s="1">
        <f t="shared" si="282"/>
        <v>31</v>
      </c>
      <c r="AS143" s="1">
        <f t="shared" si="283"/>
        <v>1</v>
      </c>
      <c r="AT143" s="1">
        <f t="shared" si="284"/>
        <v>31</v>
      </c>
      <c r="AU143" s="1">
        <f t="shared" si="285"/>
        <v>10</v>
      </c>
      <c r="AV143" s="1">
        <f t="shared" si="286"/>
        <v>31</v>
      </c>
      <c r="AW143" s="1">
        <f t="shared" si="287"/>
        <v>1</v>
      </c>
      <c r="AX143" s="1">
        <f t="shared" si="288"/>
        <v>31</v>
      </c>
      <c r="AY143" s="1">
        <f t="shared" si="289"/>
        <v>10</v>
      </c>
      <c r="AZ143" s="1">
        <f t="shared" si="251"/>
        <v>0.75609756097560976</v>
      </c>
      <c r="BA143" s="1">
        <f t="shared" si="252"/>
        <v>3.125E-2</v>
      </c>
      <c r="BB143" s="1">
        <f t="shared" si="290"/>
        <v>0.75609756097560976</v>
      </c>
      <c r="BC143" s="1">
        <f t="shared" si="291"/>
        <v>3.125E-2</v>
      </c>
      <c r="BD143" s="1">
        <f t="shared" si="292"/>
        <v>32</v>
      </c>
      <c r="BE143" s="1">
        <f t="shared" si="293"/>
        <v>41</v>
      </c>
      <c r="BF143" s="1">
        <f t="shared" si="294"/>
        <v>0.78048780487804881</v>
      </c>
      <c r="BG143" s="1">
        <f t="shared" si="295"/>
        <v>-0.50076219512195119</v>
      </c>
      <c r="BH143" s="1" t="s">
        <v>642</v>
      </c>
      <c r="BI143" s="5">
        <v>0.71</v>
      </c>
      <c r="BJ143" s="1">
        <v>0.94599999999999995</v>
      </c>
      <c r="BK143" s="1" t="s">
        <v>764</v>
      </c>
      <c r="BL143" s="1" t="s">
        <v>656</v>
      </c>
      <c r="BM143">
        <v>0.18221258000000001</v>
      </c>
      <c r="BN143">
        <v>0.81747270000000005</v>
      </c>
      <c r="BO143">
        <f t="shared" si="296"/>
        <v>0.81778741999999993</v>
      </c>
      <c r="BP143">
        <v>0.49963847</v>
      </c>
      <c r="BQ143">
        <v>0.50078</v>
      </c>
      <c r="BR143" s="1">
        <f t="shared" si="297"/>
        <v>34</v>
      </c>
      <c r="BS143" s="1">
        <f t="shared" si="298"/>
        <v>6</v>
      </c>
      <c r="BT143" s="1">
        <f t="shared" si="299"/>
        <v>26</v>
      </c>
      <c r="BU143" s="1">
        <f t="shared" si="300"/>
        <v>7</v>
      </c>
      <c r="BV143" s="1">
        <f t="shared" si="301"/>
        <v>34</v>
      </c>
      <c r="BW143" s="1">
        <f t="shared" si="302"/>
        <v>6</v>
      </c>
      <c r="BX143" s="1">
        <f t="shared" si="303"/>
        <v>26</v>
      </c>
      <c r="BY143" s="1">
        <f t="shared" si="304"/>
        <v>7</v>
      </c>
      <c r="BZ143" s="1">
        <f t="shared" si="305"/>
        <v>0.82926829268292679</v>
      </c>
      <c r="CA143" s="1">
        <f t="shared" si="306"/>
        <v>0.1875</v>
      </c>
      <c r="CB143" s="1">
        <f t="shared" si="307"/>
        <v>0.82926829268292679</v>
      </c>
      <c r="CC143" s="1">
        <f t="shared" si="308"/>
        <v>0.1875</v>
      </c>
      <c r="CD143" s="1">
        <f t="shared" si="309"/>
        <v>4.4863680652565261</v>
      </c>
      <c r="CE143" s="1">
        <f t="shared" si="310"/>
        <v>4.4227642276422765</v>
      </c>
      <c r="CF143" s="2">
        <f t="shared" si="311"/>
        <v>0.22319651236503488</v>
      </c>
      <c r="CG143" s="2">
        <f t="shared" si="312"/>
        <v>0.21013133208255164</v>
      </c>
      <c r="CH143" s="1">
        <f t="shared" si="313"/>
        <v>21.047619047619044</v>
      </c>
      <c r="CI143" s="1">
        <f t="shared" si="314"/>
        <v>21.047619047619044</v>
      </c>
      <c r="CJ143" s="4">
        <f t="shared" si="315"/>
        <v>0.85181143662886938</v>
      </c>
      <c r="CK143" s="4">
        <f t="shared" si="316"/>
        <v>0.77762279580285731</v>
      </c>
      <c r="CL143" s="4">
        <f t="shared" si="317"/>
        <v>0.8176106594520548</v>
      </c>
      <c r="CM143">
        <v>4.5553150000000001E-2</v>
      </c>
      <c r="CN143">
        <v>0.44929799999999998</v>
      </c>
      <c r="CO143">
        <v>0.29067245000000003</v>
      </c>
      <c r="CP143">
        <v>0.83775350000000004</v>
      </c>
      <c r="CQ143">
        <v>0.77295734000000005</v>
      </c>
      <c r="CR143">
        <v>0.93291729999999995</v>
      </c>
      <c r="CS143">
        <v>0.49963847</v>
      </c>
      <c r="CT143">
        <v>0.50078</v>
      </c>
    </row>
    <row r="144" spans="1:98" x14ac:dyDescent="0.25">
      <c r="A144" s="1" t="s">
        <v>606</v>
      </c>
      <c r="B144" t="s">
        <v>607</v>
      </c>
      <c r="C144" s="1">
        <v>50</v>
      </c>
      <c r="D144" s="1" t="s">
        <v>629</v>
      </c>
      <c r="E144" s="1" t="s">
        <v>571</v>
      </c>
      <c r="F144" s="1">
        <v>1</v>
      </c>
      <c r="G144" s="1">
        <v>0</v>
      </c>
      <c r="H144" s="1">
        <v>32</v>
      </c>
      <c r="I144" s="1">
        <v>41</v>
      </c>
      <c r="J144" s="1">
        <v>0</v>
      </c>
      <c r="K144" s="1">
        <f t="shared" si="271"/>
        <v>32</v>
      </c>
      <c r="L144" s="1">
        <f t="shared" si="324"/>
        <v>73</v>
      </c>
      <c r="M144" s="1" t="s">
        <v>33</v>
      </c>
      <c r="N144" s="1" t="s">
        <v>33</v>
      </c>
      <c r="O144" s="1">
        <v>0</v>
      </c>
      <c r="P144" s="1" t="s">
        <v>33</v>
      </c>
      <c r="Q144" s="1" t="e">
        <f t="shared" si="325"/>
        <v>#VALUE!</v>
      </c>
      <c r="R144" s="1" t="e">
        <f t="shared" si="326"/>
        <v>#VALUE!</v>
      </c>
      <c r="S144" s="1">
        <f t="shared" si="327"/>
        <v>0</v>
      </c>
      <c r="T144" s="1" t="e">
        <f t="shared" si="272"/>
        <v>#VALUE!</v>
      </c>
      <c r="U144" s="1">
        <v>53</v>
      </c>
      <c r="V144" s="1">
        <v>2021</v>
      </c>
      <c r="W144" s="1" t="s">
        <v>611</v>
      </c>
      <c r="X144" s="1" t="s">
        <v>30</v>
      </c>
      <c r="Y144" s="1" t="s">
        <v>616</v>
      </c>
      <c r="Z144" s="1" t="s">
        <v>367</v>
      </c>
      <c r="AA144" s="1" t="s">
        <v>48</v>
      </c>
      <c r="AB144" s="1" t="s">
        <v>389</v>
      </c>
      <c r="AC144" s="1" t="s">
        <v>400</v>
      </c>
      <c r="AD144" s="1">
        <v>2.5</v>
      </c>
      <c r="AE144" s="1">
        <v>2.5</v>
      </c>
      <c r="AF144" s="1">
        <v>0.73</v>
      </c>
      <c r="AG144" s="1">
        <v>0.72</v>
      </c>
      <c r="AH144" s="1">
        <f t="shared" si="273"/>
        <v>2.6071428571428568</v>
      </c>
      <c r="AI144" s="1">
        <f t="shared" si="274"/>
        <v>2.6071428571428568</v>
      </c>
      <c r="AJ144" s="2">
        <f t="shared" si="275"/>
        <v>0.37500000000000006</v>
      </c>
      <c r="AK144" s="1">
        <f t="shared" si="276"/>
        <v>0.37500000000000006</v>
      </c>
      <c r="AL144" s="1">
        <f t="shared" si="277"/>
        <v>6.9696969696969688</v>
      </c>
      <c r="AM144" s="1">
        <f t="shared" si="278"/>
        <v>6.9696969696969688</v>
      </c>
      <c r="AN144" s="4">
        <f t="shared" si="279"/>
        <v>0.76960658266906656</v>
      </c>
      <c r="AO144" s="4">
        <f t="shared" si="280"/>
        <v>0.67546174142480209</v>
      </c>
      <c r="AP144" s="4">
        <f t="shared" si="281"/>
        <v>0.72561643835616441</v>
      </c>
      <c r="AQ144" s="1">
        <v>0.73</v>
      </c>
      <c r="AR144" s="1">
        <f t="shared" si="282"/>
        <v>30</v>
      </c>
      <c r="AS144" s="1">
        <f t="shared" si="283"/>
        <v>9</v>
      </c>
      <c r="AT144" s="1">
        <f t="shared" si="284"/>
        <v>23</v>
      </c>
      <c r="AU144" s="1">
        <f t="shared" si="285"/>
        <v>11</v>
      </c>
      <c r="AV144" s="1">
        <f t="shared" si="286"/>
        <v>30</v>
      </c>
      <c r="AW144" s="1">
        <f t="shared" si="287"/>
        <v>9</v>
      </c>
      <c r="AX144" s="1">
        <f t="shared" si="288"/>
        <v>23</v>
      </c>
      <c r="AY144" s="1">
        <f t="shared" si="289"/>
        <v>11</v>
      </c>
      <c r="AZ144" s="1">
        <f t="shared" si="251"/>
        <v>0.73170731707317072</v>
      </c>
      <c r="BA144" s="1">
        <f t="shared" si="252"/>
        <v>0.28125</v>
      </c>
      <c r="BB144" s="1">
        <f t="shared" si="290"/>
        <v>0.73170731707317072</v>
      </c>
      <c r="BC144" s="1">
        <f t="shared" si="291"/>
        <v>0.28125</v>
      </c>
      <c r="BD144" s="1">
        <f t="shared" si="292"/>
        <v>39</v>
      </c>
      <c r="BE144" s="1">
        <f t="shared" si="293"/>
        <v>34</v>
      </c>
      <c r="BF144" s="1">
        <f t="shared" si="294"/>
        <v>1.1470588235294117</v>
      </c>
      <c r="BG144" s="1">
        <f t="shared" si="295"/>
        <v>-0.13419117647058831</v>
      </c>
      <c r="BH144" s="1" t="s">
        <v>643</v>
      </c>
      <c r="BI144" s="5">
        <v>0.61299999999999999</v>
      </c>
      <c r="BJ144" s="1">
        <v>0.84899999999999998</v>
      </c>
      <c r="BK144" s="1" t="s">
        <v>764</v>
      </c>
      <c r="BL144" s="1" t="s">
        <v>657</v>
      </c>
      <c r="BM144">
        <v>0.27977044000000001</v>
      </c>
      <c r="BN144">
        <v>0.72161739999999996</v>
      </c>
      <c r="BO144">
        <f t="shared" si="296"/>
        <v>0.72022955999999994</v>
      </c>
      <c r="BP144">
        <v>0.5</v>
      </c>
      <c r="BQ144">
        <v>0.49922240000000001</v>
      </c>
      <c r="BR144" s="1">
        <f t="shared" si="297"/>
        <v>30</v>
      </c>
      <c r="BS144" s="1">
        <f t="shared" si="298"/>
        <v>9</v>
      </c>
      <c r="BT144" s="1">
        <f t="shared" si="299"/>
        <v>23</v>
      </c>
      <c r="BU144" s="1">
        <f t="shared" si="300"/>
        <v>11</v>
      </c>
      <c r="BV144" s="1">
        <f t="shared" si="301"/>
        <v>30</v>
      </c>
      <c r="BW144" s="1">
        <f t="shared" si="302"/>
        <v>9</v>
      </c>
      <c r="BX144" s="1">
        <f t="shared" si="303"/>
        <v>23</v>
      </c>
      <c r="BY144" s="1">
        <f t="shared" si="304"/>
        <v>11</v>
      </c>
      <c r="BZ144" s="1">
        <f t="shared" si="305"/>
        <v>0.73170731707317072</v>
      </c>
      <c r="CA144" s="1">
        <f t="shared" si="306"/>
        <v>0.28125</v>
      </c>
      <c r="CB144" s="1">
        <f t="shared" si="307"/>
        <v>0.73170731707317072</v>
      </c>
      <c r="CC144" s="1">
        <f t="shared" si="308"/>
        <v>0.28125</v>
      </c>
      <c r="CD144" s="1">
        <f t="shared" si="309"/>
        <v>2.5793196736581603</v>
      </c>
      <c r="CE144" s="1">
        <f t="shared" si="310"/>
        <v>2.6016260162601625</v>
      </c>
      <c r="CF144" s="2">
        <f t="shared" si="311"/>
        <v>0.38651926477441451</v>
      </c>
      <c r="CG144" s="2">
        <f t="shared" si="312"/>
        <v>0.37327677624602335</v>
      </c>
      <c r="CH144" s="1">
        <f t="shared" si="313"/>
        <v>6.9696969696969688</v>
      </c>
      <c r="CI144" s="1">
        <f t="shared" si="314"/>
        <v>6.9696969696969688</v>
      </c>
      <c r="CJ144" s="4">
        <f t="shared" si="315"/>
        <v>0.76769865241859359</v>
      </c>
      <c r="CK144" s="4">
        <f t="shared" si="316"/>
        <v>0.66879441022622022</v>
      </c>
      <c r="CL144" s="4">
        <f t="shared" si="317"/>
        <v>0.72100903178082176</v>
      </c>
      <c r="CM144">
        <v>6.241033E-2</v>
      </c>
      <c r="CN144">
        <v>0.22395019999999999</v>
      </c>
      <c r="CO144">
        <v>0.40674318999999998</v>
      </c>
      <c r="CP144">
        <v>0.77760499999999999</v>
      </c>
      <c r="CQ144">
        <v>0.82209469000000002</v>
      </c>
      <c r="CR144">
        <v>0.90357699999999996</v>
      </c>
      <c r="CS144">
        <v>0.5</v>
      </c>
      <c r="CT144">
        <v>0.49922240000000001</v>
      </c>
    </row>
    <row r="145" spans="1:98" x14ac:dyDescent="0.25">
      <c r="A145" s="1" t="s">
        <v>606</v>
      </c>
      <c r="B145" t="s">
        <v>607</v>
      </c>
      <c r="C145" s="1">
        <v>50</v>
      </c>
      <c r="D145" s="1" t="s">
        <v>630</v>
      </c>
      <c r="E145" s="1" t="s">
        <v>571</v>
      </c>
      <c r="F145" s="1">
        <v>1</v>
      </c>
      <c r="G145" s="1">
        <v>0</v>
      </c>
      <c r="H145" s="1">
        <v>32</v>
      </c>
      <c r="I145" s="1">
        <v>41</v>
      </c>
      <c r="J145" s="1">
        <v>0</v>
      </c>
      <c r="K145" s="1">
        <f t="shared" si="271"/>
        <v>32</v>
      </c>
      <c r="L145" s="1">
        <f t="shared" si="324"/>
        <v>73</v>
      </c>
      <c r="M145" s="1" t="s">
        <v>33</v>
      </c>
      <c r="N145" s="1" t="s">
        <v>33</v>
      </c>
      <c r="O145" s="1">
        <v>0</v>
      </c>
      <c r="P145" s="1" t="s">
        <v>33</v>
      </c>
      <c r="Q145" s="1" t="e">
        <f t="shared" si="325"/>
        <v>#VALUE!</v>
      </c>
      <c r="R145" s="1" t="e">
        <f t="shared" si="326"/>
        <v>#VALUE!</v>
      </c>
      <c r="S145" s="1">
        <f t="shared" si="327"/>
        <v>0</v>
      </c>
      <c r="T145" s="1" t="e">
        <f t="shared" si="272"/>
        <v>#VALUE!</v>
      </c>
      <c r="U145" s="1">
        <v>53</v>
      </c>
      <c r="V145" s="1">
        <v>2021</v>
      </c>
      <c r="W145" s="1" t="s">
        <v>611</v>
      </c>
      <c r="X145" s="1" t="s">
        <v>40</v>
      </c>
      <c r="Y145" s="1" t="s">
        <v>617</v>
      </c>
      <c r="Z145" s="1" t="s">
        <v>367</v>
      </c>
      <c r="AA145" s="1" t="s">
        <v>48</v>
      </c>
      <c r="AB145" s="1" t="s">
        <v>389</v>
      </c>
      <c r="AC145" s="1" t="s">
        <v>400</v>
      </c>
      <c r="AD145" s="1">
        <v>0.62</v>
      </c>
      <c r="AE145" s="1">
        <v>0.62</v>
      </c>
      <c r="AF145" s="1">
        <v>0.78</v>
      </c>
      <c r="AG145" s="1">
        <v>0.95</v>
      </c>
      <c r="AH145" s="1">
        <f t="shared" si="273"/>
        <v>15.599999999999987</v>
      </c>
      <c r="AI145" s="1">
        <f t="shared" si="274"/>
        <v>15.599999999999987</v>
      </c>
      <c r="AJ145" s="2">
        <f t="shared" si="275"/>
        <v>0.23157894736842102</v>
      </c>
      <c r="AK145" s="1">
        <f t="shared" si="276"/>
        <v>0.23157894736842102</v>
      </c>
      <c r="AL145" s="1">
        <f t="shared" si="277"/>
        <v>53.333333333333329</v>
      </c>
      <c r="AM145" s="1">
        <f t="shared" si="278"/>
        <v>53.333333333333329</v>
      </c>
      <c r="AN145" s="4">
        <f t="shared" si="279"/>
        <v>0.95235259082787382</v>
      </c>
      <c r="AO145" s="4">
        <f t="shared" si="280"/>
        <v>0.7711821410451547</v>
      </c>
      <c r="AP145" s="4">
        <f t="shared" si="281"/>
        <v>0.85452054794520538</v>
      </c>
      <c r="AQ145" s="1">
        <v>0.83</v>
      </c>
      <c r="AR145" s="1">
        <f t="shared" si="282"/>
        <v>32</v>
      </c>
      <c r="AS145" s="1">
        <f t="shared" si="283"/>
        <v>2</v>
      </c>
      <c r="AT145" s="1">
        <f t="shared" si="284"/>
        <v>30</v>
      </c>
      <c r="AU145" s="1">
        <f t="shared" si="285"/>
        <v>9</v>
      </c>
      <c r="AV145" s="1">
        <f t="shared" si="286"/>
        <v>32</v>
      </c>
      <c r="AW145" s="1">
        <f t="shared" si="287"/>
        <v>2</v>
      </c>
      <c r="AX145" s="1">
        <f t="shared" si="288"/>
        <v>30</v>
      </c>
      <c r="AY145" s="1">
        <f t="shared" si="289"/>
        <v>9</v>
      </c>
      <c r="AZ145" s="1">
        <f t="shared" si="251"/>
        <v>0.78048780487804881</v>
      </c>
      <c r="BA145" s="1">
        <f t="shared" si="252"/>
        <v>6.25E-2</v>
      </c>
      <c r="BB145" s="1">
        <f t="shared" si="290"/>
        <v>0.78048780487804881</v>
      </c>
      <c r="BC145" s="1">
        <f t="shared" si="291"/>
        <v>6.25E-2</v>
      </c>
      <c r="BD145" s="1">
        <f t="shared" si="292"/>
        <v>34</v>
      </c>
      <c r="BE145" s="1">
        <f t="shared" si="293"/>
        <v>39</v>
      </c>
      <c r="BF145" s="1">
        <f t="shared" si="294"/>
        <v>0.87179487179487181</v>
      </c>
      <c r="BG145" s="1">
        <f t="shared" si="295"/>
        <v>-0.40945512820512819</v>
      </c>
      <c r="BH145" s="1" t="s">
        <v>644</v>
      </c>
      <c r="BI145" s="5">
        <v>0.71599999999999997</v>
      </c>
      <c r="BJ145" s="1">
        <v>0.94</v>
      </c>
      <c r="BK145" s="1" t="s">
        <v>764</v>
      </c>
      <c r="BL145" s="1" t="s">
        <v>658</v>
      </c>
      <c r="BM145">
        <v>0.21604045999999999</v>
      </c>
      <c r="BN145">
        <v>0.78494620000000004</v>
      </c>
      <c r="BO145">
        <f t="shared" si="296"/>
        <v>0.78395954000000001</v>
      </c>
      <c r="BP145">
        <v>0.49927746000000001</v>
      </c>
      <c r="BQ145">
        <v>0.50230410000000003</v>
      </c>
      <c r="BR145" s="1">
        <f t="shared" si="297"/>
        <v>32</v>
      </c>
      <c r="BS145" s="1">
        <f t="shared" si="298"/>
        <v>7</v>
      </c>
      <c r="BT145" s="1">
        <f t="shared" si="299"/>
        <v>25</v>
      </c>
      <c r="BU145" s="1">
        <f t="shared" si="300"/>
        <v>9</v>
      </c>
      <c r="BV145" s="1">
        <f t="shared" si="301"/>
        <v>32</v>
      </c>
      <c r="BW145" s="1">
        <f t="shared" si="302"/>
        <v>7</v>
      </c>
      <c r="BX145" s="1">
        <f t="shared" si="303"/>
        <v>25</v>
      </c>
      <c r="BY145" s="1">
        <f t="shared" si="304"/>
        <v>9</v>
      </c>
      <c r="BZ145" s="1">
        <f t="shared" si="305"/>
        <v>0.78048780487804881</v>
      </c>
      <c r="CA145" s="1">
        <f t="shared" si="306"/>
        <v>0.21875</v>
      </c>
      <c r="CB145" s="1">
        <f t="shared" si="307"/>
        <v>0.78048780487804881</v>
      </c>
      <c r="CC145" s="1">
        <f t="shared" si="308"/>
        <v>0.21875</v>
      </c>
      <c r="CD145" s="1">
        <f t="shared" si="309"/>
        <v>3.6333296087223665</v>
      </c>
      <c r="CE145" s="1">
        <f t="shared" si="310"/>
        <v>3.5679442508710801</v>
      </c>
      <c r="CF145" s="2">
        <f t="shared" si="311"/>
        <v>0.27431747306755139</v>
      </c>
      <c r="CG145" s="2">
        <f t="shared" si="312"/>
        <v>0.28097560975609753</v>
      </c>
      <c r="CH145" s="1">
        <f t="shared" si="313"/>
        <v>12.698412698412696</v>
      </c>
      <c r="CI145" s="1">
        <f t="shared" si="314"/>
        <v>12.698412698412696</v>
      </c>
      <c r="CJ145" s="4">
        <f t="shared" si="315"/>
        <v>0.82317170563668762</v>
      </c>
      <c r="CK145" s="4">
        <f t="shared" si="316"/>
        <v>0.73993543756073343</v>
      </c>
      <c r="CL145" s="4">
        <f t="shared" si="317"/>
        <v>0.78451369150684946</v>
      </c>
      <c r="CM145">
        <v>8.6705199999999993E-3</v>
      </c>
      <c r="CN145">
        <v>0.51305679999999998</v>
      </c>
      <c r="CO145">
        <v>0.41473988000000001</v>
      </c>
      <c r="CP145">
        <v>0.84024580000000004</v>
      </c>
      <c r="CQ145">
        <v>0.84320808999999997</v>
      </c>
      <c r="CR145">
        <v>0.86482329999999996</v>
      </c>
      <c r="CS145">
        <v>0.49927746000000001</v>
      </c>
      <c r="CT145">
        <v>0.50230410000000003</v>
      </c>
    </row>
    <row r="146" spans="1:98" x14ac:dyDescent="0.25">
      <c r="A146" s="1" t="s">
        <v>606</v>
      </c>
      <c r="B146" t="s">
        <v>607</v>
      </c>
      <c r="C146" s="1">
        <v>50</v>
      </c>
      <c r="D146" s="1" t="s">
        <v>631</v>
      </c>
      <c r="E146" s="1" t="s">
        <v>571</v>
      </c>
      <c r="F146" s="1">
        <v>1</v>
      </c>
      <c r="G146" s="1">
        <v>0</v>
      </c>
      <c r="H146" s="1">
        <v>32</v>
      </c>
      <c r="I146" s="1">
        <v>41</v>
      </c>
      <c r="J146" s="1">
        <v>0</v>
      </c>
      <c r="K146" s="1">
        <f t="shared" si="271"/>
        <v>32</v>
      </c>
      <c r="L146" s="1">
        <f t="shared" si="324"/>
        <v>73</v>
      </c>
      <c r="M146" s="1" t="s">
        <v>33</v>
      </c>
      <c r="N146" s="1" t="s">
        <v>33</v>
      </c>
      <c r="O146" s="1">
        <v>0</v>
      </c>
      <c r="P146" s="1" t="s">
        <v>33</v>
      </c>
      <c r="Q146" s="1" t="e">
        <f t="shared" si="325"/>
        <v>#VALUE!</v>
      </c>
      <c r="R146" s="1" t="e">
        <f t="shared" si="326"/>
        <v>#VALUE!</v>
      </c>
      <c r="S146" s="1">
        <f t="shared" si="327"/>
        <v>0</v>
      </c>
      <c r="T146" s="1" t="e">
        <f t="shared" si="272"/>
        <v>#VALUE!</v>
      </c>
      <c r="U146" s="1">
        <v>53</v>
      </c>
      <c r="V146" s="1">
        <v>2021</v>
      </c>
      <c r="W146" s="1" t="s">
        <v>611</v>
      </c>
      <c r="X146" s="1" t="s">
        <v>40</v>
      </c>
      <c r="Y146" s="1" t="s">
        <v>618</v>
      </c>
      <c r="Z146" s="1" t="s">
        <v>367</v>
      </c>
      <c r="AA146" s="1" t="s">
        <v>48</v>
      </c>
      <c r="AB146" s="1" t="s">
        <v>389</v>
      </c>
      <c r="AC146" s="1" t="s">
        <v>400</v>
      </c>
      <c r="AD146" s="1">
        <v>0.38</v>
      </c>
      <c r="AE146" s="1">
        <v>0.38</v>
      </c>
      <c r="AF146" s="1">
        <v>0.95</v>
      </c>
      <c r="AG146" s="1">
        <v>0.66</v>
      </c>
      <c r="AH146" s="1">
        <f t="shared" si="273"/>
        <v>2.7941176470588238</v>
      </c>
      <c r="AI146" s="1">
        <f t="shared" si="274"/>
        <v>2.7941176470588238</v>
      </c>
      <c r="AJ146" s="2">
        <f t="shared" si="275"/>
        <v>7.5757575757575815E-2</v>
      </c>
      <c r="AK146" s="1">
        <f t="shared" si="276"/>
        <v>7.5757575757575815E-2</v>
      </c>
      <c r="AL146" s="1">
        <f t="shared" si="277"/>
        <v>37.227272727272727</v>
      </c>
      <c r="AM146" s="1">
        <f t="shared" si="278"/>
        <v>37.227272727272727</v>
      </c>
      <c r="AN146" s="4">
        <f t="shared" si="279"/>
        <v>0.78165763596227167</v>
      </c>
      <c r="AO146" s="4">
        <f t="shared" si="280"/>
        <v>0.91152352179542495</v>
      </c>
      <c r="AP146" s="4">
        <f t="shared" si="281"/>
        <v>0.82287671232876702</v>
      </c>
      <c r="AQ146" s="1">
        <v>0.8</v>
      </c>
      <c r="AR146" s="1">
        <f t="shared" si="282"/>
        <v>39</v>
      </c>
      <c r="AS146" s="1">
        <f t="shared" si="283"/>
        <v>11</v>
      </c>
      <c r="AT146" s="1">
        <f t="shared" si="284"/>
        <v>21</v>
      </c>
      <c r="AU146" s="1">
        <f t="shared" si="285"/>
        <v>2</v>
      </c>
      <c r="AV146" s="1">
        <f t="shared" si="286"/>
        <v>39</v>
      </c>
      <c r="AW146" s="1">
        <f t="shared" si="287"/>
        <v>11</v>
      </c>
      <c r="AX146" s="1">
        <f t="shared" si="288"/>
        <v>21</v>
      </c>
      <c r="AY146" s="1">
        <f t="shared" si="289"/>
        <v>2</v>
      </c>
      <c r="AZ146" s="1">
        <f t="shared" si="251"/>
        <v>0.95121951219512191</v>
      </c>
      <c r="BA146" s="1">
        <f t="shared" si="252"/>
        <v>0.34375</v>
      </c>
      <c r="BB146" s="1">
        <f t="shared" si="290"/>
        <v>0.95121951219512191</v>
      </c>
      <c r="BC146" s="1">
        <f t="shared" si="291"/>
        <v>0.34375</v>
      </c>
      <c r="BD146" s="1">
        <f t="shared" si="292"/>
        <v>50</v>
      </c>
      <c r="BE146" s="1">
        <f t="shared" si="293"/>
        <v>23</v>
      </c>
      <c r="BF146" s="1">
        <f t="shared" si="294"/>
        <v>2.1739130434782608</v>
      </c>
      <c r="BG146" s="1">
        <f t="shared" si="295"/>
        <v>0.89266304347826075</v>
      </c>
      <c r="BH146" s="1" t="s">
        <v>645</v>
      </c>
      <c r="BI146" s="5">
        <v>0.68400000000000005</v>
      </c>
      <c r="BJ146" s="1">
        <v>0.92400000000000004</v>
      </c>
      <c r="BK146" s="1" t="s">
        <v>764</v>
      </c>
      <c r="BL146" s="1" t="s">
        <v>659</v>
      </c>
      <c r="BM146">
        <v>0.2451613</v>
      </c>
      <c r="BN146">
        <v>0.75583199999999995</v>
      </c>
      <c r="BO146">
        <f t="shared" si="296"/>
        <v>0.75483869999999997</v>
      </c>
      <c r="BP146">
        <v>0.5010753</v>
      </c>
      <c r="BQ146">
        <v>0.49922240000000001</v>
      </c>
      <c r="BR146" s="1">
        <f t="shared" si="297"/>
        <v>31</v>
      </c>
      <c r="BS146" s="1">
        <f t="shared" si="298"/>
        <v>8</v>
      </c>
      <c r="BT146" s="1">
        <f t="shared" si="299"/>
        <v>24</v>
      </c>
      <c r="BU146" s="1">
        <f t="shared" si="300"/>
        <v>10</v>
      </c>
      <c r="BV146" s="1">
        <f t="shared" si="301"/>
        <v>31</v>
      </c>
      <c r="BW146" s="1">
        <f t="shared" si="302"/>
        <v>8</v>
      </c>
      <c r="BX146" s="1">
        <f t="shared" si="303"/>
        <v>24</v>
      </c>
      <c r="BY146" s="1">
        <f t="shared" si="304"/>
        <v>10</v>
      </c>
      <c r="BZ146" s="1">
        <f t="shared" si="305"/>
        <v>0.75609756097560976</v>
      </c>
      <c r="CA146" s="1">
        <f t="shared" si="306"/>
        <v>0.25</v>
      </c>
      <c r="CB146" s="1">
        <f t="shared" si="307"/>
        <v>0.75609756097560976</v>
      </c>
      <c r="CC146" s="1">
        <f t="shared" si="308"/>
        <v>0.25</v>
      </c>
      <c r="CD146" s="1">
        <f t="shared" si="309"/>
        <v>3.082998825671099</v>
      </c>
      <c r="CE146" s="1">
        <f t="shared" si="310"/>
        <v>3.024390243902439</v>
      </c>
      <c r="CF146" s="2">
        <f t="shared" si="311"/>
        <v>0.32347043149748422</v>
      </c>
      <c r="CG146" s="2">
        <f t="shared" si="312"/>
        <v>0.32520325203252032</v>
      </c>
      <c r="CH146" s="1">
        <f t="shared" si="313"/>
        <v>9.3000000000000007</v>
      </c>
      <c r="CI146" s="1">
        <f t="shared" si="314"/>
        <v>9.3000000000000007</v>
      </c>
      <c r="CJ146" s="4">
        <f t="shared" si="315"/>
        <v>0.79798356264348913</v>
      </c>
      <c r="CK146" s="4">
        <f t="shared" si="316"/>
        <v>0.70699033637405706</v>
      </c>
      <c r="CL146" s="4">
        <f t="shared" si="317"/>
        <v>0.75539658082191774</v>
      </c>
      <c r="CM146">
        <v>0.125448</v>
      </c>
      <c r="CN146">
        <v>0.24261279999999999</v>
      </c>
      <c r="CO146">
        <v>0.2494624</v>
      </c>
      <c r="CP146">
        <v>0.79315709999999995</v>
      </c>
      <c r="CQ146">
        <v>0.40716849999999999</v>
      </c>
      <c r="CR146">
        <v>0.98911349999999998</v>
      </c>
      <c r="CS146">
        <v>0.5010753</v>
      </c>
      <c r="CT146">
        <v>0.49922240000000001</v>
      </c>
    </row>
    <row r="147" spans="1:98" x14ac:dyDescent="0.25">
      <c r="A147" s="1" t="s">
        <v>606</v>
      </c>
      <c r="B147" t="s">
        <v>607</v>
      </c>
      <c r="C147" s="1">
        <v>50</v>
      </c>
      <c r="D147" s="1" t="s">
        <v>632</v>
      </c>
      <c r="E147" s="1" t="s">
        <v>571</v>
      </c>
      <c r="F147" s="1">
        <v>1</v>
      </c>
      <c r="G147" s="1">
        <v>0</v>
      </c>
      <c r="H147" s="1">
        <v>32</v>
      </c>
      <c r="I147" s="1">
        <v>41</v>
      </c>
      <c r="J147" s="1">
        <v>0</v>
      </c>
      <c r="K147" s="1">
        <f t="shared" si="271"/>
        <v>32</v>
      </c>
      <c r="L147" s="1">
        <f t="shared" si="324"/>
        <v>73</v>
      </c>
      <c r="M147" s="1" t="s">
        <v>33</v>
      </c>
      <c r="N147" s="1" t="s">
        <v>33</v>
      </c>
      <c r="O147" s="1">
        <v>0</v>
      </c>
      <c r="P147" s="1" t="s">
        <v>33</v>
      </c>
      <c r="Q147" s="1" t="e">
        <f t="shared" si="325"/>
        <v>#VALUE!</v>
      </c>
      <c r="R147" s="1" t="e">
        <f t="shared" si="326"/>
        <v>#VALUE!</v>
      </c>
      <c r="S147" s="1">
        <f t="shared" si="327"/>
        <v>0</v>
      </c>
      <c r="T147" s="1" t="e">
        <f t="shared" si="272"/>
        <v>#VALUE!</v>
      </c>
      <c r="U147" s="1">
        <v>53</v>
      </c>
      <c r="V147" s="1">
        <v>2021</v>
      </c>
      <c r="W147" s="1" t="s">
        <v>611</v>
      </c>
      <c r="X147" s="1" t="s">
        <v>40</v>
      </c>
      <c r="Y147" s="1" t="s">
        <v>619</v>
      </c>
      <c r="Z147" s="1" t="s">
        <v>367</v>
      </c>
      <c r="AA147" s="1" t="s">
        <v>48</v>
      </c>
      <c r="AB147" s="1" t="s">
        <v>389</v>
      </c>
      <c r="AC147" s="1" t="s">
        <v>400</v>
      </c>
      <c r="AD147" s="1">
        <v>0.42</v>
      </c>
      <c r="AE147" s="1">
        <v>0.42</v>
      </c>
      <c r="AF147" s="1">
        <v>0.88</v>
      </c>
      <c r="AG147" s="1">
        <v>0.78</v>
      </c>
      <c r="AH147" s="1">
        <f t="shared" si="273"/>
        <v>4.0000000000000009</v>
      </c>
      <c r="AI147" s="1">
        <f t="shared" si="274"/>
        <v>4.0000000000000009</v>
      </c>
      <c r="AJ147" s="2">
        <f t="shared" si="275"/>
        <v>0.15384615384615383</v>
      </c>
      <c r="AK147" s="1">
        <f t="shared" si="276"/>
        <v>0.15384615384615383</v>
      </c>
      <c r="AL147" s="1">
        <f t="shared" si="277"/>
        <v>25.714285714285712</v>
      </c>
      <c r="AM147" s="1">
        <f t="shared" si="278"/>
        <v>25.714285714285712</v>
      </c>
      <c r="AN147" s="4">
        <f t="shared" si="279"/>
        <v>0.83673469387755106</v>
      </c>
      <c r="AO147" s="4">
        <f t="shared" si="280"/>
        <v>0.83534136546184734</v>
      </c>
      <c r="AP147" s="4">
        <f t="shared" si="281"/>
        <v>0.8361643835616438</v>
      </c>
      <c r="AQ147" s="1">
        <v>0.82</v>
      </c>
      <c r="AR147" s="1">
        <f t="shared" si="282"/>
        <v>36</v>
      </c>
      <c r="AS147" s="1">
        <f t="shared" si="283"/>
        <v>7</v>
      </c>
      <c r="AT147" s="1">
        <f t="shared" si="284"/>
        <v>25</v>
      </c>
      <c r="AU147" s="1">
        <f t="shared" si="285"/>
        <v>5</v>
      </c>
      <c r="AV147" s="1">
        <f t="shared" si="286"/>
        <v>36</v>
      </c>
      <c r="AW147" s="1">
        <f t="shared" si="287"/>
        <v>7</v>
      </c>
      <c r="AX147" s="1">
        <f t="shared" si="288"/>
        <v>25</v>
      </c>
      <c r="AY147" s="1">
        <f t="shared" si="289"/>
        <v>5</v>
      </c>
      <c r="AZ147" s="1">
        <f t="shared" si="251"/>
        <v>0.87804878048780488</v>
      </c>
      <c r="BA147" s="1">
        <f t="shared" si="252"/>
        <v>0.21875</v>
      </c>
      <c r="BB147" s="1">
        <f t="shared" si="290"/>
        <v>0.87804878048780488</v>
      </c>
      <c r="BC147" s="1">
        <f t="shared" si="291"/>
        <v>0.21875</v>
      </c>
      <c r="BD147" s="1">
        <f t="shared" si="292"/>
        <v>43</v>
      </c>
      <c r="BE147" s="1">
        <f t="shared" si="293"/>
        <v>30</v>
      </c>
      <c r="BF147" s="1">
        <f t="shared" si="294"/>
        <v>1.4333333333333333</v>
      </c>
      <c r="BG147" s="1">
        <f t="shared" si="295"/>
        <v>0.15208333333333335</v>
      </c>
      <c r="BH147" s="1" t="s">
        <v>646</v>
      </c>
      <c r="BI147" s="5">
        <v>0.71</v>
      </c>
      <c r="BJ147" s="1">
        <v>0.93700000000000006</v>
      </c>
      <c r="BK147" s="1" t="s">
        <v>764</v>
      </c>
      <c r="BL147" s="1" t="s">
        <v>660</v>
      </c>
      <c r="BM147">
        <v>0.2190202</v>
      </c>
      <c r="BN147">
        <v>0.78071539999999995</v>
      </c>
      <c r="BO147">
        <f t="shared" si="296"/>
        <v>0.7809798</v>
      </c>
      <c r="BP147">
        <v>0.5</v>
      </c>
      <c r="BQ147">
        <v>0.50077760000000004</v>
      </c>
      <c r="BR147" s="1">
        <f t="shared" si="297"/>
        <v>32</v>
      </c>
      <c r="BS147" s="1">
        <f t="shared" si="298"/>
        <v>7</v>
      </c>
      <c r="BT147" s="1">
        <f t="shared" si="299"/>
        <v>25</v>
      </c>
      <c r="BU147" s="1">
        <f t="shared" si="300"/>
        <v>9</v>
      </c>
      <c r="BV147" s="1">
        <f t="shared" si="301"/>
        <v>32</v>
      </c>
      <c r="BW147" s="1">
        <f t="shared" si="302"/>
        <v>7</v>
      </c>
      <c r="BX147" s="1">
        <f t="shared" si="303"/>
        <v>25</v>
      </c>
      <c r="BY147" s="1">
        <f t="shared" si="304"/>
        <v>9</v>
      </c>
      <c r="BZ147" s="1">
        <f t="shared" si="305"/>
        <v>0.78048780487804881</v>
      </c>
      <c r="CA147" s="1">
        <f t="shared" si="306"/>
        <v>0.21875</v>
      </c>
      <c r="CB147" s="1">
        <f t="shared" si="307"/>
        <v>0.78048780487804881</v>
      </c>
      <c r="CC147" s="1">
        <f t="shared" si="308"/>
        <v>0.21875</v>
      </c>
      <c r="CD147" s="1">
        <f t="shared" si="309"/>
        <v>3.5645817143806826</v>
      </c>
      <c r="CE147" s="1">
        <f t="shared" si="310"/>
        <v>3.5679442508710801</v>
      </c>
      <c r="CF147" s="2">
        <f t="shared" si="311"/>
        <v>0.28078139793116297</v>
      </c>
      <c r="CG147" s="2">
        <f t="shared" si="312"/>
        <v>0.28097560975609753</v>
      </c>
      <c r="CH147" s="1">
        <f t="shared" si="313"/>
        <v>12.698412698412696</v>
      </c>
      <c r="CI147" s="1">
        <f t="shared" si="314"/>
        <v>12.698412698412696</v>
      </c>
      <c r="CJ147" s="4">
        <f t="shared" si="315"/>
        <v>0.82037392004462117</v>
      </c>
      <c r="CK147" s="4">
        <f t="shared" si="316"/>
        <v>0.73542867616630536</v>
      </c>
      <c r="CL147" s="4">
        <f t="shared" si="317"/>
        <v>0.78083130136986312</v>
      </c>
      <c r="CM147">
        <v>0.11167150000000001</v>
      </c>
      <c r="CN147">
        <v>0.21772939999999999</v>
      </c>
      <c r="CO147">
        <v>0.21974060000000001</v>
      </c>
      <c r="CP147">
        <v>0.83670299999999997</v>
      </c>
      <c r="CQ147">
        <v>0.49927949999999999</v>
      </c>
      <c r="CR147">
        <v>0.98911349999999998</v>
      </c>
      <c r="CS147">
        <v>0.5</v>
      </c>
      <c r="CT147">
        <v>0.50077760000000004</v>
      </c>
    </row>
    <row r="148" spans="1:98" x14ac:dyDescent="0.25">
      <c r="A148" s="1" t="s">
        <v>606</v>
      </c>
      <c r="B148" t="s">
        <v>607</v>
      </c>
      <c r="C148" s="1">
        <v>50</v>
      </c>
      <c r="D148" s="1" t="s">
        <v>633</v>
      </c>
      <c r="E148" s="1" t="s">
        <v>571</v>
      </c>
      <c r="F148" s="1">
        <v>1</v>
      </c>
      <c r="G148" s="1">
        <v>0</v>
      </c>
      <c r="H148" s="1">
        <v>32</v>
      </c>
      <c r="I148" s="1">
        <v>41</v>
      </c>
      <c r="J148" s="1">
        <v>0</v>
      </c>
      <c r="K148" s="1">
        <f t="shared" si="271"/>
        <v>32</v>
      </c>
      <c r="L148" s="1">
        <f t="shared" si="324"/>
        <v>73</v>
      </c>
      <c r="M148" s="1" t="s">
        <v>33</v>
      </c>
      <c r="N148" s="1" t="s">
        <v>33</v>
      </c>
      <c r="O148" s="1">
        <v>0</v>
      </c>
      <c r="P148" s="1" t="s">
        <v>33</v>
      </c>
      <c r="Q148" s="1" t="e">
        <f t="shared" si="325"/>
        <v>#VALUE!</v>
      </c>
      <c r="R148" s="1" t="e">
        <f t="shared" si="326"/>
        <v>#VALUE!</v>
      </c>
      <c r="S148" s="1">
        <f t="shared" si="327"/>
        <v>0</v>
      </c>
      <c r="T148" s="1" t="e">
        <f t="shared" si="272"/>
        <v>#VALUE!</v>
      </c>
      <c r="U148" s="1">
        <v>53</v>
      </c>
      <c r="V148" s="1">
        <v>2021</v>
      </c>
      <c r="W148" s="1" t="s">
        <v>611</v>
      </c>
      <c r="X148" s="1" t="s">
        <v>40</v>
      </c>
      <c r="Y148" s="1" t="s">
        <v>620</v>
      </c>
      <c r="Z148" s="1" t="s">
        <v>367</v>
      </c>
      <c r="AA148" s="1" t="s">
        <v>48</v>
      </c>
      <c r="AB148" s="1" t="s">
        <v>389</v>
      </c>
      <c r="AC148" s="1" t="s">
        <v>400</v>
      </c>
      <c r="AD148" s="1">
        <v>0.46</v>
      </c>
      <c r="AE148" s="1">
        <v>0.46</v>
      </c>
      <c r="AF148" s="1">
        <v>0.93</v>
      </c>
      <c r="AG148" s="1">
        <v>0.78</v>
      </c>
      <c r="AH148" s="1">
        <f t="shared" si="273"/>
        <v>4.2272727272727284</v>
      </c>
      <c r="AI148" s="1">
        <f t="shared" si="274"/>
        <v>4.2272727272727284</v>
      </c>
      <c r="AJ148" s="2">
        <f t="shared" si="275"/>
        <v>8.9743589743589675E-2</v>
      </c>
      <c r="AK148" s="1">
        <f t="shared" si="276"/>
        <v>8.9743589743589675E-2</v>
      </c>
      <c r="AL148" s="1">
        <f t="shared" si="277"/>
        <v>45.238095238095234</v>
      </c>
      <c r="AM148" s="1">
        <f t="shared" si="278"/>
        <v>45.238095238095234</v>
      </c>
      <c r="AN148" s="4">
        <f t="shared" si="279"/>
        <v>0.84414434359087898</v>
      </c>
      <c r="AO148" s="4">
        <f t="shared" si="280"/>
        <v>0.89687387711103139</v>
      </c>
      <c r="AP148" s="4">
        <f t="shared" si="281"/>
        <v>0.86424657534246585</v>
      </c>
      <c r="AQ148" s="1">
        <v>0.82</v>
      </c>
      <c r="AR148" s="1">
        <f t="shared" si="282"/>
        <v>38</v>
      </c>
      <c r="AS148" s="1">
        <f t="shared" si="283"/>
        <v>7</v>
      </c>
      <c r="AT148" s="1">
        <f t="shared" si="284"/>
        <v>25</v>
      </c>
      <c r="AU148" s="1">
        <f t="shared" si="285"/>
        <v>3</v>
      </c>
      <c r="AV148" s="1">
        <f t="shared" si="286"/>
        <v>38</v>
      </c>
      <c r="AW148" s="1">
        <f t="shared" si="287"/>
        <v>7</v>
      </c>
      <c r="AX148" s="1">
        <f t="shared" si="288"/>
        <v>25</v>
      </c>
      <c r="AY148" s="1">
        <f t="shared" si="289"/>
        <v>3</v>
      </c>
      <c r="AZ148" s="1">
        <f t="shared" si="251"/>
        <v>0.92682926829268297</v>
      </c>
      <c r="BA148" s="1">
        <f t="shared" si="252"/>
        <v>0.21875</v>
      </c>
      <c r="BB148" s="1">
        <f t="shared" si="290"/>
        <v>0.92682926829268297</v>
      </c>
      <c r="BC148" s="1">
        <f t="shared" si="291"/>
        <v>0.21875</v>
      </c>
      <c r="BD148" s="1">
        <f t="shared" si="292"/>
        <v>45</v>
      </c>
      <c r="BE148" s="1">
        <f t="shared" si="293"/>
        <v>28</v>
      </c>
      <c r="BF148" s="1">
        <f t="shared" si="294"/>
        <v>1.6071428571428572</v>
      </c>
      <c r="BG148" s="1">
        <f t="shared" si="295"/>
        <v>0.32589285714285721</v>
      </c>
      <c r="BH148" s="1" t="s">
        <v>647</v>
      </c>
      <c r="BI148" s="5">
        <v>0.70199999999999996</v>
      </c>
      <c r="BJ148" s="1">
        <v>0.94</v>
      </c>
      <c r="BK148" s="1" t="s">
        <v>764</v>
      </c>
      <c r="BL148" s="1" t="s">
        <v>661</v>
      </c>
      <c r="BM148">
        <v>0.19580919999999999</v>
      </c>
      <c r="BN148">
        <v>0.80594679999999996</v>
      </c>
      <c r="BO148">
        <f t="shared" si="296"/>
        <v>0.80419079999999998</v>
      </c>
      <c r="BP148">
        <v>0.5</v>
      </c>
      <c r="BQ148">
        <v>0.50078250000000002</v>
      </c>
      <c r="BR148" s="1">
        <f t="shared" si="297"/>
        <v>33</v>
      </c>
      <c r="BS148" s="1">
        <f t="shared" si="298"/>
        <v>6</v>
      </c>
      <c r="BT148" s="1">
        <f t="shared" si="299"/>
        <v>26</v>
      </c>
      <c r="BU148" s="1">
        <f t="shared" si="300"/>
        <v>8</v>
      </c>
      <c r="BV148" s="1">
        <f t="shared" si="301"/>
        <v>33</v>
      </c>
      <c r="BW148" s="1">
        <f t="shared" si="302"/>
        <v>6</v>
      </c>
      <c r="BX148" s="1">
        <f t="shared" si="303"/>
        <v>26</v>
      </c>
      <c r="BY148" s="1">
        <f t="shared" si="304"/>
        <v>8</v>
      </c>
      <c r="BZ148" s="1">
        <f t="shared" si="305"/>
        <v>0.80487804878048785</v>
      </c>
      <c r="CA148" s="1">
        <f t="shared" si="306"/>
        <v>0.1875</v>
      </c>
      <c r="CB148" s="1">
        <f t="shared" si="307"/>
        <v>0.80487804878048785</v>
      </c>
      <c r="CC148" s="1">
        <f t="shared" si="308"/>
        <v>0.1875</v>
      </c>
      <c r="CD148" s="1">
        <f t="shared" si="309"/>
        <v>4.1159802501618925</v>
      </c>
      <c r="CE148" s="1">
        <f t="shared" si="310"/>
        <v>4.2926829268292686</v>
      </c>
      <c r="CF148" s="2">
        <f t="shared" si="311"/>
        <v>0.24130243718281785</v>
      </c>
      <c r="CG148" s="2">
        <f t="shared" si="312"/>
        <v>0.24015009380863034</v>
      </c>
      <c r="CH148" s="1">
        <f t="shared" si="313"/>
        <v>17.875</v>
      </c>
      <c r="CI148" s="1">
        <f t="shared" si="314"/>
        <v>17.875</v>
      </c>
      <c r="CJ148" s="4">
        <f t="shared" si="315"/>
        <v>0.8406018795374981</v>
      </c>
      <c r="CK148" s="4">
        <f t="shared" si="316"/>
        <v>0.76384347075371284</v>
      </c>
      <c r="CL148" s="4">
        <f t="shared" si="317"/>
        <v>0.80517704657534239</v>
      </c>
      <c r="CM148">
        <v>0.10910400000000001</v>
      </c>
      <c r="CN148">
        <v>0.17057900000000001</v>
      </c>
      <c r="CO148">
        <v>0.1864162</v>
      </c>
      <c r="CP148">
        <v>0.77934270000000005</v>
      </c>
      <c r="CQ148">
        <v>0.4075145</v>
      </c>
      <c r="CR148">
        <v>0.98591549999999994</v>
      </c>
      <c r="CS148">
        <v>0.5</v>
      </c>
      <c r="CT148">
        <v>0.50078250000000002</v>
      </c>
    </row>
    <row r="149" spans="1:98" x14ac:dyDescent="0.25">
      <c r="A149" s="1" t="s">
        <v>606</v>
      </c>
      <c r="B149" t="s">
        <v>607</v>
      </c>
      <c r="C149" s="1">
        <v>50</v>
      </c>
      <c r="D149" s="1" t="s">
        <v>634</v>
      </c>
      <c r="E149" s="1" t="s">
        <v>571</v>
      </c>
      <c r="F149" s="1">
        <v>1</v>
      </c>
      <c r="G149" s="1">
        <v>0</v>
      </c>
      <c r="H149" s="1">
        <v>32</v>
      </c>
      <c r="I149" s="1">
        <v>41</v>
      </c>
      <c r="J149" s="1">
        <v>0</v>
      </c>
      <c r="K149" s="1">
        <f t="shared" si="271"/>
        <v>32</v>
      </c>
      <c r="L149" s="1">
        <f t="shared" si="324"/>
        <v>73</v>
      </c>
      <c r="M149" s="1" t="s">
        <v>33</v>
      </c>
      <c r="N149" s="1" t="s">
        <v>33</v>
      </c>
      <c r="O149" s="1">
        <v>0</v>
      </c>
      <c r="P149" s="1" t="s">
        <v>33</v>
      </c>
      <c r="Q149" s="1" t="e">
        <f t="shared" si="325"/>
        <v>#VALUE!</v>
      </c>
      <c r="R149" s="1" t="e">
        <f t="shared" si="326"/>
        <v>#VALUE!</v>
      </c>
      <c r="S149" s="1">
        <f t="shared" si="327"/>
        <v>0</v>
      </c>
      <c r="T149" s="1" t="e">
        <f t="shared" si="272"/>
        <v>#VALUE!</v>
      </c>
      <c r="U149" s="1">
        <v>53</v>
      </c>
      <c r="V149" s="1">
        <v>2021</v>
      </c>
      <c r="W149" s="1" t="s">
        <v>611</v>
      </c>
      <c r="X149" s="1" t="s">
        <v>40</v>
      </c>
      <c r="Y149" s="1" t="s">
        <v>621</v>
      </c>
      <c r="Z149" s="1" t="s">
        <v>367</v>
      </c>
      <c r="AA149" s="1" t="s">
        <v>48</v>
      </c>
      <c r="AB149" s="1" t="s">
        <v>389</v>
      </c>
      <c r="AC149" s="1" t="s">
        <v>400</v>
      </c>
      <c r="AD149" s="1">
        <v>0.39</v>
      </c>
      <c r="AE149" s="1">
        <v>0.39</v>
      </c>
      <c r="AF149" s="1">
        <v>0.95</v>
      </c>
      <c r="AG149" s="1">
        <v>0.86</v>
      </c>
      <c r="AH149" s="1">
        <f t="shared" si="273"/>
        <v>6.7857142857142847</v>
      </c>
      <c r="AI149" s="1">
        <f t="shared" si="274"/>
        <v>6.7857142857142847</v>
      </c>
      <c r="AJ149" s="2">
        <f t="shared" si="275"/>
        <v>5.8139534883720985E-2</v>
      </c>
      <c r="AK149" s="1">
        <f t="shared" si="276"/>
        <v>5.8139534883720985E-2</v>
      </c>
      <c r="AL149" s="1">
        <f t="shared" si="277"/>
        <v>136.5</v>
      </c>
      <c r="AM149" s="1">
        <f t="shared" si="278"/>
        <v>136.5</v>
      </c>
      <c r="AN149" s="4">
        <f t="shared" si="279"/>
        <v>0.89684549850333872</v>
      </c>
      <c r="AO149" s="4">
        <f t="shared" si="280"/>
        <v>0.93067297937098392</v>
      </c>
      <c r="AP149" s="4">
        <f t="shared" si="281"/>
        <v>0.91054794520547944</v>
      </c>
      <c r="AQ149" s="1">
        <v>0.96</v>
      </c>
      <c r="AR149" s="1">
        <f t="shared" si="282"/>
        <v>39</v>
      </c>
      <c r="AS149" s="1">
        <f t="shared" si="283"/>
        <v>4</v>
      </c>
      <c r="AT149" s="1">
        <f t="shared" si="284"/>
        <v>28</v>
      </c>
      <c r="AU149" s="1">
        <f t="shared" si="285"/>
        <v>2</v>
      </c>
      <c r="AV149" s="1">
        <f t="shared" si="286"/>
        <v>39</v>
      </c>
      <c r="AW149" s="1">
        <f t="shared" si="287"/>
        <v>4</v>
      </c>
      <c r="AX149" s="1">
        <f t="shared" si="288"/>
        <v>28</v>
      </c>
      <c r="AY149" s="1">
        <f t="shared" si="289"/>
        <v>2</v>
      </c>
      <c r="AZ149" s="1">
        <f t="shared" si="251"/>
        <v>0.95121951219512191</v>
      </c>
      <c r="BA149" s="1">
        <f t="shared" si="252"/>
        <v>0.125</v>
      </c>
      <c r="BB149" s="1">
        <f t="shared" si="290"/>
        <v>0.95121951219512191</v>
      </c>
      <c r="BC149" s="1">
        <f t="shared" si="291"/>
        <v>0.125</v>
      </c>
      <c r="BD149" s="1">
        <f t="shared" si="292"/>
        <v>43</v>
      </c>
      <c r="BE149" s="1">
        <f t="shared" si="293"/>
        <v>30</v>
      </c>
      <c r="BF149" s="1">
        <f t="shared" si="294"/>
        <v>1.4333333333333333</v>
      </c>
      <c r="BG149" s="1">
        <f t="shared" si="295"/>
        <v>0.15208333333333335</v>
      </c>
      <c r="BH149" s="1" t="s">
        <v>648</v>
      </c>
      <c r="BI149" s="5">
        <v>0.90500000000000003</v>
      </c>
      <c r="BJ149" s="1">
        <v>1</v>
      </c>
      <c r="BK149" s="1" t="s">
        <v>764</v>
      </c>
      <c r="BL149" s="1" t="s">
        <v>662</v>
      </c>
      <c r="BM149">
        <v>0.13538681899999999</v>
      </c>
      <c r="BN149">
        <v>0.86529319999999998</v>
      </c>
      <c r="BO149">
        <f t="shared" si="296"/>
        <v>0.86461318099999995</v>
      </c>
      <c r="BP149">
        <v>0.50071633199999999</v>
      </c>
      <c r="BQ149">
        <v>0.49920759999999997</v>
      </c>
      <c r="BR149" s="1">
        <f t="shared" si="297"/>
        <v>35</v>
      </c>
      <c r="BS149" s="1">
        <f t="shared" si="298"/>
        <v>4</v>
      </c>
      <c r="BT149" s="1">
        <f t="shared" si="299"/>
        <v>28</v>
      </c>
      <c r="BU149" s="1">
        <f t="shared" si="300"/>
        <v>6</v>
      </c>
      <c r="BV149" s="1">
        <f t="shared" si="301"/>
        <v>35</v>
      </c>
      <c r="BW149" s="1">
        <f t="shared" si="302"/>
        <v>4</v>
      </c>
      <c r="BX149" s="1">
        <f t="shared" si="303"/>
        <v>28</v>
      </c>
      <c r="BY149" s="1">
        <f t="shared" si="304"/>
        <v>6</v>
      </c>
      <c r="BZ149" s="1">
        <f t="shared" si="305"/>
        <v>0.85365853658536583</v>
      </c>
      <c r="CA149" s="1">
        <f t="shared" si="306"/>
        <v>0.125</v>
      </c>
      <c r="CB149" s="1">
        <f t="shared" si="307"/>
        <v>0.85365853658536583</v>
      </c>
      <c r="CC149" s="1">
        <f t="shared" si="308"/>
        <v>0.125</v>
      </c>
      <c r="CD149" s="1">
        <f t="shared" si="309"/>
        <v>6.3912661985211425</v>
      </c>
      <c r="CE149" s="1">
        <f t="shared" si="310"/>
        <v>6.8292682926829267</v>
      </c>
      <c r="CF149" s="2">
        <f t="shared" si="311"/>
        <v>0.15580007679758009</v>
      </c>
      <c r="CG149" s="2">
        <f t="shared" si="312"/>
        <v>0.1672473867595819</v>
      </c>
      <c r="CH149" s="1">
        <f t="shared" si="313"/>
        <v>40.833333333333336</v>
      </c>
      <c r="CI149" s="1">
        <f t="shared" si="314"/>
        <v>40.833333333333336</v>
      </c>
      <c r="CJ149" s="4">
        <f t="shared" si="315"/>
        <v>0.89117197766290901</v>
      </c>
      <c r="CK149" s="4">
        <f t="shared" si="316"/>
        <v>0.83359810604538387</v>
      </c>
      <c r="CL149" s="4">
        <f t="shared" si="317"/>
        <v>0.86499510947945202</v>
      </c>
      <c r="CM149">
        <v>7.1633240000000004E-3</v>
      </c>
      <c r="CN149">
        <v>0.62282090000000001</v>
      </c>
      <c r="CO149">
        <v>0.13681948399999999</v>
      </c>
      <c r="CP149">
        <v>0.90174330000000003</v>
      </c>
      <c r="CQ149">
        <v>0.590974212</v>
      </c>
      <c r="CR149">
        <v>0.98732169999999997</v>
      </c>
      <c r="CS149">
        <v>0.50071633199999999</v>
      </c>
      <c r="CT149">
        <v>0.49920759999999997</v>
      </c>
    </row>
    <row r="150" spans="1:98" ht="30" x14ac:dyDescent="0.25">
      <c r="A150" s="1" t="s">
        <v>606</v>
      </c>
      <c r="B150" t="s">
        <v>607</v>
      </c>
      <c r="C150" s="1">
        <v>50</v>
      </c>
      <c r="D150" s="1" t="s">
        <v>635</v>
      </c>
      <c r="E150" s="1" t="s">
        <v>571</v>
      </c>
      <c r="F150" s="1">
        <v>1</v>
      </c>
      <c r="G150" s="1">
        <v>0</v>
      </c>
      <c r="H150" s="1">
        <v>32</v>
      </c>
      <c r="I150" s="1">
        <v>41</v>
      </c>
      <c r="J150" s="1">
        <v>0</v>
      </c>
      <c r="K150" s="1">
        <f t="shared" si="271"/>
        <v>32</v>
      </c>
      <c r="L150" s="1">
        <f t="shared" si="324"/>
        <v>73</v>
      </c>
      <c r="M150" s="1" t="s">
        <v>33</v>
      </c>
      <c r="N150" s="1" t="s">
        <v>33</v>
      </c>
      <c r="O150" s="1">
        <v>0</v>
      </c>
      <c r="P150" s="1" t="s">
        <v>33</v>
      </c>
      <c r="Q150" s="1" t="e">
        <f t="shared" si="325"/>
        <v>#VALUE!</v>
      </c>
      <c r="R150" s="1" t="e">
        <f t="shared" si="326"/>
        <v>#VALUE!</v>
      </c>
      <c r="S150" s="1">
        <f t="shared" si="327"/>
        <v>0</v>
      </c>
      <c r="T150" s="1" t="e">
        <f t="shared" si="272"/>
        <v>#VALUE!</v>
      </c>
      <c r="U150" s="1">
        <v>53</v>
      </c>
      <c r="V150" s="1">
        <v>2021</v>
      </c>
      <c r="W150" s="1" t="s">
        <v>611</v>
      </c>
      <c r="X150" s="1" t="s">
        <v>40</v>
      </c>
      <c r="Y150" s="8" t="s">
        <v>622</v>
      </c>
      <c r="Z150" s="1" t="s">
        <v>368</v>
      </c>
      <c r="AA150" s="1" t="s">
        <v>48</v>
      </c>
      <c r="AB150" s="1" t="s">
        <v>389</v>
      </c>
      <c r="AC150" s="1" t="s">
        <v>400</v>
      </c>
      <c r="AD150" s="1">
        <v>0.36</v>
      </c>
      <c r="AE150" s="1">
        <v>0.36</v>
      </c>
      <c r="AF150" s="1">
        <v>0.97</v>
      </c>
      <c r="AG150" s="1">
        <v>0.91</v>
      </c>
      <c r="AH150" s="1">
        <f t="shared" si="273"/>
        <v>10.77777777777778</v>
      </c>
      <c r="AI150" s="1">
        <f t="shared" si="274"/>
        <v>10.77777777777778</v>
      </c>
      <c r="AJ150" s="2">
        <f t="shared" si="275"/>
        <v>3.2967032967032996E-2</v>
      </c>
      <c r="AK150" s="1">
        <f t="shared" si="276"/>
        <v>3.2967032967032996E-2</v>
      </c>
      <c r="AL150" s="1">
        <f t="shared" si="277"/>
        <v>386.66666666666669</v>
      </c>
      <c r="AM150" s="1">
        <f t="shared" si="278"/>
        <v>386.66666666666669</v>
      </c>
      <c r="AN150" s="4">
        <f t="shared" si="279"/>
        <v>0.93247362250879262</v>
      </c>
      <c r="AO150" s="4">
        <f t="shared" si="280"/>
        <v>0.95947281713344301</v>
      </c>
      <c r="AP150" s="4">
        <f t="shared" si="281"/>
        <v>0.94369863013698629</v>
      </c>
      <c r="AQ150" s="1">
        <v>0.97</v>
      </c>
      <c r="AR150" s="1">
        <f t="shared" si="282"/>
        <v>40</v>
      </c>
      <c r="AS150" s="1">
        <f t="shared" si="283"/>
        <v>3</v>
      </c>
      <c r="AT150" s="1">
        <f t="shared" si="284"/>
        <v>29</v>
      </c>
      <c r="AU150" s="1">
        <f t="shared" si="285"/>
        <v>1</v>
      </c>
      <c r="AV150" s="1">
        <f t="shared" si="286"/>
        <v>40</v>
      </c>
      <c r="AW150" s="1">
        <f t="shared" si="287"/>
        <v>3</v>
      </c>
      <c r="AX150" s="1">
        <f t="shared" si="288"/>
        <v>29</v>
      </c>
      <c r="AY150" s="1">
        <f t="shared" si="289"/>
        <v>1</v>
      </c>
      <c r="AZ150" s="1">
        <f t="shared" si="251"/>
        <v>0.97560975609756095</v>
      </c>
      <c r="BA150" s="1">
        <f t="shared" si="252"/>
        <v>9.375E-2</v>
      </c>
      <c r="BB150" s="1">
        <f t="shared" si="290"/>
        <v>0.97560975609756095</v>
      </c>
      <c r="BC150" s="1">
        <f t="shared" si="291"/>
        <v>9.375E-2</v>
      </c>
      <c r="BD150" s="1">
        <f t="shared" si="292"/>
        <v>43</v>
      </c>
      <c r="BE150" s="1">
        <f t="shared" si="293"/>
        <v>30</v>
      </c>
      <c r="BF150" s="1">
        <f t="shared" si="294"/>
        <v>1.4333333333333333</v>
      </c>
      <c r="BG150" s="1">
        <f t="shared" si="295"/>
        <v>0.15208333333333335</v>
      </c>
      <c r="BH150" s="1" t="s">
        <v>649</v>
      </c>
      <c r="BI150" s="5">
        <v>0.92900000000000005</v>
      </c>
      <c r="BJ150" s="1">
        <v>1</v>
      </c>
      <c r="BK150" s="1" t="s">
        <v>764</v>
      </c>
      <c r="BL150" s="1" t="s">
        <v>663</v>
      </c>
      <c r="BM150" s="21">
        <v>9.386282E-2</v>
      </c>
      <c r="BN150">
        <v>0.9060956</v>
      </c>
      <c r="BO150">
        <f t="shared" si="296"/>
        <v>0.90613717999999999</v>
      </c>
      <c r="BP150" s="21">
        <v>0.50036099999999994</v>
      </c>
      <c r="BQ150">
        <v>0.50082369999999998</v>
      </c>
      <c r="BR150" s="1">
        <f t="shared" si="297"/>
        <v>37</v>
      </c>
      <c r="BS150" s="1">
        <f t="shared" si="298"/>
        <v>3</v>
      </c>
      <c r="BT150" s="1">
        <f t="shared" si="299"/>
        <v>29</v>
      </c>
      <c r="BU150" s="1">
        <f t="shared" si="300"/>
        <v>4</v>
      </c>
      <c r="BV150" s="1">
        <f t="shared" si="301"/>
        <v>37</v>
      </c>
      <c r="BW150" s="1">
        <f t="shared" si="302"/>
        <v>3</v>
      </c>
      <c r="BX150" s="1">
        <f t="shared" si="303"/>
        <v>29</v>
      </c>
      <c r="BY150" s="1">
        <f t="shared" si="304"/>
        <v>4</v>
      </c>
      <c r="BZ150" s="1">
        <f t="shared" si="305"/>
        <v>0.90243902439024393</v>
      </c>
      <c r="CA150" s="1">
        <f t="shared" si="306"/>
        <v>9.375E-2</v>
      </c>
      <c r="CB150" s="1">
        <f t="shared" si="307"/>
        <v>0.90243902439024393</v>
      </c>
      <c r="CC150" s="1">
        <f t="shared" si="308"/>
        <v>9.375E-2</v>
      </c>
      <c r="CD150" s="1">
        <f t="shared" si="309"/>
        <v>9.653402699812343</v>
      </c>
      <c r="CE150" s="1">
        <f t="shared" si="310"/>
        <v>9.6260162601626025</v>
      </c>
      <c r="CF150" s="2">
        <f t="shared" si="311"/>
        <v>0.10363154947466122</v>
      </c>
      <c r="CG150" s="2">
        <f t="shared" si="312"/>
        <v>0.1076534903280067</v>
      </c>
      <c r="CH150" s="1">
        <f t="shared" si="313"/>
        <v>89.416666666666671</v>
      </c>
      <c r="CI150" s="1">
        <f t="shared" si="314"/>
        <v>89.416666666666671</v>
      </c>
      <c r="CJ150" s="4">
        <f t="shared" si="315"/>
        <v>0.92519685686492559</v>
      </c>
      <c r="CK150" s="4">
        <f t="shared" si="316"/>
        <v>0.88278556626493832</v>
      </c>
      <c r="CL150" s="4">
        <f t="shared" si="317"/>
        <v>0.90611382684931507</v>
      </c>
      <c r="CM150" s="22">
        <v>5.5511149999999998E-17</v>
      </c>
      <c r="CN150">
        <v>0.49917630000000002</v>
      </c>
      <c r="CO150" s="23">
        <v>9.386282E-2</v>
      </c>
      <c r="CP150">
        <v>0.87314659999999999</v>
      </c>
      <c r="CQ150" s="23">
        <v>0.57039709999999999</v>
      </c>
      <c r="CR150">
        <v>0.98517299999999997</v>
      </c>
      <c r="CS150" s="24">
        <v>0.50036099999999994</v>
      </c>
      <c r="CT150">
        <v>0.50082369999999998</v>
      </c>
    </row>
    <row r="151" spans="1:98" x14ac:dyDescent="0.25">
      <c r="A151" s="1" t="s">
        <v>664</v>
      </c>
      <c r="B151" t="s">
        <v>665</v>
      </c>
      <c r="C151" s="1">
        <v>51</v>
      </c>
      <c r="D151" s="1" t="s">
        <v>666</v>
      </c>
      <c r="E151" s="1" t="s">
        <v>571</v>
      </c>
      <c r="F151" s="1">
        <v>1</v>
      </c>
      <c r="G151" s="1">
        <v>0</v>
      </c>
      <c r="H151" s="1">
        <v>25</v>
      </c>
      <c r="I151" s="1">
        <v>70</v>
      </c>
      <c r="J151" s="1">
        <v>0</v>
      </c>
      <c r="K151" s="1">
        <f t="shared" si="271"/>
        <v>25</v>
      </c>
      <c r="L151" s="1">
        <f t="shared" si="324"/>
        <v>95</v>
      </c>
      <c r="M151" s="1">
        <v>36</v>
      </c>
      <c r="N151" s="1">
        <v>34</v>
      </c>
      <c r="O151" s="1">
        <v>0</v>
      </c>
      <c r="P151" s="1">
        <v>0</v>
      </c>
      <c r="Q151" s="1">
        <f t="shared" si="325"/>
        <v>51.428571428571423</v>
      </c>
      <c r="R151" s="1">
        <f t="shared" si="326"/>
        <v>48.571428571428569</v>
      </c>
      <c r="S151" s="1">
        <f t="shared" si="327"/>
        <v>0</v>
      </c>
      <c r="T151" s="1">
        <f t="shared" si="272"/>
        <v>0</v>
      </c>
      <c r="U151" s="1">
        <v>50</v>
      </c>
      <c r="V151" s="1">
        <v>2021</v>
      </c>
      <c r="W151" s="1" t="s">
        <v>29</v>
      </c>
      <c r="X151" s="1" t="s">
        <v>30</v>
      </c>
      <c r="Y151" s="1" t="s">
        <v>667</v>
      </c>
      <c r="Z151" s="1" t="s">
        <v>367</v>
      </c>
      <c r="AA151" s="1" t="s">
        <v>31</v>
      </c>
      <c r="AB151" s="1" t="s">
        <v>389</v>
      </c>
      <c r="AC151" s="1" t="s">
        <v>379</v>
      </c>
      <c r="AD151" s="1">
        <v>1.74</v>
      </c>
      <c r="AE151" s="1">
        <v>1.74</v>
      </c>
      <c r="AF151" s="1">
        <v>0.95650000000000002</v>
      </c>
      <c r="AG151" s="1">
        <v>0.66669999999999996</v>
      </c>
      <c r="AH151" s="1">
        <f t="shared" si="273"/>
        <v>2.8697869786978694</v>
      </c>
      <c r="AI151" s="1">
        <f t="shared" si="274"/>
        <v>2.8697869786978694</v>
      </c>
      <c r="AJ151" s="2">
        <f t="shared" si="275"/>
        <v>6.5246737663116824E-2</v>
      </c>
      <c r="AK151" s="1">
        <f t="shared" si="276"/>
        <v>6.5246737663116824E-2</v>
      </c>
      <c r="AL151" s="1">
        <f t="shared" si="277"/>
        <v>47.458333333333329</v>
      </c>
      <c r="AM151" s="1">
        <f t="shared" si="278"/>
        <v>47.458333333333329</v>
      </c>
      <c r="AN151" s="4">
        <f t="shared" si="279"/>
        <v>0.88932425701477669</v>
      </c>
      <c r="AO151" s="4">
        <f t="shared" si="280"/>
        <v>0.84552948636651859</v>
      </c>
      <c r="AP151" s="4">
        <v>0.875</v>
      </c>
      <c r="AQ151" s="1">
        <v>0.83799999999999997</v>
      </c>
      <c r="AR151" s="1">
        <f t="shared" si="282"/>
        <v>67</v>
      </c>
      <c r="AS151" s="1">
        <f t="shared" si="283"/>
        <v>8</v>
      </c>
      <c r="AT151" s="1">
        <f t="shared" si="284"/>
        <v>17</v>
      </c>
      <c r="AU151" s="1">
        <f t="shared" si="285"/>
        <v>3</v>
      </c>
      <c r="AV151" s="1">
        <f t="shared" si="286"/>
        <v>67</v>
      </c>
      <c r="AW151" s="1">
        <f t="shared" si="287"/>
        <v>8</v>
      </c>
      <c r="AX151" s="1">
        <f t="shared" si="288"/>
        <v>17</v>
      </c>
      <c r="AY151" s="1">
        <f t="shared" si="289"/>
        <v>3</v>
      </c>
      <c r="AZ151" s="1">
        <f t="shared" si="251"/>
        <v>0.95714285714285718</v>
      </c>
      <c r="BA151" s="1">
        <f t="shared" si="252"/>
        <v>0.31999999999999995</v>
      </c>
      <c r="BB151" s="1">
        <f t="shared" si="290"/>
        <v>0.95714285714285718</v>
      </c>
      <c r="BC151" s="1">
        <f t="shared" si="291"/>
        <v>0.31999999999999995</v>
      </c>
      <c r="BD151" s="1">
        <f t="shared" si="292"/>
        <v>75</v>
      </c>
      <c r="BE151" s="1">
        <f t="shared" si="293"/>
        <v>20</v>
      </c>
      <c r="BF151" s="1">
        <f t="shared" si="294"/>
        <v>3.75</v>
      </c>
      <c r="BG151" s="1">
        <f t="shared" si="295"/>
        <v>0.95000000000000018</v>
      </c>
      <c r="BK151" s="1" t="s">
        <v>764</v>
      </c>
      <c r="BL151" s="1" t="s">
        <v>687</v>
      </c>
      <c r="BM151">
        <v>0.19729515</v>
      </c>
      <c r="BN151">
        <v>0.79968939999999999</v>
      </c>
      <c r="BO151">
        <f t="shared" si="296"/>
        <v>0.80270485000000003</v>
      </c>
      <c r="BP151">
        <v>0.49801114000000002</v>
      </c>
      <c r="BQ151">
        <v>0.5</v>
      </c>
      <c r="BR151" s="1">
        <f t="shared" si="297"/>
        <v>56</v>
      </c>
      <c r="BS151" s="1">
        <f t="shared" si="298"/>
        <v>5</v>
      </c>
      <c r="BT151" s="1">
        <f t="shared" si="299"/>
        <v>20</v>
      </c>
      <c r="BU151" s="1">
        <f t="shared" si="300"/>
        <v>14</v>
      </c>
      <c r="BV151" s="1">
        <f t="shared" si="301"/>
        <v>56</v>
      </c>
      <c r="BW151" s="1">
        <f t="shared" si="302"/>
        <v>5</v>
      </c>
      <c r="BX151" s="1">
        <f t="shared" si="303"/>
        <v>20</v>
      </c>
      <c r="BY151" s="1">
        <f t="shared" si="304"/>
        <v>14</v>
      </c>
      <c r="BZ151" s="1">
        <f t="shared" si="305"/>
        <v>0.8</v>
      </c>
      <c r="CA151" s="1">
        <f t="shared" si="306"/>
        <v>0.19999999999999996</v>
      </c>
      <c r="CB151" s="1">
        <f t="shared" si="307"/>
        <v>0.8</v>
      </c>
      <c r="CC151" s="1">
        <f t="shared" si="308"/>
        <v>0.19999999999999996</v>
      </c>
      <c r="CD151" s="1">
        <f t="shared" si="309"/>
        <v>4.0532643605278693</v>
      </c>
      <c r="CE151" s="1">
        <f t="shared" si="310"/>
        <v>4.0000000000000009</v>
      </c>
      <c r="CF151" s="2">
        <f t="shared" si="311"/>
        <v>0.24954452436658381</v>
      </c>
      <c r="CG151" s="2">
        <f t="shared" si="312"/>
        <v>0.24999999999999994</v>
      </c>
      <c r="CH151" s="1">
        <f t="shared" si="313"/>
        <v>16</v>
      </c>
      <c r="CI151" s="1">
        <f t="shared" si="314"/>
        <v>16</v>
      </c>
      <c r="CJ151" s="4">
        <f t="shared" si="315"/>
        <v>0.91902270254956742</v>
      </c>
      <c r="CK151" s="4">
        <f t="shared" si="316"/>
        <v>0.58867691669189504</v>
      </c>
      <c r="CL151" s="4">
        <f t="shared" si="317"/>
        <v>0.80048293947368421</v>
      </c>
      <c r="CM151">
        <v>2.2275260000000002E-2</v>
      </c>
      <c r="CN151">
        <v>0.59937890000000005</v>
      </c>
      <c r="CO151">
        <v>0.14319809</v>
      </c>
      <c r="CP151">
        <v>0.79968939999999999</v>
      </c>
      <c r="CQ151">
        <v>0.29832935999999999</v>
      </c>
      <c r="CR151">
        <v>0.9704969</v>
      </c>
      <c r="CS151">
        <v>0.49801114000000002</v>
      </c>
      <c r="CT151">
        <v>0.5</v>
      </c>
    </row>
    <row r="152" spans="1:98" x14ac:dyDescent="0.25">
      <c r="A152" s="1" t="s">
        <v>664</v>
      </c>
      <c r="B152" t="s">
        <v>665</v>
      </c>
      <c r="C152" s="1">
        <v>51</v>
      </c>
      <c r="D152" s="1" t="s">
        <v>669</v>
      </c>
      <c r="E152" s="1" t="s">
        <v>571</v>
      </c>
      <c r="F152" s="1">
        <v>1</v>
      </c>
      <c r="G152" s="1">
        <v>0</v>
      </c>
      <c r="H152" s="1">
        <v>25</v>
      </c>
      <c r="I152" s="1">
        <v>70</v>
      </c>
      <c r="J152" s="1">
        <v>0</v>
      </c>
      <c r="K152" s="1">
        <f t="shared" si="271"/>
        <v>25</v>
      </c>
      <c r="L152" s="1">
        <f t="shared" ref="L152:L156" si="328">SUM(H152:J152)</f>
        <v>95</v>
      </c>
      <c r="M152" s="1">
        <v>36</v>
      </c>
      <c r="N152" s="1">
        <v>34</v>
      </c>
      <c r="O152" s="1">
        <v>0</v>
      </c>
      <c r="P152" s="1">
        <v>0</v>
      </c>
      <c r="Q152" s="1">
        <f t="shared" ref="Q152:Q156" si="329">M152/I152*100</f>
        <v>51.428571428571423</v>
      </c>
      <c r="R152" s="1">
        <f t="shared" ref="R152:R156" si="330">N152/I152*100</f>
        <v>48.571428571428569</v>
      </c>
      <c r="S152" s="1">
        <f t="shared" ref="S152:S156" si="331">O152/I152*100</f>
        <v>0</v>
      </c>
      <c r="T152" s="1">
        <f t="shared" si="272"/>
        <v>0</v>
      </c>
      <c r="U152" s="1">
        <v>50</v>
      </c>
      <c r="V152" s="1">
        <v>2021</v>
      </c>
      <c r="W152" s="1" t="s">
        <v>29</v>
      </c>
      <c r="X152" s="1" t="s">
        <v>30</v>
      </c>
      <c r="Y152" s="1" t="s">
        <v>668</v>
      </c>
      <c r="Z152" s="1" t="s">
        <v>368</v>
      </c>
      <c r="AA152" s="1" t="s">
        <v>31</v>
      </c>
      <c r="AB152" s="1" t="s">
        <v>389</v>
      </c>
      <c r="AC152" s="1" t="s">
        <v>379</v>
      </c>
      <c r="AD152" s="1">
        <v>0.59</v>
      </c>
      <c r="AE152" s="1">
        <v>0.59</v>
      </c>
      <c r="AF152" s="1">
        <v>0.85509999999999997</v>
      </c>
      <c r="AG152" s="1">
        <v>0.78569999999999995</v>
      </c>
      <c r="AH152" s="1">
        <f t="shared" si="273"/>
        <v>3.9902006532897798</v>
      </c>
      <c r="AI152" s="1">
        <f t="shared" si="274"/>
        <v>3.9902006532897798</v>
      </c>
      <c r="AJ152" s="2">
        <f t="shared" si="275"/>
        <v>0.18442153493699889</v>
      </c>
      <c r="AK152" s="1">
        <f t="shared" ref="AK152:AK156" si="332">IF(COUNTIF(AJ152,0),(1-BB152)/(1-BC152),AJ152)</f>
        <v>0.18442153493699889</v>
      </c>
      <c r="AL152" s="1">
        <f t="shared" ref="AL152:AL156" si="333">(AR152/AU152)/(AS152/AT152)</f>
        <v>24</v>
      </c>
      <c r="AM152" s="1">
        <f t="shared" ref="AM152:AM156" si="334">IF(COUNTIF(AL152,"#DIV/0!"),(AV152/AY152)/(AW152/AX152),AL152)</f>
        <v>24</v>
      </c>
      <c r="AN152" s="4">
        <f t="shared" ref="AN152:AN156" si="335">(AF152*I152)/((AF152*I152)+(H152-(AG152*H152)))</f>
        <v>0.91784802459575709</v>
      </c>
      <c r="AO152" s="4">
        <f t="shared" ref="AO152:AO156" si="336">(AG152*H152)/((I152-(AF152*I152))+(AG152*H152))</f>
        <v>0.65946517600846044</v>
      </c>
      <c r="AP152" s="4">
        <v>0.78400000000000003</v>
      </c>
      <c r="AQ152" s="1">
        <v>0.89900000000000002</v>
      </c>
      <c r="AR152" s="1">
        <f t="shared" ref="AR152:AR156" si="337">ROUND(AF152*I152,0)</f>
        <v>60</v>
      </c>
      <c r="AS152" s="1">
        <f t="shared" ref="AS152:AS156" si="338">H152-AT152</f>
        <v>5</v>
      </c>
      <c r="AT152" s="1">
        <f t="shared" ref="AT152:AT156" si="339">ROUND(AG152*H152,0)</f>
        <v>20</v>
      </c>
      <c r="AU152" s="1">
        <f t="shared" ref="AU152:AU156" si="340">I152-AR152</f>
        <v>10</v>
      </c>
      <c r="AV152" s="1">
        <f t="shared" ref="AV152:AV156" si="341">IF(OR(AS152=0,AU152=0),AR152+0.1,AR152)</f>
        <v>60</v>
      </c>
      <c r="AW152" s="1">
        <f t="shared" ref="AW152:AW156" si="342">IF(OR(AS152=0,AU152=0),AS152+0.1,AS152)</f>
        <v>5</v>
      </c>
      <c r="AX152" s="1">
        <f t="shared" ref="AX152:AX156" si="343">IF(OR(AS152=0,AU152=0),AT152+0.1,AT152)</f>
        <v>20</v>
      </c>
      <c r="AY152" s="1">
        <f t="shared" ref="AY152:AY156" si="344">IF(OR(AS152=0,AU152=0),AU152+0.1,AU152)</f>
        <v>10</v>
      </c>
      <c r="AZ152" s="1">
        <f t="shared" ref="AZ152:AZ156" si="345">(AR152)/(AR152+AU152)</f>
        <v>0.8571428571428571</v>
      </c>
      <c r="BA152" s="1">
        <f t="shared" ref="BA152:BA156" si="346">1-(AT152/(AS152+AT152))</f>
        <v>0.19999999999999996</v>
      </c>
      <c r="BB152" s="1">
        <f t="shared" ref="BB152:BB156" si="347">(AV152)/(AV152+AY152)</f>
        <v>0.8571428571428571</v>
      </c>
      <c r="BC152" s="1">
        <f t="shared" ref="BC152:BC156" si="348">1-(AX152/(AX152+AW152))</f>
        <v>0.19999999999999996</v>
      </c>
      <c r="BD152" s="1">
        <f t="shared" ref="BD152:BD156" si="349">AR152+AS152</f>
        <v>65</v>
      </c>
      <c r="BE152" s="1">
        <f t="shared" ref="BE152:BE156" si="350">AT152+AU152</f>
        <v>30</v>
      </c>
      <c r="BF152" s="1">
        <f t="shared" ref="BF152:BF156" si="351">BD152/BE152</f>
        <v>2.1666666666666665</v>
      </c>
      <c r="BG152" s="1">
        <f t="shared" ref="BG152:BG156" si="352">(BD152/BE152)-(I152/H152)</f>
        <v>-0.6333333333333333</v>
      </c>
      <c r="BK152" s="1" t="s">
        <v>764</v>
      </c>
      <c r="BL152" s="1" t="s">
        <v>687</v>
      </c>
      <c r="BM152">
        <v>0.19857029000000001</v>
      </c>
      <c r="BN152">
        <v>0.80093309999999995</v>
      </c>
      <c r="BO152">
        <f t="shared" si="296"/>
        <v>0.80142970999999996</v>
      </c>
      <c r="BP152">
        <v>0.50119142000000005</v>
      </c>
      <c r="BQ152">
        <v>0.49766719999999998</v>
      </c>
      <c r="BR152" s="1">
        <f t="shared" si="297"/>
        <v>56</v>
      </c>
      <c r="BS152" s="1">
        <f t="shared" si="298"/>
        <v>5</v>
      </c>
      <c r="BT152" s="1">
        <f t="shared" si="299"/>
        <v>20</v>
      </c>
      <c r="BU152" s="1">
        <f t="shared" si="300"/>
        <v>14</v>
      </c>
      <c r="BV152" s="1">
        <f t="shared" si="301"/>
        <v>56</v>
      </c>
      <c r="BW152" s="1">
        <f t="shared" si="302"/>
        <v>5</v>
      </c>
      <c r="BX152" s="1">
        <f t="shared" si="303"/>
        <v>20</v>
      </c>
      <c r="BY152" s="1">
        <f t="shared" si="304"/>
        <v>14</v>
      </c>
      <c r="BZ152" s="1">
        <f t="shared" si="305"/>
        <v>0.8</v>
      </c>
      <c r="CA152" s="1">
        <f t="shared" si="306"/>
        <v>0.19999999999999996</v>
      </c>
      <c r="CB152" s="1">
        <f t="shared" si="307"/>
        <v>0.8</v>
      </c>
      <c r="CC152" s="1">
        <f t="shared" si="308"/>
        <v>0.19999999999999996</v>
      </c>
      <c r="CD152" s="1">
        <f t="shared" si="309"/>
        <v>4.0334991704952436</v>
      </c>
      <c r="CE152" s="1">
        <f t="shared" si="310"/>
        <v>4.0000000000000009</v>
      </c>
      <c r="CF152" s="2">
        <f t="shared" si="311"/>
        <v>0.24838971841959798</v>
      </c>
      <c r="CG152" s="2">
        <f t="shared" si="312"/>
        <v>0.24999999999999994</v>
      </c>
      <c r="CH152" s="1">
        <f t="shared" si="313"/>
        <v>16</v>
      </c>
      <c r="CI152" s="1">
        <f t="shared" si="314"/>
        <v>16</v>
      </c>
      <c r="CJ152" s="4">
        <f t="shared" si="315"/>
        <v>0.91865817005924788</v>
      </c>
      <c r="CK152" s="4">
        <f t="shared" si="316"/>
        <v>0.58979957735737232</v>
      </c>
      <c r="CL152" s="4">
        <f t="shared" si="317"/>
        <v>0.80106378684210511</v>
      </c>
      <c r="CM152">
        <v>1.588562E-2</v>
      </c>
      <c r="CN152">
        <v>0.6982893</v>
      </c>
      <c r="CO152">
        <v>0.19698172999999999</v>
      </c>
      <c r="CP152">
        <v>0.74805600000000005</v>
      </c>
      <c r="CQ152">
        <v>0.49880858</v>
      </c>
      <c r="CR152">
        <v>0.95800929999999995</v>
      </c>
      <c r="CS152">
        <v>0.50119142000000005</v>
      </c>
      <c r="CT152">
        <v>0.49766719999999998</v>
      </c>
    </row>
    <row r="153" spans="1:98" ht="45" x14ac:dyDescent="0.25">
      <c r="A153" s="1" t="s">
        <v>670</v>
      </c>
      <c r="B153" t="s">
        <v>671</v>
      </c>
      <c r="C153" s="1">
        <v>52</v>
      </c>
      <c r="D153" s="1" t="s">
        <v>672</v>
      </c>
      <c r="E153" s="1" t="s">
        <v>180</v>
      </c>
      <c r="F153" s="1">
        <v>1</v>
      </c>
      <c r="G153" s="1">
        <v>1</v>
      </c>
      <c r="H153" s="1">
        <v>197</v>
      </c>
      <c r="I153" s="1">
        <v>177</v>
      </c>
      <c r="J153" s="1">
        <v>0</v>
      </c>
      <c r="K153" s="1">
        <f t="shared" si="271"/>
        <v>197</v>
      </c>
      <c r="L153" s="1">
        <f t="shared" si="328"/>
        <v>374</v>
      </c>
      <c r="M153" s="1">
        <v>128</v>
      </c>
      <c r="N153" s="1">
        <v>5</v>
      </c>
      <c r="O153" s="1">
        <v>3</v>
      </c>
      <c r="P153" s="1">
        <v>41</v>
      </c>
      <c r="Q153" s="1">
        <f t="shared" si="329"/>
        <v>72.316384180790962</v>
      </c>
      <c r="R153" s="1">
        <f t="shared" si="330"/>
        <v>2.8248587570621471</v>
      </c>
      <c r="S153" s="1">
        <f t="shared" si="331"/>
        <v>1.6949152542372881</v>
      </c>
      <c r="T153" s="1">
        <f t="shared" si="272"/>
        <v>23.163841807909606</v>
      </c>
      <c r="U153" s="1">
        <v>56.6</v>
      </c>
      <c r="V153" s="1">
        <v>2022</v>
      </c>
      <c r="W153" s="1" t="s">
        <v>40</v>
      </c>
      <c r="X153" s="1" t="s">
        <v>40</v>
      </c>
      <c r="Y153" s="8" t="s">
        <v>674</v>
      </c>
      <c r="Z153" s="1" t="s">
        <v>367</v>
      </c>
      <c r="AA153" s="1" t="s">
        <v>31</v>
      </c>
      <c r="AB153" s="1" t="s">
        <v>389</v>
      </c>
      <c r="AC153" s="1" t="s">
        <v>675</v>
      </c>
      <c r="AD153" s="1" t="s">
        <v>33</v>
      </c>
      <c r="AE153" s="1" t="s">
        <v>33</v>
      </c>
      <c r="AF153" s="1">
        <v>0.77400000000000002</v>
      </c>
      <c r="AG153" s="1">
        <v>0.90200000000000002</v>
      </c>
      <c r="AH153" s="1">
        <f t="shared" si="273"/>
        <v>7.8979591836734713</v>
      </c>
      <c r="AI153" s="1">
        <f t="shared" si="274"/>
        <v>7.8979591836734713</v>
      </c>
      <c r="AJ153" s="2">
        <f t="shared" si="275"/>
        <v>0.25055432372505543</v>
      </c>
      <c r="AK153" s="1">
        <f t="shared" si="332"/>
        <v>0.25055432372505543</v>
      </c>
      <c r="AL153" s="1">
        <f t="shared" si="333"/>
        <v>32.086842105263159</v>
      </c>
      <c r="AM153" s="1">
        <f t="shared" si="334"/>
        <v>32.086842105263159</v>
      </c>
      <c r="AN153" s="4">
        <f t="shared" si="335"/>
        <v>0.87648428703040238</v>
      </c>
      <c r="AO153" s="4">
        <f t="shared" si="336"/>
        <v>0.81624834631780097</v>
      </c>
      <c r="AP153" s="4">
        <v>0.83899999999999997</v>
      </c>
      <c r="AQ153" s="1">
        <v>0.91800000000000004</v>
      </c>
      <c r="AR153" s="1">
        <f t="shared" si="337"/>
        <v>137</v>
      </c>
      <c r="AS153" s="1">
        <f t="shared" si="338"/>
        <v>19</v>
      </c>
      <c r="AT153" s="1">
        <f t="shared" si="339"/>
        <v>178</v>
      </c>
      <c r="AU153" s="1">
        <f t="shared" si="340"/>
        <v>40</v>
      </c>
      <c r="AV153" s="1">
        <f t="shared" si="341"/>
        <v>137</v>
      </c>
      <c r="AW153" s="1">
        <f t="shared" si="342"/>
        <v>19</v>
      </c>
      <c r="AX153" s="1">
        <f t="shared" si="343"/>
        <v>178</v>
      </c>
      <c r="AY153" s="1">
        <f t="shared" si="344"/>
        <v>40</v>
      </c>
      <c r="AZ153" s="1">
        <f t="shared" si="345"/>
        <v>0.77401129943502822</v>
      </c>
      <c r="BA153" s="1">
        <f t="shared" si="346"/>
        <v>9.6446700507614169E-2</v>
      </c>
      <c r="BB153" s="1">
        <f t="shared" si="347"/>
        <v>0.77401129943502822</v>
      </c>
      <c r="BC153" s="1">
        <f t="shared" si="348"/>
        <v>9.6446700507614169E-2</v>
      </c>
      <c r="BD153" s="1">
        <f t="shared" si="349"/>
        <v>156</v>
      </c>
      <c r="BE153" s="1">
        <f t="shared" si="350"/>
        <v>218</v>
      </c>
      <c r="BF153" s="1">
        <f t="shared" si="351"/>
        <v>0.7155963302752294</v>
      </c>
      <c r="BG153" s="1">
        <f t="shared" si="352"/>
        <v>-0.18288082708517672</v>
      </c>
      <c r="BH153" s="1" t="s">
        <v>676</v>
      </c>
      <c r="BI153" s="5">
        <v>0.89300000000000002</v>
      </c>
      <c r="BJ153" s="1">
        <v>0.94199999999999995</v>
      </c>
      <c r="BK153" s="1" t="s">
        <v>764</v>
      </c>
      <c r="BL153" s="1" t="s">
        <v>686</v>
      </c>
      <c r="BM153">
        <v>0.17659279999999999</v>
      </c>
      <c r="BN153">
        <v>0.82493000000000005</v>
      </c>
      <c r="BO153">
        <f t="shared" si="296"/>
        <v>0.82340720000000001</v>
      </c>
      <c r="BP153">
        <v>0.50069249999999998</v>
      </c>
      <c r="BQ153">
        <v>0.50140059999999997</v>
      </c>
      <c r="BR153" s="1">
        <f t="shared" si="297"/>
        <v>146</v>
      </c>
      <c r="BS153" s="1">
        <f t="shared" si="298"/>
        <v>35</v>
      </c>
      <c r="BT153" s="1">
        <f t="shared" si="299"/>
        <v>162</v>
      </c>
      <c r="BU153" s="1">
        <f t="shared" si="300"/>
        <v>31</v>
      </c>
      <c r="BV153" s="1">
        <f t="shared" si="301"/>
        <v>146</v>
      </c>
      <c r="BW153" s="1">
        <f t="shared" si="302"/>
        <v>35</v>
      </c>
      <c r="BX153" s="1">
        <f t="shared" si="303"/>
        <v>162</v>
      </c>
      <c r="BY153" s="1">
        <f t="shared" si="304"/>
        <v>31</v>
      </c>
      <c r="BZ153" s="1">
        <f t="shared" si="305"/>
        <v>0.82485875706214684</v>
      </c>
      <c r="CA153" s="1">
        <f t="shared" si="306"/>
        <v>0.17766497461928932</v>
      </c>
      <c r="CB153" s="1">
        <f t="shared" si="307"/>
        <v>0.82485875706214684</v>
      </c>
      <c r="CC153" s="1">
        <f t="shared" si="308"/>
        <v>0.17766497461928932</v>
      </c>
      <c r="CD153" s="1">
        <f t="shared" si="309"/>
        <v>4.6713682551043991</v>
      </c>
      <c r="CE153" s="1">
        <f t="shared" si="310"/>
        <v>4.642776432606941</v>
      </c>
      <c r="CF153" s="2">
        <f t="shared" si="311"/>
        <v>0.21261655229636073</v>
      </c>
      <c r="CG153" s="2">
        <f t="shared" si="312"/>
        <v>0.21298040036269797</v>
      </c>
      <c r="CH153" s="1">
        <f t="shared" si="313"/>
        <v>21.799078341013828</v>
      </c>
      <c r="CI153" s="1">
        <f t="shared" si="314"/>
        <v>21.799078341013828</v>
      </c>
      <c r="CJ153" s="4">
        <f t="shared" si="315"/>
        <v>0.80758565356086565</v>
      </c>
      <c r="CK153" s="4">
        <f t="shared" si="316"/>
        <v>0.83960862732590991</v>
      </c>
      <c r="CL153" s="4">
        <f t="shared" si="317"/>
        <v>0.82412788342245991</v>
      </c>
      <c r="CM153">
        <v>3.3241E-2</v>
      </c>
      <c r="CN153">
        <v>0.56442579999999998</v>
      </c>
      <c r="CO153">
        <v>0.2001385</v>
      </c>
      <c r="CP153">
        <v>0.84453780000000001</v>
      </c>
      <c r="CQ153">
        <v>0.44113570000000002</v>
      </c>
      <c r="CR153">
        <v>0.96638659999999998</v>
      </c>
      <c r="CS153">
        <v>0.50069249999999998</v>
      </c>
      <c r="CT153">
        <v>0.50140059999999997</v>
      </c>
    </row>
    <row r="154" spans="1:98" ht="45" x14ac:dyDescent="0.25">
      <c r="A154" s="1" t="s">
        <v>670</v>
      </c>
      <c r="B154" t="s">
        <v>671</v>
      </c>
      <c r="C154" s="1">
        <v>52</v>
      </c>
      <c r="D154" s="1" t="s">
        <v>678</v>
      </c>
      <c r="E154" s="1" t="s">
        <v>180</v>
      </c>
      <c r="F154" s="1">
        <v>1</v>
      </c>
      <c r="G154" s="1">
        <v>1</v>
      </c>
      <c r="H154" s="1">
        <v>199</v>
      </c>
      <c r="I154" s="1">
        <v>180</v>
      </c>
      <c r="J154" s="1">
        <v>0</v>
      </c>
      <c r="K154" s="1">
        <f t="shared" si="271"/>
        <v>199</v>
      </c>
      <c r="L154" s="1">
        <f t="shared" si="328"/>
        <v>379</v>
      </c>
      <c r="M154" s="1">
        <v>126</v>
      </c>
      <c r="N154" s="1">
        <v>8</v>
      </c>
      <c r="O154" s="1">
        <v>3</v>
      </c>
      <c r="P154" s="1">
        <v>43</v>
      </c>
      <c r="Q154" s="1">
        <f t="shared" si="329"/>
        <v>70</v>
      </c>
      <c r="R154" s="1">
        <f t="shared" si="330"/>
        <v>4.4444444444444446</v>
      </c>
      <c r="S154" s="1">
        <f t="shared" si="331"/>
        <v>1.6666666666666667</v>
      </c>
      <c r="T154" s="1">
        <f t="shared" si="272"/>
        <v>23.888888888888889</v>
      </c>
      <c r="U154" s="1">
        <v>55.4</v>
      </c>
      <c r="V154" s="1">
        <v>2022</v>
      </c>
      <c r="W154" s="1" t="s">
        <v>40</v>
      </c>
      <c r="X154" s="1" t="s">
        <v>40</v>
      </c>
      <c r="Y154" s="8" t="s">
        <v>674</v>
      </c>
      <c r="Z154" s="1" t="s">
        <v>368</v>
      </c>
      <c r="AA154" s="1" t="s">
        <v>31</v>
      </c>
      <c r="AB154" s="1" t="s">
        <v>389</v>
      </c>
      <c r="AC154" s="1" t="s">
        <v>675</v>
      </c>
      <c r="AD154" s="1" t="s">
        <v>33</v>
      </c>
      <c r="AE154" s="1" t="s">
        <v>33</v>
      </c>
      <c r="AF154" s="1">
        <v>0.72199999999999998</v>
      </c>
      <c r="AG154" s="1">
        <v>0.91500000000000004</v>
      </c>
      <c r="AH154" s="1">
        <f t="shared" si="273"/>
        <v>8.4941176470588271</v>
      </c>
      <c r="AI154" s="1">
        <f t="shared" si="274"/>
        <v>8.4941176470588271</v>
      </c>
      <c r="AJ154" s="2">
        <f t="shared" si="275"/>
        <v>0.30382513661202187</v>
      </c>
      <c r="AK154" s="1">
        <f t="shared" si="332"/>
        <v>0.30382513661202187</v>
      </c>
      <c r="AL154" s="1">
        <f t="shared" si="333"/>
        <v>27.835294117647059</v>
      </c>
      <c r="AM154" s="1">
        <f t="shared" si="334"/>
        <v>27.835294117647059</v>
      </c>
      <c r="AN154" s="4">
        <f t="shared" si="335"/>
        <v>0.88483404255319154</v>
      </c>
      <c r="AO154" s="4">
        <f t="shared" si="336"/>
        <v>0.78442649434571898</v>
      </c>
      <c r="AP154" s="4">
        <v>0.82299999999999995</v>
      </c>
      <c r="AQ154" s="1">
        <v>0.91500000000000004</v>
      </c>
      <c r="AR154" s="1">
        <f t="shared" si="337"/>
        <v>130</v>
      </c>
      <c r="AS154" s="1">
        <f t="shared" si="338"/>
        <v>17</v>
      </c>
      <c r="AT154" s="1">
        <f t="shared" si="339"/>
        <v>182</v>
      </c>
      <c r="AU154" s="1">
        <f t="shared" si="340"/>
        <v>50</v>
      </c>
      <c r="AV154" s="1">
        <f t="shared" si="341"/>
        <v>130</v>
      </c>
      <c r="AW154" s="1">
        <f t="shared" si="342"/>
        <v>17</v>
      </c>
      <c r="AX154" s="1">
        <f t="shared" si="343"/>
        <v>182</v>
      </c>
      <c r="AY154" s="1">
        <f t="shared" si="344"/>
        <v>50</v>
      </c>
      <c r="AZ154" s="1">
        <f t="shared" si="345"/>
        <v>0.72222222222222221</v>
      </c>
      <c r="BA154" s="1">
        <f t="shared" si="346"/>
        <v>8.5427135678391997E-2</v>
      </c>
      <c r="BB154" s="1">
        <f t="shared" si="347"/>
        <v>0.72222222222222221</v>
      </c>
      <c r="BC154" s="1">
        <f t="shared" si="348"/>
        <v>8.5427135678391997E-2</v>
      </c>
      <c r="BD154" s="1">
        <f t="shared" si="349"/>
        <v>147</v>
      </c>
      <c r="BE154" s="1">
        <f t="shared" si="350"/>
        <v>232</v>
      </c>
      <c r="BF154" s="1">
        <f t="shared" si="351"/>
        <v>0.63362068965517238</v>
      </c>
      <c r="BG154" s="1">
        <f t="shared" si="352"/>
        <v>-0.27090192341015429</v>
      </c>
      <c r="BH154" s="1" t="s">
        <v>677</v>
      </c>
      <c r="BI154" s="5">
        <v>0.88300000000000001</v>
      </c>
      <c r="BJ154" s="1">
        <v>0.94399999999999995</v>
      </c>
      <c r="BK154" s="1" t="s">
        <v>764</v>
      </c>
      <c r="BL154" s="1" t="s">
        <v>685</v>
      </c>
      <c r="BM154">
        <v>0.1549101</v>
      </c>
      <c r="BN154">
        <v>0.84431979999999995</v>
      </c>
      <c r="BO154">
        <f t="shared" si="296"/>
        <v>0.84508990000000006</v>
      </c>
      <c r="BP154">
        <v>0.5</v>
      </c>
      <c r="BQ154">
        <v>0.50070130000000002</v>
      </c>
      <c r="BR154" s="1">
        <f t="shared" si="297"/>
        <v>152</v>
      </c>
      <c r="BS154" s="1">
        <f t="shared" si="298"/>
        <v>31</v>
      </c>
      <c r="BT154" s="1">
        <f t="shared" si="299"/>
        <v>168</v>
      </c>
      <c r="BU154" s="1">
        <f t="shared" si="300"/>
        <v>28</v>
      </c>
      <c r="BV154" s="1">
        <f t="shared" si="301"/>
        <v>152</v>
      </c>
      <c r="BW154" s="1">
        <f t="shared" si="302"/>
        <v>31</v>
      </c>
      <c r="BX154" s="1">
        <f t="shared" si="303"/>
        <v>168</v>
      </c>
      <c r="BY154" s="1">
        <f t="shared" si="304"/>
        <v>28</v>
      </c>
      <c r="BZ154" s="1">
        <f t="shared" si="305"/>
        <v>0.84444444444444444</v>
      </c>
      <c r="CA154" s="1">
        <f t="shared" si="306"/>
        <v>0.15577889447236182</v>
      </c>
      <c r="CB154" s="1">
        <f t="shared" si="307"/>
        <v>0.84444444444444444</v>
      </c>
      <c r="CC154" s="1">
        <f t="shared" si="308"/>
        <v>0.15577889447236182</v>
      </c>
      <c r="CD154" s="1">
        <f t="shared" si="309"/>
        <v>5.4503857398581497</v>
      </c>
      <c r="CE154" s="1">
        <f t="shared" si="310"/>
        <v>5.4207885304659493</v>
      </c>
      <c r="CF154" s="2">
        <f t="shared" si="311"/>
        <v>0.18421732409770847</v>
      </c>
      <c r="CG154" s="2">
        <f t="shared" si="312"/>
        <v>0.18425925925925926</v>
      </c>
      <c r="CH154" s="1">
        <f t="shared" si="313"/>
        <v>29.419354838709676</v>
      </c>
      <c r="CI154" s="1">
        <f t="shared" si="314"/>
        <v>29.419354838709676</v>
      </c>
      <c r="CJ154" s="4">
        <f t="shared" si="315"/>
        <v>0.83136585491865811</v>
      </c>
      <c r="CK154" s="4">
        <f t="shared" si="316"/>
        <v>0.85717072594422017</v>
      </c>
      <c r="CL154" s="4">
        <f t="shared" si="317"/>
        <v>0.8447241532981532</v>
      </c>
      <c r="CM154">
        <v>2.005533E-2</v>
      </c>
      <c r="CN154">
        <v>0.54558200000000001</v>
      </c>
      <c r="CO154">
        <v>0.18810511999999999</v>
      </c>
      <c r="CP154">
        <v>0.87517529999999999</v>
      </c>
      <c r="CQ154">
        <v>0.55739972000000004</v>
      </c>
      <c r="CR154">
        <v>0.96072930000000001</v>
      </c>
      <c r="CS154">
        <v>0.5</v>
      </c>
      <c r="CT154">
        <v>0.50070130000000002</v>
      </c>
    </row>
    <row r="155" spans="1:98" ht="45" x14ac:dyDescent="0.25">
      <c r="A155" s="1" t="s">
        <v>670</v>
      </c>
      <c r="B155" t="s">
        <v>671</v>
      </c>
      <c r="C155" s="1">
        <v>52</v>
      </c>
      <c r="D155" s="1" t="s">
        <v>679</v>
      </c>
      <c r="E155" s="1" t="s">
        <v>572</v>
      </c>
      <c r="F155" s="1">
        <v>0</v>
      </c>
      <c r="G155" s="1">
        <v>0</v>
      </c>
      <c r="H155" s="1">
        <v>199</v>
      </c>
      <c r="I155" s="1">
        <v>126</v>
      </c>
      <c r="J155" s="1">
        <v>0</v>
      </c>
      <c r="K155" s="1">
        <f t="shared" si="271"/>
        <v>199</v>
      </c>
      <c r="L155" s="1">
        <f t="shared" si="328"/>
        <v>325</v>
      </c>
      <c r="M155" s="1">
        <v>126</v>
      </c>
      <c r="N155" s="1">
        <v>0</v>
      </c>
      <c r="O155" s="1">
        <v>0</v>
      </c>
      <c r="P155" s="1" t="s">
        <v>33</v>
      </c>
      <c r="Q155" s="1">
        <f t="shared" si="329"/>
        <v>100</v>
      </c>
      <c r="R155" s="1">
        <f t="shared" si="330"/>
        <v>0</v>
      </c>
      <c r="S155" s="1">
        <f t="shared" si="331"/>
        <v>0</v>
      </c>
      <c r="T155" s="1" t="e">
        <f t="shared" si="272"/>
        <v>#VALUE!</v>
      </c>
      <c r="U155" s="1" t="s">
        <v>33</v>
      </c>
      <c r="V155" s="1">
        <v>2022</v>
      </c>
      <c r="W155" s="1" t="s">
        <v>40</v>
      </c>
      <c r="X155" s="1" t="s">
        <v>40</v>
      </c>
      <c r="Y155" s="8" t="s">
        <v>674</v>
      </c>
      <c r="Z155" s="1" t="s">
        <v>367</v>
      </c>
      <c r="AA155" s="1" t="s">
        <v>31</v>
      </c>
      <c r="AB155" s="1" t="s">
        <v>389</v>
      </c>
      <c r="AC155" s="1" t="s">
        <v>675</v>
      </c>
      <c r="AD155" s="1" t="s">
        <v>33</v>
      </c>
      <c r="AE155" s="1" t="s">
        <v>33</v>
      </c>
      <c r="AF155" s="1">
        <v>0.71399999999999997</v>
      </c>
      <c r="AG155" s="1">
        <v>0.91500000000000004</v>
      </c>
      <c r="AH155" s="1">
        <f t="shared" si="273"/>
        <v>8.4000000000000039</v>
      </c>
      <c r="AI155" s="1">
        <f t="shared" si="274"/>
        <v>8.4000000000000039</v>
      </c>
      <c r="AJ155" s="2">
        <f t="shared" si="275"/>
        <v>0.312568306010929</v>
      </c>
      <c r="AK155" s="1">
        <f t="shared" si="332"/>
        <v>0.312568306010929</v>
      </c>
      <c r="AL155" s="1">
        <f t="shared" si="333"/>
        <v>26.764705882352942</v>
      </c>
      <c r="AM155" s="1">
        <f t="shared" si="334"/>
        <v>26.764705882352942</v>
      </c>
      <c r="AN155" s="4">
        <f t="shared" si="335"/>
        <v>0.84173691744870371</v>
      </c>
      <c r="AO155" s="4">
        <f t="shared" si="336"/>
        <v>0.83478894741909304</v>
      </c>
      <c r="AP155" s="4">
        <v>0.83699999999999997</v>
      </c>
      <c r="AQ155" s="1">
        <v>0.91600000000000004</v>
      </c>
      <c r="AR155" s="1">
        <f t="shared" si="337"/>
        <v>90</v>
      </c>
      <c r="AS155" s="1">
        <f t="shared" si="338"/>
        <v>17</v>
      </c>
      <c r="AT155" s="1">
        <f t="shared" si="339"/>
        <v>182</v>
      </c>
      <c r="AU155" s="1">
        <f t="shared" si="340"/>
        <v>36</v>
      </c>
      <c r="AV155" s="1">
        <f t="shared" si="341"/>
        <v>90</v>
      </c>
      <c r="AW155" s="1">
        <f t="shared" si="342"/>
        <v>17</v>
      </c>
      <c r="AX155" s="1">
        <f t="shared" si="343"/>
        <v>182</v>
      </c>
      <c r="AY155" s="1">
        <f t="shared" si="344"/>
        <v>36</v>
      </c>
      <c r="AZ155" s="1">
        <f t="shared" si="345"/>
        <v>0.7142857142857143</v>
      </c>
      <c r="BA155" s="1">
        <f t="shared" si="346"/>
        <v>8.5427135678391997E-2</v>
      </c>
      <c r="BB155" s="1">
        <f t="shared" si="347"/>
        <v>0.7142857142857143</v>
      </c>
      <c r="BC155" s="1">
        <f t="shared" si="348"/>
        <v>8.5427135678391997E-2</v>
      </c>
      <c r="BD155" s="1">
        <f t="shared" si="349"/>
        <v>107</v>
      </c>
      <c r="BE155" s="1">
        <f t="shared" si="350"/>
        <v>218</v>
      </c>
      <c r="BF155" s="1">
        <f t="shared" si="351"/>
        <v>0.49082568807339449</v>
      </c>
      <c r="BG155" s="1">
        <f t="shared" si="352"/>
        <v>-0.14234014107233411</v>
      </c>
      <c r="BH155" s="1" t="s">
        <v>681</v>
      </c>
      <c r="BI155" s="5">
        <v>0.88</v>
      </c>
      <c r="BJ155" s="1">
        <v>0.95099999999999996</v>
      </c>
      <c r="BK155" s="1" t="s">
        <v>764</v>
      </c>
      <c r="BL155" s="1" t="s">
        <v>684</v>
      </c>
      <c r="BM155">
        <v>0.15874177</v>
      </c>
      <c r="BN155">
        <v>0.84268129999999997</v>
      </c>
      <c r="BO155">
        <f t="shared" si="296"/>
        <v>0.84125823</v>
      </c>
      <c r="BP155">
        <v>0.49963424000000001</v>
      </c>
      <c r="BQ155">
        <v>0.50068400000000002</v>
      </c>
      <c r="BR155" s="1">
        <f t="shared" si="297"/>
        <v>106</v>
      </c>
      <c r="BS155" s="1">
        <f t="shared" si="298"/>
        <v>32</v>
      </c>
      <c r="BT155" s="1">
        <f t="shared" si="299"/>
        <v>167</v>
      </c>
      <c r="BU155" s="1">
        <f t="shared" si="300"/>
        <v>20</v>
      </c>
      <c r="BV155" s="1">
        <f t="shared" si="301"/>
        <v>106</v>
      </c>
      <c r="BW155" s="1">
        <f t="shared" si="302"/>
        <v>32</v>
      </c>
      <c r="BX155" s="1">
        <f t="shared" si="303"/>
        <v>167</v>
      </c>
      <c r="BY155" s="1">
        <f t="shared" si="304"/>
        <v>20</v>
      </c>
      <c r="BZ155" s="1">
        <f t="shared" si="305"/>
        <v>0.84126984126984128</v>
      </c>
      <c r="CA155" s="1">
        <f t="shared" si="306"/>
        <v>0.16080402010050254</v>
      </c>
      <c r="CB155" s="1">
        <f t="shared" si="307"/>
        <v>0.84126984126984128</v>
      </c>
      <c r="CC155" s="1">
        <f t="shared" si="308"/>
        <v>0.16080402010050254</v>
      </c>
      <c r="CD155" s="1">
        <f t="shared" si="309"/>
        <v>5.3085038676335783</v>
      </c>
      <c r="CE155" s="1">
        <f t="shared" si="310"/>
        <v>5.2316468253968242</v>
      </c>
      <c r="CF155" s="2">
        <f t="shared" si="311"/>
        <v>0.1870040546289812</v>
      </c>
      <c r="CG155" s="2">
        <f t="shared" si="312"/>
        <v>0.18914551848683586</v>
      </c>
      <c r="CH155" s="1">
        <f t="shared" si="313"/>
        <v>27.659374999999997</v>
      </c>
      <c r="CI155" s="1">
        <f t="shared" si="314"/>
        <v>27.659374999999997</v>
      </c>
      <c r="CJ155" s="4">
        <f t="shared" si="315"/>
        <v>0.77070337842980052</v>
      </c>
      <c r="CK155" s="4">
        <f t="shared" si="316"/>
        <v>0.89413081839460518</v>
      </c>
      <c r="CL155" s="4">
        <f t="shared" si="317"/>
        <v>0.84180994329230774</v>
      </c>
      <c r="CM155">
        <v>3.8771029999999998E-2</v>
      </c>
      <c r="CN155">
        <v>0.56361150000000004</v>
      </c>
      <c r="CO155">
        <v>0.19897586</v>
      </c>
      <c r="CP155">
        <v>0.88372090000000003</v>
      </c>
      <c r="CQ155">
        <v>0.54279443999999999</v>
      </c>
      <c r="CR155">
        <v>0.96306429999999998</v>
      </c>
      <c r="CS155">
        <v>0.49963424000000001</v>
      </c>
      <c r="CT155">
        <v>0.50068400000000002</v>
      </c>
    </row>
    <row r="156" spans="1:98" ht="45" x14ac:dyDescent="0.25">
      <c r="A156" s="1" t="s">
        <v>670</v>
      </c>
      <c r="B156" t="s">
        <v>671</v>
      </c>
      <c r="C156" s="1">
        <v>52</v>
      </c>
      <c r="D156" s="1" t="s">
        <v>680</v>
      </c>
      <c r="E156" s="1" t="s">
        <v>673</v>
      </c>
      <c r="F156" s="1">
        <v>1</v>
      </c>
      <c r="G156" s="1">
        <v>1</v>
      </c>
      <c r="H156" s="1">
        <v>199</v>
      </c>
      <c r="I156" s="1">
        <v>11</v>
      </c>
      <c r="J156" s="1">
        <v>0</v>
      </c>
      <c r="K156" s="1">
        <f t="shared" si="271"/>
        <v>199</v>
      </c>
      <c r="L156" s="1">
        <f t="shared" si="328"/>
        <v>210</v>
      </c>
      <c r="M156" s="1">
        <v>0</v>
      </c>
      <c r="N156" s="1">
        <v>8</v>
      </c>
      <c r="O156" s="1">
        <v>3</v>
      </c>
      <c r="P156" s="1" t="s">
        <v>33</v>
      </c>
      <c r="Q156" s="1">
        <f t="shared" si="329"/>
        <v>0</v>
      </c>
      <c r="R156" s="1">
        <f t="shared" si="330"/>
        <v>72.727272727272734</v>
      </c>
      <c r="S156" s="1">
        <f t="shared" si="331"/>
        <v>27.27272727272727</v>
      </c>
      <c r="T156" s="1" t="e">
        <f t="shared" si="272"/>
        <v>#VALUE!</v>
      </c>
      <c r="U156" s="1" t="s">
        <v>33</v>
      </c>
      <c r="V156" s="1">
        <v>2022</v>
      </c>
      <c r="W156" s="1" t="s">
        <v>40</v>
      </c>
      <c r="X156" s="1" t="s">
        <v>40</v>
      </c>
      <c r="Y156" s="8" t="s">
        <v>674</v>
      </c>
      <c r="Z156" s="1" t="s">
        <v>367</v>
      </c>
      <c r="AA156" s="1" t="s">
        <v>31</v>
      </c>
      <c r="AB156" s="1" t="s">
        <v>389</v>
      </c>
      <c r="AC156" s="1" t="s">
        <v>675</v>
      </c>
      <c r="AD156" s="1" t="s">
        <v>33</v>
      </c>
      <c r="AE156" s="1" t="s">
        <v>33</v>
      </c>
      <c r="AF156" s="1">
        <v>0.66700000000000004</v>
      </c>
      <c r="AG156" s="1">
        <v>0.91500000000000004</v>
      </c>
      <c r="AH156" s="1">
        <f t="shared" si="273"/>
        <v>7.8470588235294159</v>
      </c>
      <c r="AI156" s="1">
        <f t="shared" si="274"/>
        <v>7.8470588235294159</v>
      </c>
      <c r="AJ156" s="2">
        <f t="shared" si="275"/>
        <v>0.36393442622950817</v>
      </c>
      <c r="AK156" s="1">
        <f t="shared" si="332"/>
        <v>0.36393442622950817</v>
      </c>
      <c r="AL156" s="1">
        <f t="shared" si="333"/>
        <v>18.735294117647058</v>
      </c>
      <c r="AM156" s="1">
        <f t="shared" si="334"/>
        <v>18.735294117647058</v>
      </c>
      <c r="AN156" s="4">
        <f t="shared" si="335"/>
        <v>0.30253174995876642</v>
      </c>
      <c r="AO156" s="4">
        <f t="shared" si="336"/>
        <v>0.98027973383293487</v>
      </c>
      <c r="AP156" s="4">
        <v>0.91100000000000003</v>
      </c>
      <c r="AQ156" s="1">
        <v>0.95299999999999996</v>
      </c>
      <c r="AR156" s="1">
        <f t="shared" si="337"/>
        <v>7</v>
      </c>
      <c r="AS156" s="1">
        <f t="shared" si="338"/>
        <v>17</v>
      </c>
      <c r="AT156" s="1">
        <f t="shared" si="339"/>
        <v>182</v>
      </c>
      <c r="AU156" s="1">
        <f t="shared" si="340"/>
        <v>4</v>
      </c>
      <c r="AV156" s="1">
        <f t="shared" si="341"/>
        <v>7</v>
      </c>
      <c r="AW156" s="1">
        <f t="shared" si="342"/>
        <v>17</v>
      </c>
      <c r="AX156" s="1">
        <f t="shared" si="343"/>
        <v>182</v>
      </c>
      <c r="AY156" s="1">
        <f t="shared" si="344"/>
        <v>4</v>
      </c>
      <c r="AZ156" s="1">
        <f t="shared" si="345"/>
        <v>0.63636363636363635</v>
      </c>
      <c r="BA156" s="1">
        <f t="shared" si="346"/>
        <v>8.5427135678391997E-2</v>
      </c>
      <c r="BB156" s="1">
        <f t="shared" si="347"/>
        <v>0.63636363636363635</v>
      </c>
      <c r="BC156" s="1">
        <f t="shared" si="348"/>
        <v>8.5427135678391997E-2</v>
      </c>
      <c r="BD156" s="1">
        <f t="shared" si="349"/>
        <v>24</v>
      </c>
      <c r="BE156" s="1">
        <f t="shared" si="350"/>
        <v>186</v>
      </c>
      <c r="BF156" s="1">
        <f t="shared" si="351"/>
        <v>0.12903225806451613</v>
      </c>
      <c r="BG156" s="1">
        <f t="shared" si="352"/>
        <v>7.3755876154968383E-2</v>
      </c>
      <c r="BH156" s="1" t="s">
        <v>682</v>
      </c>
      <c r="BI156" s="5">
        <v>0.78500000000000003</v>
      </c>
      <c r="BJ156" s="1">
        <v>1</v>
      </c>
      <c r="BK156" s="1" t="s">
        <v>764</v>
      </c>
      <c r="BL156" s="1" t="s">
        <v>683</v>
      </c>
      <c r="BM156">
        <v>0.12844700000000001</v>
      </c>
      <c r="BN156">
        <v>0.87242799999999998</v>
      </c>
      <c r="BO156">
        <f t="shared" si="296"/>
        <v>0.87155300000000002</v>
      </c>
      <c r="BP156">
        <v>0.50145139999999999</v>
      </c>
      <c r="BQ156">
        <v>0.49931409999999998</v>
      </c>
      <c r="BR156" s="1">
        <f t="shared" si="297"/>
        <v>10</v>
      </c>
      <c r="BS156" s="1">
        <f t="shared" si="298"/>
        <v>26</v>
      </c>
      <c r="BT156" s="1">
        <f t="shared" si="299"/>
        <v>173</v>
      </c>
      <c r="BU156" s="1">
        <f t="shared" si="300"/>
        <v>1</v>
      </c>
      <c r="BV156" s="1">
        <f t="shared" si="301"/>
        <v>10</v>
      </c>
      <c r="BW156" s="1">
        <f t="shared" si="302"/>
        <v>26</v>
      </c>
      <c r="BX156" s="1">
        <f t="shared" si="303"/>
        <v>173</v>
      </c>
      <c r="BY156" s="1">
        <f t="shared" si="304"/>
        <v>1</v>
      </c>
      <c r="BZ156" s="1">
        <f t="shared" si="305"/>
        <v>0.90909090909090906</v>
      </c>
      <c r="CA156" s="1">
        <f t="shared" si="306"/>
        <v>0.1306532663316583</v>
      </c>
      <c r="CB156" s="1">
        <f t="shared" si="307"/>
        <v>0.90909090909090906</v>
      </c>
      <c r="CC156" s="1">
        <f t="shared" si="308"/>
        <v>0.1306532663316583</v>
      </c>
      <c r="CD156" s="1">
        <f t="shared" si="309"/>
        <v>6.792124378148185</v>
      </c>
      <c r="CE156" s="1">
        <f t="shared" si="310"/>
        <v>6.9580419580419575</v>
      </c>
      <c r="CF156" s="2">
        <f t="shared" si="311"/>
        <v>0.14637319818760305</v>
      </c>
      <c r="CG156" s="2">
        <f t="shared" si="312"/>
        <v>0.10457172884918553</v>
      </c>
      <c r="CH156" s="1">
        <f t="shared" si="313"/>
        <v>66.538461538461533</v>
      </c>
      <c r="CI156" s="1">
        <f t="shared" si="314"/>
        <v>66.538461538461533</v>
      </c>
      <c r="CJ156" s="4">
        <f t="shared" si="315"/>
        <v>0.2729620721924591</v>
      </c>
      <c r="CK156" s="4">
        <f t="shared" si="316"/>
        <v>0.99197395774944419</v>
      </c>
      <c r="CL156" s="4">
        <f t="shared" si="317"/>
        <v>0.87159883333333343</v>
      </c>
      <c r="CM156">
        <v>1.3788099999999999E-2</v>
      </c>
      <c r="CN156">
        <v>0.46502060000000001</v>
      </c>
      <c r="CO156">
        <v>0.1233672</v>
      </c>
      <c r="CP156">
        <v>0.79149519999999995</v>
      </c>
      <c r="CQ156">
        <v>0.44339620000000002</v>
      </c>
      <c r="CR156">
        <v>1</v>
      </c>
      <c r="CS156">
        <v>0.50145139999999999</v>
      </c>
      <c r="CT156">
        <v>0.49931409999999998</v>
      </c>
    </row>
    <row r="157" spans="1:98" ht="30" x14ac:dyDescent="0.25">
      <c r="A157" s="1" t="s">
        <v>766</v>
      </c>
      <c r="B157" t="s">
        <v>688</v>
      </c>
      <c r="C157" s="1">
        <v>53</v>
      </c>
      <c r="D157" s="1" t="s">
        <v>692</v>
      </c>
      <c r="E157" s="1" t="s">
        <v>571</v>
      </c>
      <c r="F157" s="1">
        <v>1</v>
      </c>
      <c r="G157" s="1">
        <v>0</v>
      </c>
      <c r="H157" s="1">
        <v>100</v>
      </c>
      <c r="I157" s="1">
        <v>73</v>
      </c>
      <c r="J157" s="1">
        <v>196</v>
      </c>
      <c r="K157" s="1">
        <f t="shared" si="271"/>
        <v>296</v>
      </c>
      <c r="L157" s="1">
        <f t="shared" ref="L157:L158" si="353">SUM(H157:J157)</f>
        <v>369</v>
      </c>
      <c r="M157" s="1">
        <v>69</v>
      </c>
      <c r="N157" s="1">
        <v>4</v>
      </c>
      <c r="O157" s="1">
        <v>0</v>
      </c>
      <c r="P157" s="1">
        <v>0</v>
      </c>
      <c r="Q157" s="1">
        <f t="shared" ref="Q157" si="354">M157/I157*100</f>
        <v>94.520547945205479</v>
      </c>
      <c r="R157" s="1">
        <f t="shared" ref="R157" si="355">N157/I157*100</f>
        <v>5.4794520547945202</v>
      </c>
      <c r="S157" s="1">
        <f t="shared" ref="S157" si="356">O157/I157*100</f>
        <v>0</v>
      </c>
      <c r="T157" s="1">
        <f t="shared" ref="T157" si="357">(P157/I157)*100</f>
        <v>0</v>
      </c>
      <c r="U157" s="1">
        <v>54.63</v>
      </c>
      <c r="V157" s="1">
        <v>2021</v>
      </c>
      <c r="W157" s="1" t="s">
        <v>689</v>
      </c>
      <c r="X157" s="1" t="s">
        <v>40</v>
      </c>
      <c r="Y157" s="8" t="s">
        <v>690</v>
      </c>
      <c r="Z157" s="1" t="s">
        <v>368</v>
      </c>
      <c r="AA157" s="1" t="s">
        <v>31</v>
      </c>
      <c r="AB157" s="1" t="s">
        <v>395</v>
      </c>
      <c r="AC157" s="8" t="s">
        <v>691</v>
      </c>
      <c r="AD157" s="1" t="s">
        <v>33</v>
      </c>
      <c r="AE157" s="1" t="s">
        <v>33</v>
      </c>
      <c r="AF157" s="1">
        <v>0.79500000000000004</v>
      </c>
      <c r="AG157" s="1">
        <v>0.622</v>
      </c>
      <c r="AH157" s="1">
        <f t="shared" ref="AH157:AH158" si="358">AF157/(1-AG157)</f>
        <v>2.1031746031746033</v>
      </c>
      <c r="AI157" s="1">
        <f t="shared" ref="AI157:AI158" si="359">IF(COUNTIF(AH157,"#DIV/0!"),BB157/BC157,AH157)</f>
        <v>2.1031746031746033</v>
      </c>
      <c r="AJ157" s="2">
        <f t="shared" ref="AJ157:AJ158" si="360">(1-AF157)/AG157</f>
        <v>0.32958199356913176</v>
      </c>
      <c r="AK157" s="1">
        <f t="shared" ref="AK157:AK158" si="361">IF(COUNTIF(AJ157,0),(1-BB157)/(1-BC157),AJ157)</f>
        <v>0.32958199356913176</v>
      </c>
      <c r="AL157" s="1">
        <f t="shared" ref="AL157:AL158" si="362">(AR157/AU157)/(AS157/AT157)</f>
        <v>6.352380952380952</v>
      </c>
      <c r="AM157" s="1">
        <f t="shared" ref="AM157:AM158" si="363">IF(COUNTIF(AL157,"#DIV/0!"),(AV157/AY157)/(AW157/AX157),AL157)</f>
        <v>6.352380952380952</v>
      </c>
      <c r="AN157" s="4">
        <v>0.439</v>
      </c>
      <c r="AO157" s="4">
        <v>0.89100000000000001</v>
      </c>
      <c r="AP157" s="4">
        <f>((AF157*I157)+(AG157*(H157+J157)))/(((H157+J157)-(AG157*(H157+J157)))+(I157-(AF157*I157))+(AF157*I157)+(AG157*(H157+J157)))</f>
        <v>0.65622493224932243</v>
      </c>
      <c r="AQ157" s="1">
        <v>0.873</v>
      </c>
      <c r="AR157" s="1">
        <f t="shared" ref="AR157" si="364">ROUND(AF157*I157,0)</f>
        <v>58</v>
      </c>
      <c r="AS157" s="1">
        <f>(H157+J157)-AT157</f>
        <v>112</v>
      </c>
      <c r="AT157" s="1">
        <f>ROUND(AG157*(H157+J157),0)</f>
        <v>184</v>
      </c>
      <c r="AU157" s="1">
        <f>I157-AR157</f>
        <v>15</v>
      </c>
      <c r="AV157" s="1">
        <f t="shared" ref="AV157" si="365">IF(OR(AS157=0,AU157=0),AR157+0.1,AR157)</f>
        <v>58</v>
      </c>
      <c r="AW157" s="1">
        <f t="shared" ref="AW157" si="366">IF(OR(AS157=0,AU157=0),AS157+0.1,AS157)</f>
        <v>112</v>
      </c>
      <c r="AX157" s="1">
        <f t="shared" ref="AX157" si="367">IF(OR(AS157=0,AU157=0),AT157+0.1,AT157)</f>
        <v>184</v>
      </c>
      <c r="AY157" s="1">
        <f t="shared" ref="AY157" si="368">IF(OR(AS157=0,AU157=0),AU157+0.1,AU157)</f>
        <v>15</v>
      </c>
      <c r="AZ157" s="1">
        <f t="shared" ref="AZ157" si="369">(AR157)/(AR157+AU157)</f>
        <v>0.79452054794520544</v>
      </c>
      <c r="BA157" s="1">
        <f t="shared" ref="BA157" si="370">1-(AT157/(AS157+AT157))</f>
        <v>0.3783783783783784</v>
      </c>
      <c r="BB157" s="1">
        <f t="shared" ref="BB157" si="371">(AV157)/(AV157+AY157)</f>
        <v>0.79452054794520544</v>
      </c>
      <c r="BC157" s="1">
        <f t="shared" ref="BC157" si="372">1-(AX157/(AX157+AW157))</f>
        <v>0.3783783783783784</v>
      </c>
      <c r="BD157" s="1">
        <f t="shared" ref="BD157" si="373">AR157+AS157</f>
        <v>170</v>
      </c>
      <c r="BE157" s="1">
        <f t="shared" ref="BE157" si="374">AT157+AU157</f>
        <v>199</v>
      </c>
      <c r="BF157" s="1">
        <f t="shared" ref="BF157" si="375">BD157/BE157</f>
        <v>0.85427135678391963</v>
      </c>
      <c r="BG157" s="1">
        <f>(BD157/BE157)-(I157/(H157+J157))</f>
        <v>0.60764973516229803</v>
      </c>
      <c r="BH157" s="1" t="s">
        <v>33</v>
      </c>
      <c r="BI157" s="1" t="s">
        <v>33</v>
      </c>
      <c r="BJ157" s="1" t="s">
        <v>33</v>
      </c>
      <c r="BK157" s="1" t="s">
        <v>764</v>
      </c>
      <c r="BL157" s="1" t="s">
        <v>693</v>
      </c>
      <c r="BM157">
        <v>0.21181435000000001</v>
      </c>
      <c r="BN157">
        <v>0.79183669999999995</v>
      </c>
      <c r="BO157">
        <f t="shared" si="296"/>
        <v>0.78818564999999996</v>
      </c>
      <c r="BP157">
        <v>0.50210969999999999</v>
      </c>
      <c r="BQ157">
        <v>0.5</v>
      </c>
      <c r="BR157" s="1">
        <f>ROUND(BN157*I157,0)</f>
        <v>58</v>
      </c>
      <c r="BS157" s="1">
        <f>(H157+J157)-BT157</f>
        <v>63</v>
      </c>
      <c r="BT157" s="1">
        <f>ROUND(BO157*(H157+J157),0)</f>
        <v>233</v>
      </c>
      <c r="BU157" s="1">
        <f>I157-BR157</f>
        <v>15</v>
      </c>
      <c r="BV157" s="1">
        <f t="shared" si="301"/>
        <v>58</v>
      </c>
      <c r="BW157" s="1">
        <f t="shared" si="302"/>
        <v>63</v>
      </c>
      <c r="BX157" s="1">
        <f t="shared" si="303"/>
        <v>233</v>
      </c>
      <c r="BY157" s="1">
        <f t="shared" si="304"/>
        <v>15</v>
      </c>
      <c r="BZ157" s="1">
        <f t="shared" si="305"/>
        <v>0.79452054794520544</v>
      </c>
      <c r="CA157" s="1">
        <f t="shared" si="306"/>
        <v>0.21283783783783783</v>
      </c>
      <c r="CB157" s="1">
        <f t="shared" si="307"/>
        <v>0.79452054794520544</v>
      </c>
      <c r="CC157" s="1">
        <f t="shared" si="308"/>
        <v>0.21283783783783783</v>
      </c>
      <c r="CD157" s="1">
        <f>BN157/BM157</f>
        <v>3.7383524770630503</v>
      </c>
      <c r="CE157" s="1">
        <f t="shared" si="310"/>
        <v>3.7329854316155684</v>
      </c>
      <c r="CF157" s="2">
        <f>(1-BN157)/BO157</f>
        <v>0.26410440230674087</v>
      </c>
      <c r="CG157" s="2">
        <f t="shared" si="312"/>
        <v>0.26103827385501799</v>
      </c>
      <c r="CH157" s="1">
        <f t="shared" si="313"/>
        <v>14.300529100529099</v>
      </c>
      <c r="CI157" s="1">
        <f t="shared" si="314"/>
        <v>14.300529100529099</v>
      </c>
      <c r="CJ157" s="4">
        <f>(BN157*I157)/((BN157*I157)+((H157+J157)-(BO157*(H157+J157))))</f>
        <v>0.47969741597445154</v>
      </c>
      <c r="CK157" s="4">
        <f>(BO157*(H157+J157))/((I157-(BN157*I157))+(BO157*(H157+J157)))</f>
        <v>0.93884913561899841</v>
      </c>
      <c r="CL157" s="4">
        <f>((BN157*I157)+(BO157*(H157+J157)))/(((H157+J157)-(BO157*(H157+J157)))+(I157-(BN157*I157))+(BO157*(H157+J157))+(BN157*I157))</f>
        <v>0.78890794444444434</v>
      </c>
      <c r="CM157">
        <v>5.316456E-2</v>
      </c>
      <c r="CN157">
        <v>0.43265310000000001</v>
      </c>
      <c r="CO157">
        <v>0.25400844</v>
      </c>
      <c r="CP157">
        <v>0.83061220000000002</v>
      </c>
      <c r="CQ157">
        <v>0.47932489</v>
      </c>
      <c r="CR157">
        <v>0.94489800000000002</v>
      </c>
      <c r="CS157">
        <v>0.50210969999999999</v>
      </c>
      <c r="CT157">
        <v>0.5</v>
      </c>
    </row>
    <row r="158" spans="1:98" x14ac:dyDescent="0.25">
      <c r="A158" t="s">
        <v>695</v>
      </c>
      <c r="B158" t="s">
        <v>694</v>
      </c>
      <c r="C158" s="1">
        <v>54</v>
      </c>
      <c r="D158" t="s">
        <v>696</v>
      </c>
      <c r="E158" s="1" t="s">
        <v>571</v>
      </c>
      <c r="F158" s="1">
        <v>1</v>
      </c>
      <c r="G158" s="1">
        <v>0</v>
      </c>
      <c r="H158" s="1">
        <v>49</v>
      </c>
      <c r="I158" s="1">
        <v>49</v>
      </c>
      <c r="J158" s="1">
        <v>0</v>
      </c>
      <c r="K158" s="1">
        <f t="shared" si="271"/>
        <v>49</v>
      </c>
      <c r="L158" s="1">
        <f t="shared" si="353"/>
        <v>98</v>
      </c>
      <c r="M158" s="1" t="s">
        <v>33</v>
      </c>
      <c r="N158" s="1" t="s">
        <v>33</v>
      </c>
      <c r="O158" s="1" t="s">
        <v>33</v>
      </c>
      <c r="P158" s="1" t="s">
        <v>33</v>
      </c>
      <c r="Q158" s="1" t="e">
        <f t="shared" ref="Q158" si="376">M158/I158*100</f>
        <v>#VALUE!</v>
      </c>
      <c r="R158" s="1" t="e">
        <f t="shared" ref="R158" si="377">N158/I158*100</f>
        <v>#VALUE!</v>
      </c>
      <c r="S158" s="1" t="e">
        <f t="shared" ref="S158" si="378">O158/I158*100</f>
        <v>#VALUE!</v>
      </c>
      <c r="T158" s="1" t="e">
        <f t="shared" ref="T158" si="379">(P158/I158)*100</f>
        <v>#VALUE!</v>
      </c>
      <c r="U158" s="1">
        <v>55.6</v>
      </c>
      <c r="V158" s="1">
        <v>2022</v>
      </c>
      <c r="W158" s="1" t="s">
        <v>35</v>
      </c>
      <c r="X158" s="1" t="s">
        <v>30</v>
      </c>
      <c r="Y158" s="8" t="s">
        <v>697</v>
      </c>
      <c r="Z158" s="1" t="s">
        <v>368</v>
      </c>
      <c r="AA158" s="1" t="s">
        <v>31</v>
      </c>
      <c r="AB158" s="1" t="s">
        <v>389</v>
      </c>
      <c r="AC158" s="1" t="s">
        <v>400</v>
      </c>
      <c r="AD158" s="1" t="s">
        <v>33</v>
      </c>
      <c r="AE158" s="1" t="s">
        <v>33</v>
      </c>
      <c r="AF158" s="1">
        <v>0.85199999999999998</v>
      </c>
      <c r="AG158" s="1">
        <v>0.93700000000000006</v>
      </c>
      <c r="AH158" s="1">
        <f t="shared" si="358"/>
        <v>13.523809523809536</v>
      </c>
      <c r="AI158" s="1">
        <f t="shared" si="359"/>
        <v>13.523809523809536</v>
      </c>
      <c r="AJ158" s="2">
        <f t="shared" si="360"/>
        <v>0.15795090715048027</v>
      </c>
      <c r="AK158" s="1">
        <f t="shared" si="361"/>
        <v>0.15795090715048027</v>
      </c>
      <c r="AL158" s="1">
        <f t="shared" si="362"/>
        <v>92</v>
      </c>
      <c r="AM158" s="1">
        <f t="shared" si="363"/>
        <v>92</v>
      </c>
      <c r="AN158" s="4">
        <f t="shared" ref="AN158" si="380">(AF158*I158)/((AF158*I158)+(H158-(AG158*H158)))</f>
        <v>0.93114754098360664</v>
      </c>
      <c r="AO158" s="4">
        <f t="shared" ref="AO158" si="381">(AG158*H158)/((I158-(AF158*I158))+(AG158*H158))</f>
        <v>0.86359447004608292</v>
      </c>
      <c r="AP158" s="4">
        <f t="shared" ref="AP158:AP160" si="382">((AF158*I158)+(AG158*H158))/((H158-(AG158*H158))+(I158-(AF158*I158))+(AF158*I158)+(AG158*H158))</f>
        <v>0.89449999999999996</v>
      </c>
      <c r="AQ158" s="1" t="s">
        <v>33</v>
      </c>
      <c r="AR158" s="1">
        <f t="shared" ref="AR158" si="383">ROUND(AF158*I158,0)</f>
        <v>42</v>
      </c>
      <c r="AS158" s="1">
        <f t="shared" ref="AS158" si="384">H158-AT158</f>
        <v>3</v>
      </c>
      <c r="AT158" s="1">
        <f t="shared" ref="AT158" si="385">ROUND(AG158*H158,0)</f>
        <v>46</v>
      </c>
      <c r="AU158" s="1">
        <f t="shared" ref="AU158" si="386">I158-AR158</f>
        <v>7</v>
      </c>
      <c r="AV158" s="1">
        <f t="shared" ref="AV158" si="387">IF(OR(AS158=0,AU158=0),AR158+0.1,AR158)</f>
        <v>42</v>
      </c>
      <c r="AW158" s="1">
        <f t="shared" ref="AW158" si="388">IF(OR(AS158=0,AU158=0),AS158+0.1,AS158)</f>
        <v>3</v>
      </c>
      <c r="AX158" s="1">
        <f t="shared" ref="AX158" si="389">IF(OR(AS158=0,AU158=0),AT158+0.1,AT158)</f>
        <v>46</v>
      </c>
      <c r="AY158" s="1">
        <f t="shared" ref="AY158" si="390">IF(OR(AS158=0,AU158=0),AU158+0.1,AU158)</f>
        <v>7</v>
      </c>
      <c r="AZ158" s="1">
        <f t="shared" ref="AZ158" si="391">(AR158)/(AR158+AU158)</f>
        <v>0.8571428571428571</v>
      </c>
      <c r="BA158" s="1">
        <f t="shared" ref="BA158" si="392">1-(AT158/(AS158+AT158))</f>
        <v>6.1224489795918324E-2</v>
      </c>
      <c r="BB158" s="1">
        <f t="shared" ref="BB158" si="393">(AV158)/(AV158+AY158)</f>
        <v>0.8571428571428571</v>
      </c>
      <c r="BC158" s="1">
        <f t="shared" ref="BC158" si="394">1-(AX158/(AX158+AW158))</f>
        <v>6.1224489795918324E-2</v>
      </c>
      <c r="BD158" s="1">
        <f t="shared" ref="BD158" si="395">AR158+AS158</f>
        <v>45</v>
      </c>
      <c r="BE158" s="1">
        <f t="shared" ref="BE158" si="396">AT158+AU158</f>
        <v>53</v>
      </c>
      <c r="BF158" s="1">
        <f t="shared" ref="BF158" si="397">BD158/BE158</f>
        <v>0.84905660377358494</v>
      </c>
      <c r="BG158" s="1">
        <f t="shared" ref="BG158" si="398">(BD158/BE158)-(I158/H158)</f>
        <v>-0.15094339622641506</v>
      </c>
      <c r="BH158" s="1" t="s">
        <v>33</v>
      </c>
      <c r="BI158" s="1" t="s">
        <v>33</v>
      </c>
      <c r="BJ158" s="1" t="s">
        <v>33</v>
      </c>
      <c r="BK158" s="1" t="s">
        <v>371</v>
      </c>
      <c r="BL158" s="1" t="s">
        <v>33</v>
      </c>
      <c r="BM158" s="1" t="s">
        <v>33</v>
      </c>
      <c r="BN158" s="1" t="s">
        <v>33</v>
      </c>
      <c r="BO158" s="1" t="s">
        <v>33</v>
      </c>
      <c r="BP158" s="1" t="s">
        <v>33</v>
      </c>
      <c r="BQ158" s="1" t="s">
        <v>33</v>
      </c>
      <c r="BR158" s="1" t="e">
        <f t="shared" si="297"/>
        <v>#VALUE!</v>
      </c>
      <c r="BS158" s="1" t="e">
        <f t="shared" si="298"/>
        <v>#VALUE!</v>
      </c>
      <c r="BT158" s="1" t="e">
        <f t="shared" si="299"/>
        <v>#VALUE!</v>
      </c>
      <c r="BU158" s="1" t="e">
        <f t="shared" si="300"/>
        <v>#VALUE!</v>
      </c>
      <c r="BV158" s="1" t="e">
        <f t="shared" si="301"/>
        <v>#VALUE!</v>
      </c>
      <c r="BW158" s="1" t="e">
        <f t="shared" si="302"/>
        <v>#VALUE!</v>
      </c>
      <c r="BX158" s="1" t="e">
        <f t="shared" si="303"/>
        <v>#VALUE!</v>
      </c>
      <c r="BY158" s="1" t="e">
        <f t="shared" si="304"/>
        <v>#VALUE!</v>
      </c>
      <c r="BZ158" s="1" t="e">
        <f t="shared" si="305"/>
        <v>#VALUE!</v>
      </c>
      <c r="CA158" s="1" t="e">
        <f t="shared" si="306"/>
        <v>#VALUE!</v>
      </c>
      <c r="CB158" s="1" t="e">
        <f t="shared" si="307"/>
        <v>#VALUE!</v>
      </c>
      <c r="CC158" s="1" t="e">
        <f t="shared" si="308"/>
        <v>#VALUE!</v>
      </c>
      <c r="CD158" s="1" t="e">
        <f t="shared" si="309"/>
        <v>#VALUE!</v>
      </c>
      <c r="CE158" s="1" t="e">
        <f t="shared" si="310"/>
        <v>#VALUE!</v>
      </c>
      <c r="CF158" s="2" t="e">
        <f t="shared" si="311"/>
        <v>#VALUE!</v>
      </c>
      <c r="CG158" s="2" t="e">
        <f t="shared" si="312"/>
        <v>#VALUE!</v>
      </c>
      <c r="CH158" s="1" t="e">
        <f t="shared" si="313"/>
        <v>#VALUE!</v>
      </c>
      <c r="CI158" s="1" t="e">
        <f t="shared" si="314"/>
        <v>#VALUE!</v>
      </c>
      <c r="CJ158" s="4" t="e">
        <f t="shared" si="315"/>
        <v>#VALUE!</v>
      </c>
      <c r="CK158" s="4" t="e">
        <f t="shared" si="316"/>
        <v>#VALUE!</v>
      </c>
      <c r="CL158" s="4" t="e">
        <f t="shared" si="317"/>
        <v>#VALUE!</v>
      </c>
      <c r="CM158" s="1" t="s">
        <v>33</v>
      </c>
      <c r="CN158" s="1" t="s">
        <v>33</v>
      </c>
      <c r="CO158" s="1" t="s">
        <v>33</v>
      </c>
      <c r="CP158" s="1" t="s">
        <v>33</v>
      </c>
      <c r="CQ158" s="1" t="s">
        <v>33</v>
      </c>
      <c r="CR158" s="1" t="s">
        <v>33</v>
      </c>
      <c r="CS158" s="1" t="s">
        <v>33</v>
      </c>
      <c r="CT158" s="1" t="s">
        <v>33</v>
      </c>
    </row>
    <row r="159" spans="1:98" x14ac:dyDescent="0.25">
      <c r="A159" t="s">
        <v>695</v>
      </c>
      <c r="B159" t="s">
        <v>694</v>
      </c>
      <c r="C159" s="1">
        <v>54</v>
      </c>
      <c r="D159" t="s">
        <v>699</v>
      </c>
      <c r="E159" s="1" t="s">
        <v>571</v>
      </c>
      <c r="F159" s="1">
        <v>1</v>
      </c>
      <c r="G159" s="1">
        <v>0</v>
      </c>
      <c r="H159" s="1">
        <v>49</v>
      </c>
      <c r="I159" s="1">
        <v>49</v>
      </c>
      <c r="J159" s="1">
        <v>0</v>
      </c>
      <c r="K159" s="1">
        <f t="shared" si="271"/>
        <v>49</v>
      </c>
      <c r="L159" s="1">
        <f t="shared" ref="L159:L161" si="399">SUM(H159:J159)</f>
        <v>98</v>
      </c>
      <c r="M159" s="1" t="s">
        <v>33</v>
      </c>
      <c r="N159" s="1" t="s">
        <v>33</v>
      </c>
      <c r="O159" s="1" t="s">
        <v>33</v>
      </c>
      <c r="P159" s="1" t="s">
        <v>33</v>
      </c>
      <c r="Q159" s="1" t="e">
        <f t="shared" ref="Q159:Q160" si="400">M159/I159*100</f>
        <v>#VALUE!</v>
      </c>
      <c r="R159" s="1" t="e">
        <f t="shared" ref="R159:R160" si="401">N159/I159*100</f>
        <v>#VALUE!</v>
      </c>
      <c r="S159" s="1" t="e">
        <f t="shared" ref="S159:S160" si="402">O159/I159*100</f>
        <v>#VALUE!</v>
      </c>
      <c r="T159" s="1" t="e">
        <f t="shared" ref="T159:T160" si="403">(P159/I159)*100</f>
        <v>#VALUE!</v>
      </c>
      <c r="U159" s="1">
        <v>55.6</v>
      </c>
      <c r="V159" s="1">
        <v>2022</v>
      </c>
      <c r="W159" s="1" t="s">
        <v>35</v>
      </c>
      <c r="X159" s="1" t="s">
        <v>30</v>
      </c>
      <c r="Y159" s="8" t="s">
        <v>89</v>
      </c>
      <c r="Z159" s="1" t="s">
        <v>367</v>
      </c>
      <c r="AA159" s="1" t="s">
        <v>31</v>
      </c>
      <c r="AB159" s="1" t="s">
        <v>389</v>
      </c>
      <c r="AC159" s="1" t="s">
        <v>400</v>
      </c>
      <c r="AD159" s="1" t="s">
        <v>33</v>
      </c>
      <c r="AE159" s="1" t="s">
        <v>33</v>
      </c>
      <c r="AF159" s="1">
        <v>0.70599999999999996</v>
      </c>
      <c r="AG159" s="1">
        <v>0.65200000000000002</v>
      </c>
      <c r="AH159" s="1">
        <f t="shared" ref="AH159:AH161" si="404">AF159/(1-AG159)</f>
        <v>2.0287356321839081</v>
      </c>
      <c r="AI159" s="1">
        <f t="shared" ref="AI159:AI161" si="405">IF(COUNTIF(AH159,"#DIV/0!"),BB159/BC159,AH159)</f>
        <v>2.0287356321839081</v>
      </c>
      <c r="AJ159" s="2">
        <f t="shared" ref="AJ159:AJ161" si="406">(1-AF159)/AG159</f>
        <v>0.45092024539877307</v>
      </c>
      <c r="AK159" s="1">
        <f t="shared" ref="AK159:AK161" si="407">IF(COUNTIF(AJ159,0),(1-BB159)/(1-BC159),AJ159)</f>
        <v>0.45092024539877307</v>
      </c>
      <c r="AL159" s="1">
        <f t="shared" ref="AL159:AL161" si="408">(AR159/AU159)/(AS159/AT159)</f>
        <v>4.7058823529411766</v>
      </c>
      <c r="AM159" s="1">
        <f t="shared" ref="AM159:AM161" si="409">IF(COUNTIF(AL159,"#DIV/0!"),(AV159/AY159)/(AW159/AX159),AL159)</f>
        <v>4.7058823529411766</v>
      </c>
      <c r="AN159" s="4">
        <v>0.439</v>
      </c>
      <c r="AO159" s="4">
        <v>0.89100000000000001</v>
      </c>
      <c r="AP159" s="4">
        <f t="shared" si="382"/>
        <v>0.67900000000000005</v>
      </c>
      <c r="AQ159" s="1" t="s">
        <v>33</v>
      </c>
      <c r="AR159" s="1">
        <f t="shared" ref="AR159:AR161" si="410">ROUND(AF159*I159,0)</f>
        <v>35</v>
      </c>
      <c r="AS159" s="1">
        <f t="shared" ref="AS159:AS161" si="411">H159-AT159</f>
        <v>17</v>
      </c>
      <c r="AT159" s="1">
        <f t="shared" ref="AT159:AT161" si="412">ROUND(AG159*H159,0)</f>
        <v>32</v>
      </c>
      <c r="AU159" s="1">
        <f t="shared" ref="AU159:AU161" si="413">I159-AR159</f>
        <v>14</v>
      </c>
      <c r="AV159" s="1">
        <f t="shared" ref="AV159:AV161" si="414">IF(OR(AS159=0,AU159=0),AR159+0.1,AR159)</f>
        <v>35</v>
      </c>
      <c r="AW159" s="1">
        <f t="shared" ref="AW159:AW161" si="415">IF(OR(AS159=0,AU159=0),AS159+0.1,AS159)</f>
        <v>17</v>
      </c>
      <c r="AX159" s="1">
        <f t="shared" ref="AX159:AX161" si="416">IF(OR(AS159=0,AU159=0),AT159+0.1,AT159)</f>
        <v>32</v>
      </c>
      <c r="AY159" s="1">
        <f t="shared" ref="AY159:AY161" si="417">IF(OR(AS159=0,AU159=0),AU159+0.1,AU159)</f>
        <v>14</v>
      </c>
      <c r="AZ159" s="1">
        <f t="shared" ref="AZ159:AZ161" si="418">(AR159)/(AR159+AU159)</f>
        <v>0.7142857142857143</v>
      </c>
      <c r="BA159" s="1">
        <f t="shared" ref="BA159:BA161" si="419">1-(AT159/(AS159+AT159))</f>
        <v>0.34693877551020413</v>
      </c>
      <c r="BB159" s="1">
        <f t="shared" ref="BB159:BB161" si="420">(AV159)/(AV159+AY159)</f>
        <v>0.7142857142857143</v>
      </c>
      <c r="BC159" s="1">
        <f t="shared" ref="BC159:BC161" si="421">1-(AX159/(AX159+AW159))</f>
        <v>0.34693877551020413</v>
      </c>
      <c r="BD159" s="1">
        <f t="shared" ref="BD159:BD161" si="422">AR159+AS159</f>
        <v>52</v>
      </c>
      <c r="BE159" s="1">
        <f t="shared" ref="BE159:BE161" si="423">AT159+AU159</f>
        <v>46</v>
      </c>
      <c r="BF159" s="1">
        <f t="shared" ref="BF159:BF161" si="424">BD159/BE159</f>
        <v>1.1304347826086956</v>
      </c>
      <c r="BG159" s="1">
        <f t="shared" ref="BG159:BG161" si="425">(BD159/BE159)-(I159/H159)</f>
        <v>0.13043478260869557</v>
      </c>
      <c r="BH159" s="1" t="s">
        <v>33</v>
      </c>
      <c r="BI159" s="1" t="s">
        <v>33</v>
      </c>
      <c r="BJ159" s="1" t="s">
        <v>33</v>
      </c>
      <c r="BK159" s="1" t="s">
        <v>371</v>
      </c>
      <c r="BL159" s="1" t="s">
        <v>33</v>
      </c>
      <c r="BM159" s="1" t="s">
        <v>33</v>
      </c>
      <c r="BN159" s="1" t="s">
        <v>33</v>
      </c>
      <c r="BO159" s="1" t="s">
        <v>33</v>
      </c>
      <c r="BP159" s="1" t="s">
        <v>33</v>
      </c>
      <c r="BQ159" s="1" t="s">
        <v>33</v>
      </c>
      <c r="BR159" s="1" t="e">
        <f t="shared" si="297"/>
        <v>#VALUE!</v>
      </c>
      <c r="BS159" s="1" t="e">
        <f t="shared" si="298"/>
        <v>#VALUE!</v>
      </c>
      <c r="BT159" s="1" t="e">
        <f t="shared" si="299"/>
        <v>#VALUE!</v>
      </c>
      <c r="BU159" s="1" t="e">
        <f t="shared" si="300"/>
        <v>#VALUE!</v>
      </c>
      <c r="BV159" s="1" t="e">
        <f t="shared" si="301"/>
        <v>#VALUE!</v>
      </c>
      <c r="BW159" s="1" t="e">
        <f t="shared" si="302"/>
        <v>#VALUE!</v>
      </c>
      <c r="BX159" s="1" t="e">
        <f t="shared" si="303"/>
        <v>#VALUE!</v>
      </c>
      <c r="BY159" s="1" t="e">
        <f t="shared" si="304"/>
        <v>#VALUE!</v>
      </c>
      <c r="BZ159" s="1" t="e">
        <f t="shared" si="305"/>
        <v>#VALUE!</v>
      </c>
      <c r="CA159" s="1" t="e">
        <f t="shared" si="306"/>
        <v>#VALUE!</v>
      </c>
      <c r="CB159" s="1" t="e">
        <f t="shared" si="307"/>
        <v>#VALUE!</v>
      </c>
      <c r="CC159" s="1" t="e">
        <f t="shared" si="308"/>
        <v>#VALUE!</v>
      </c>
      <c r="CD159" s="1" t="e">
        <f t="shared" si="309"/>
        <v>#VALUE!</v>
      </c>
      <c r="CE159" s="1" t="e">
        <f t="shared" si="310"/>
        <v>#VALUE!</v>
      </c>
      <c r="CF159" s="2" t="e">
        <f t="shared" si="311"/>
        <v>#VALUE!</v>
      </c>
      <c r="CG159" s="2" t="e">
        <f t="shared" si="312"/>
        <v>#VALUE!</v>
      </c>
      <c r="CH159" s="1" t="e">
        <f t="shared" si="313"/>
        <v>#VALUE!</v>
      </c>
      <c r="CI159" s="1" t="e">
        <f t="shared" si="314"/>
        <v>#VALUE!</v>
      </c>
      <c r="CJ159" s="4" t="e">
        <f t="shared" si="315"/>
        <v>#VALUE!</v>
      </c>
      <c r="CK159" s="4" t="e">
        <f t="shared" si="316"/>
        <v>#VALUE!</v>
      </c>
      <c r="CL159" s="4" t="e">
        <f t="shared" si="317"/>
        <v>#VALUE!</v>
      </c>
      <c r="CM159" s="1" t="s">
        <v>33</v>
      </c>
      <c r="CN159" s="1" t="s">
        <v>33</v>
      </c>
      <c r="CO159" s="1" t="s">
        <v>33</v>
      </c>
      <c r="CP159" s="1" t="s">
        <v>33</v>
      </c>
      <c r="CQ159" s="1" t="s">
        <v>33</v>
      </c>
      <c r="CR159" s="1" t="s">
        <v>33</v>
      </c>
      <c r="CS159" s="1" t="s">
        <v>33</v>
      </c>
      <c r="CT159" s="1" t="s">
        <v>33</v>
      </c>
    </row>
    <row r="160" spans="1:98" x14ac:dyDescent="0.25">
      <c r="A160" t="s">
        <v>695</v>
      </c>
      <c r="B160" t="s">
        <v>694</v>
      </c>
      <c r="C160" s="1">
        <v>54</v>
      </c>
      <c r="D160" t="s">
        <v>700</v>
      </c>
      <c r="E160" s="1" t="s">
        <v>571</v>
      </c>
      <c r="F160" s="1">
        <v>1</v>
      </c>
      <c r="G160" s="1">
        <v>0</v>
      </c>
      <c r="H160" s="1">
        <v>49</v>
      </c>
      <c r="I160" s="1">
        <v>49</v>
      </c>
      <c r="J160" s="1">
        <v>0</v>
      </c>
      <c r="K160" s="1">
        <f t="shared" si="271"/>
        <v>49</v>
      </c>
      <c r="L160" s="1">
        <f t="shared" si="399"/>
        <v>98</v>
      </c>
      <c r="M160" s="1" t="s">
        <v>33</v>
      </c>
      <c r="N160" s="1" t="s">
        <v>33</v>
      </c>
      <c r="O160" s="1" t="s">
        <v>33</v>
      </c>
      <c r="P160" s="1" t="s">
        <v>33</v>
      </c>
      <c r="Q160" s="1" t="e">
        <f t="shared" si="400"/>
        <v>#VALUE!</v>
      </c>
      <c r="R160" s="1" t="e">
        <f t="shared" si="401"/>
        <v>#VALUE!</v>
      </c>
      <c r="S160" s="1" t="e">
        <f t="shared" si="402"/>
        <v>#VALUE!</v>
      </c>
      <c r="T160" s="1" t="e">
        <f t="shared" si="403"/>
        <v>#VALUE!</v>
      </c>
      <c r="U160" s="1">
        <v>55.6</v>
      </c>
      <c r="V160" s="1">
        <v>2022</v>
      </c>
      <c r="W160" s="1" t="s">
        <v>35</v>
      </c>
      <c r="X160" s="1" t="s">
        <v>30</v>
      </c>
      <c r="Y160" s="8" t="s">
        <v>698</v>
      </c>
      <c r="Z160" s="1" t="s">
        <v>367</v>
      </c>
      <c r="AA160" s="1" t="s">
        <v>31</v>
      </c>
      <c r="AB160" s="1" t="s">
        <v>389</v>
      </c>
      <c r="AC160" s="1" t="s">
        <v>400</v>
      </c>
      <c r="AD160" s="1" t="s">
        <v>33</v>
      </c>
      <c r="AE160" s="1" t="s">
        <v>33</v>
      </c>
      <c r="AF160" s="1">
        <v>0.86599999999999999</v>
      </c>
      <c r="AG160" s="1">
        <v>0.875</v>
      </c>
      <c r="AH160" s="1">
        <f t="shared" si="404"/>
        <v>6.9279999999999999</v>
      </c>
      <c r="AI160" s="1">
        <f t="shared" si="405"/>
        <v>6.9279999999999999</v>
      </c>
      <c r="AJ160" s="2">
        <f t="shared" si="406"/>
        <v>0.15314285714285716</v>
      </c>
      <c r="AK160" s="1">
        <f t="shared" si="407"/>
        <v>0.15314285714285716</v>
      </c>
      <c r="AL160" s="1">
        <f t="shared" si="408"/>
        <v>43</v>
      </c>
      <c r="AM160" s="1">
        <f t="shared" si="409"/>
        <v>43</v>
      </c>
      <c r="AN160" s="4">
        <v>0.439</v>
      </c>
      <c r="AO160" s="4">
        <v>0.89100000000000001</v>
      </c>
      <c r="AP160" s="4">
        <f t="shared" si="382"/>
        <v>0.87049999999999994</v>
      </c>
      <c r="AQ160" s="1" t="s">
        <v>33</v>
      </c>
      <c r="AR160" s="1">
        <f t="shared" si="410"/>
        <v>42</v>
      </c>
      <c r="AS160" s="1">
        <f t="shared" si="411"/>
        <v>6</v>
      </c>
      <c r="AT160" s="1">
        <f t="shared" si="412"/>
        <v>43</v>
      </c>
      <c r="AU160" s="1">
        <f t="shared" si="413"/>
        <v>7</v>
      </c>
      <c r="AV160" s="1">
        <f t="shared" si="414"/>
        <v>42</v>
      </c>
      <c r="AW160" s="1">
        <f t="shared" si="415"/>
        <v>6</v>
      </c>
      <c r="AX160" s="1">
        <f t="shared" si="416"/>
        <v>43</v>
      </c>
      <c r="AY160" s="1">
        <f t="shared" si="417"/>
        <v>7</v>
      </c>
      <c r="AZ160" s="1">
        <f t="shared" si="418"/>
        <v>0.8571428571428571</v>
      </c>
      <c r="BA160" s="1">
        <f t="shared" si="419"/>
        <v>0.12244897959183676</v>
      </c>
      <c r="BB160" s="1">
        <f t="shared" si="420"/>
        <v>0.8571428571428571</v>
      </c>
      <c r="BC160" s="1">
        <f t="shared" si="421"/>
        <v>0.12244897959183676</v>
      </c>
      <c r="BD160" s="1">
        <f t="shared" si="422"/>
        <v>48</v>
      </c>
      <c r="BE160" s="1">
        <f t="shared" si="423"/>
        <v>50</v>
      </c>
      <c r="BF160" s="1">
        <f t="shared" si="424"/>
        <v>0.96</v>
      </c>
      <c r="BG160" s="1">
        <f t="shared" si="425"/>
        <v>-4.0000000000000036E-2</v>
      </c>
      <c r="BH160" s="1" t="s">
        <v>33</v>
      </c>
      <c r="BI160" s="1" t="s">
        <v>33</v>
      </c>
      <c r="BJ160" s="1" t="s">
        <v>33</v>
      </c>
      <c r="BK160" s="1" t="s">
        <v>371</v>
      </c>
      <c r="BL160" s="1" t="s">
        <v>33</v>
      </c>
      <c r="BM160" s="1" t="s">
        <v>33</v>
      </c>
      <c r="BN160" s="1" t="s">
        <v>33</v>
      </c>
      <c r="BO160" s="1" t="s">
        <v>33</v>
      </c>
      <c r="BP160" s="1" t="s">
        <v>33</v>
      </c>
      <c r="BQ160" s="1" t="s">
        <v>33</v>
      </c>
      <c r="BR160" s="1" t="e">
        <f t="shared" si="297"/>
        <v>#VALUE!</v>
      </c>
      <c r="BS160" s="1" t="e">
        <f t="shared" si="298"/>
        <v>#VALUE!</v>
      </c>
      <c r="BT160" s="1" t="e">
        <f t="shared" si="299"/>
        <v>#VALUE!</v>
      </c>
      <c r="BU160" s="1" t="e">
        <f t="shared" si="300"/>
        <v>#VALUE!</v>
      </c>
      <c r="BV160" s="1" t="e">
        <f t="shared" si="301"/>
        <v>#VALUE!</v>
      </c>
      <c r="BW160" s="1" t="e">
        <f t="shared" si="302"/>
        <v>#VALUE!</v>
      </c>
      <c r="BX160" s="1" t="e">
        <f t="shared" si="303"/>
        <v>#VALUE!</v>
      </c>
      <c r="BY160" s="1" t="e">
        <f t="shared" si="304"/>
        <v>#VALUE!</v>
      </c>
      <c r="BZ160" s="1" t="e">
        <f t="shared" si="305"/>
        <v>#VALUE!</v>
      </c>
      <c r="CA160" s="1" t="e">
        <f t="shared" si="306"/>
        <v>#VALUE!</v>
      </c>
      <c r="CB160" s="1" t="e">
        <f t="shared" si="307"/>
        <v>#VALUE!</v>
      </c>
      <c r="CC160" s="1" t="e">
        <f t="shared" si="308"/>
        <v>#VALUE!</v>
      </c>
      <c r="CD160" s="1" t="e">
        <f t="shared" si="309"/>
        <v>#VALUE!</v>
      </c>
      <c r="CE160" s="1" t="e">
        <f t="shared" si="310"/>
        <v>#VALUE!</v>
      </c>
      <c r="CF160" s="2" t="e">
        <f t="shared" si="311"/>
        <v>#VALUE!</v>
      </c>
      <c r="CG160" s="2" t="e">
        <f t="shared" si="312"/>
        <v>#VALUE!</v>
      </c>
      <c r="CH160" s="1" t="e">
        <f t="shared" si="313"/>
        <v>#VALUE!</v>
      </c>
      <c r="CI160" s="1" t="e">
        <f t="shared" si="314"/>
        <v>#VALUE!</v>
      </c>
      <c r="CJ160" s="4" t="e">
        <f t="shared" si="315"/>
        <v>#VALUE!</v>
      </c>
      <c r="CK160" s="4" t="e">
        <f t="shared" si="316"/>
        <v>#VALUE!</v>
      </c>
      <c r="CL160" s="4" t="e">
        <f t="shared" si="317"/>
        <v>#VALUE!</v>
      </c>
      <c r="CM160" s="1" t="s">
        <v>33</v>
      </c>
      <c r="CN160" s="1" t="s">
        <v>33</v>
      </c>
      <c r="CO160" s="1" t="s">
        <v>33</v>
      </c>
      <c r="CP160" s="1" t="s">
        <v>33</v>
      </c>
      <c r="CQ160" s="1" t="s">
        <v>33</v>
      </c>
      <c r="CR160" s="1" t="s">
        <v>33</v>
      </c>
      <c r="CS160" s="1" t="s">
        <v>33</v>
      </c>
      <c r="CT160" s="1" t="s">
        <v>33</v>
      </c>
    </row>
    <row r="161" spans="1:98" x14ac:dyDescent="0.25">
      <c r="A161" s="1" t="s">
        <v>701</v>
      </c>
      <c r="B161" t="s">
        <v>702</v>
      </c>
      <c r="C161" s="1">
        <v>55</v>
      </c>
      <c r="D161" s="1" t="s">
        <v>703</v>
      </c>
      <c r="E161" s="1" t="s">
        <v>180</v>
      </c>
      <c r="F161" s="1">
        <v>1</v>
      </c>
      <c r="G161" s="1">
        <v>1</v>
      </c>
      <c r="H161" s="1">
        <v>150</v>
      </c>
      <c r="I161" s="1">
        <v>180</v>
      </c>
      <c r="J161" s="1">
        <v>120</v>
      </c>
      <c r="K161" s="1">
        <f t="shared" si="271"/>
        <v>270</v>
      </c>
      <c r="L161" s="1">
        <f t="shared" si="399"/>
        <v>450</v>
      </c>
      <c r="M161" s="1">
        <v>176</v>
      </c>
      <c r="N161" s="1">
        <v>4</v>
      </c>
      <c r="O161" s="1">
        <v>0</v>
      </c>
      <c r="P161" s="1">
        <v>0</v>
      </c>
      <c r="Q161" s="1">
        <f t="shared" ref="Q161" si="426">M161/I161*100</f>
        <v>97.777777777777771</v>
      </c>
      <c r="R161" s="1">
        <f t="shared" ref="R161" si="427">N161/I161*100</f>
        <v>2.2222222222222223</v>
      </c>
      <c r="S161" s="1">
        <f t="shared" ref="S161" si="428">O161/I161*100</f>
        <v>0</v>
      </c>
      <c r="T161" s="1">
        <f t="shared" ref="T161" si="429">(P161/I161)*100</f>
        <v>0</v>
      </c>
      <c r="U161" s="1">
        <v>52.54</v>
      </c>
      <c r="V161" s="1">
        <v>2021</v>
      </c>
      <c r="W161" s="1" t="s">
        <v>29</v>
      </c>
      <c r="X161" s="1" t="s">
        <v>30</v>
      </c>
      <c r="Y161" s="8" t="s">
        <v>704</v>
      </c>
      <c r="Z161" s="1" t="s">
        <v>367</v>
      </c>
      <c r="AA161" s="1" t="s">
        <v>31</v>
      </c>
      <c r="AB161" s="1" t="s">
        <v>389</v>
      </c>
      <c r="AC161" s="1" t="s">
        <v>707</v>
      </c>
      <c r="AD161" s="1">
        <v>2.3199999999999998</v>
      </c>
      <c r="AE161" s="1">
        <v>2.23</v>
      </c>
      <c r="AF161" s="1">
        <v>1</v>
      </c>
      <c r="AG161" s="1">
        <v>0.8</v>
      </c>
      <c r="AH161" s="1">
        <f t="shared" si="404"/>
        <v>5.0000000000000009</v>
      </c>
      <c r="AI161" s="1">
        <f t="shared" si="405"/>
        <v>5.0000000000000009</v>
      </c>
      <c r="AJ161" s="2">
        <f t="shared" si="406"/>
        <v>0</v>
      </c>
      <c r="AK161" s="1">
        <f t="shared" si="407"/>
        <v>6.9402024395135819E-4</v>
      </c>
      <c r="AL161" s="1" t="e">
        <f t="shared" si="408"/>
        <v>#DIV/0!</v>
      </c>
      <c r="AM161" s="1">
        <f t="shared" si="409"/>
        <v>7186.049833887042</v>
      </c>
      <c r="AN161" s="4">
        <f t="shared" ref="AN161" si="430">(AF161*I161)/((AF161*I161)+(H161-(AG161*H161)))</f>
        <v>0.8571428571428571</v>
      </c>
      <c r="AO161" s="4">
        <f t="shared" ref="AO161" si="431">(AG161*H161)/((I161-(AF161*I161))+(AG161*H161))</f>
        <v>1</v>
      </c>
      <c r="AP161" s="4">
        <f t="shared" ref="AP161" si="432">((AF161*I161)+(AG161*H161))/((H161-(AG161*H161))+(I161-(AF161*I161))+(AF161*I161)+(AG161*H161))</f>
        <v>0.90909090909090906</v>
      </c>
      <c r="AQ161" s="1">
        <v>0.91600000000000004</v>
      </c>
      <c r="AR161" s="1">
        <f t="shared" si="410"/>
        <v>180</v>
      </c>
      <c r="AS161" s="1">
        <f t="shared" si="411"/>
        <v>30</v>
      </c>
      <c r="AT161" s="1">
        <f t="shared" si="412"/>
        <v>120</v>
      </c>
      <c r="AU161" s="1">
        <f t="shared" si="413"/>
        <v>0</v>
      </c>
      <c r="AV161" s="1">
        <f t="shared" si="414"/>
        <v>180.1</v>
      </c>
      <c r="AW161" s="1">
        <f t="shared" si="415"/>
        <v>30.1</v>
      </c>
      <c r="AX161" s="1">
        <f t="shared" si="416"/>
        <v>120.1</v>
      </c>
      <c r="AY161" s="1">
        <f t="shared" si="417"/>
        <v>0.1</v>
      </c>
      <c r="AZ161" s="1">
        <f t="shared" si="418"/>
        <v>1</v>
      </c>
      <c r="BA161" s="1">
        <f t="shared" si="419"/>
        <v>0.19999999999999996</v>
      </c>
      <c r="BB161" s="1">
        <f t="shared" si="420"/>
        <v>0.99944506104328523</v>
      </c>
      <c r="BC161" s="1">
        <f t="shared" si="421"/>
        <v>0.2003994673768309</v>
      </c>
      <c r="BD161" s="1">
        <f t="shared" si="422"/>
        <v>210</v>
      </c>
      <c r="BE161" s="1">
        <f t="shared" si="423"/>
        <v>120</v>
      </c>
      <c r="BF161" s="1">
        <f t="shared" si="424"/>
        <v>1.75</v>
      </c>
      <c r="BG161" s="1">
        <f t="shared" si="425"/>
        <v>0.55000000000000004</v>
      </c>
      <c r="BH161" s="1" t="s">
        <v>708</v>
      </c>
      <c r="BI161" s="1">
        <v>0.82299999999999995</v>
      </c>
      <c r="BJ161" s="1">
        <v>1</v>
      </c>
      <c r="BK161" s="1" t="s">
        <v>764</v>
      </c>
      <c r="BL161" s="1" t="s">
        <v>710</v>
      </c>
      <c r="BM161">
        <v>0.13113435000000001</v>
      </c>
      <c r="BN161">
        <v>0.86830359999999995</v>
      </c>
      <c r="BO161">
        <f t="shared" ref="BO161:BO174" si="433">1-BM161</f>
        <v>0.86886565000000004</v>
      </c>
      <c r="BP161">
        <v>0.49879324000000003</v>
      </c>
      <c r="BQ161">
        <v>0.5</v>
      </c>
      <c r="BR161" s="1">
        <f t="shared" si="297"/>
        <v>156</v>
      </c>
      <c r="BS161" s="1">
        <f t="shared" si="298"/>
        <v>20</v>
      </c>
      <c r="BT161" s="1">
        <f t="shared" si="299"/>
        <v>130</v>
      </c>
      <c r="BU161" s="1">
        <f t="shared" si="300"/>
        <v>24</v>
      </c>
      <c r="BV161" s="1">
        <f t="shared" si="301"/>
        <v>156</v>
      </c>
      <c r="BW161" s="1">
        <f t="shared" si="302"/>
        <v>20</v>
      </c>
      <c r="BX161" s="1">
        <f t="shared" si="303"/>
        <v>130</v>
      </c>
      <c r="BY161" s="1">
        <f t="shared" si="304"/>
        <v>24</v>
      </c>
      <c r="BZ161" s="1">
        <f t="shared" si="305"/>
        <v>0.8666666666666667</v>
      </c>
      <c r="CA161" s="1">
        <f t="shared" si="306"/>
        <v>0.1333333333333333</v>
      </c>
      <c r="CB161" s="1">
        <f t="shared" si="307"/>
        <v>0.8666666666666667</v>
      </c>
      <c r="CC161" s="1">
        <f t="shared" si="308"/>
        <v>0.1333333333333333</v>
      </c>
      <c r="CD161" s="1">
        <f t="shared" si="309"/>
        <v>6.6214809468304825</v>
      </c>
      <c r="CE161" s="1">
        <f t="shared" si="310"/>
        <v>6.5000000000000018</v>
      </c>
      <c r="CF161" s="2">
        <f t="shared" si="311"/>
        <v>0.15157280069709286</v>
      </c>
      <c r="CG161" s="2">
        <f t="shared" si="312"/>
        <v>0.1538461538461538</v>
      </c>
      <c r="CH161" s="1">
        <f t="shared" si="313"/>
        <v>42.25</v>
      </c>
      <c r="CI161" s="1">
        <f t="shared" si="314"/>
        <v>42.25</v>
      </c>
      <c r="CJ161" s="4">
        <f t="shared" si="315"/>
        <v>0.88821541328659082</v>
      </c>
      <c r="CK161" s="4">
        <f t="shared" si="316"/>
        <v>0.84610431851324996</v>
      </c>
      <c r="CL161" s="4">
        <f t="shared" si="317"/>
        <v>0.86855907727272719</v>
      </c>
      <c r="CM161">
        <v>5.7924379999999998E-2</v>
      </c>
      <c r="CN161">
        <v>0.33705360000000001</v>
      </c>
      <c r="CO161">
        <v>0.11906677</v>
      </c>
      <c r="CP161">
        <v>0.73660709999999996</v>
      </c>
      <c r="CQ161">
        <v>0.18503620000000001</v>
      </c>
      <c r="CR161">
        <v>0.96875</v>
      </c>
      <c r="CS161">
        <v>0.49879324000000003</v>
      </c>
      <c r="CT161">
        <v>0.5</v>
      </c>
    </row>
    <row r="162" spans="1:98" x14ac:dyDescent="0.25">
      <c r="A162" s="1" t="s">
        <v>701</v>
      </c>
      <c r="B162" t="s">
        <v>702</v>
      </c>
      <c r="C162" s="1">
        <v>55</v>
      </c>
      <c r="D162" s="1" t="s">
        <v>706</v>
      </c>
      <c r="E162" s="1" t="s">
        <v>180</v>
      </c>
      <c r="F162" s="1">
        <v>1</v>
      </c>
      <c r="G162" s="1">
        <v>1</v>
      </c>
      <c r="H162" s="1">
        <v>150</v>
      </c>
      <c r="I162" s="1">
        <v>180</v>
      </c>
      <c r="J162" s="1">
        <v>120</v>
      </c>
      <c r="K162" s="1">
        <f t="shared" si="271"/>
        <v>270</v>
      </c>
      <c r="L162" s="1">
        <f t="shared" ref="L162:L163" si="434">SUM(H162:J162)</f>
        <v>450</v>
      </c>
      <c r="M162" s="1">
        <v>176</v>
      </c>
      <c r="N162" s="1">
        <v>4</v>
      </c>
      <c r="O162" s="1">
        <v>0</v>
      </c>
      <c r="P162" s="1">
        <v>0</v>
      </c>
      <c r="Q162" s="1">
        <f t="shared" ref="Q162:Q163" si="435">M162/I162*100</f>
        <v>97.777777777777771</v>
      </c>
      <c r="R162" s="1">
        <f t="shared" ref="R162:R163" si="436">N162/I162*100</f>
        <v>2.2222222222222223</v>
      </c>
      <c r="S162" s="1">
        <f t="shared" ref="S162:S163" si="437">O162/I162*100</f>
        <v>0</v>
      </c>
      <c r="T162" s="1">
        <f t="shared" ref="T162:T163" si="438">(P162/I162)*100</f>
        <v>0</v>
      </c>
      <c r="U162" s="1">
        <v>52.54</v>
      </c>
      <c r="V162" s="1">
        <v>2021</v>
      </c>
      <c r="W162" s="1" t="s">
        <v>29</v>
      </c>
      <c r="X162" s="1" t="s">
        <v>30</v>
      </c>
      <c r="Y162" s="8" t="s">
        <v>705</v>
      </c>
      <c r="Z162" s="1" t="s">
        <v>368</v>
      </c>
      <c r="AA162" s="1" t="s">
        <v>31</v>
      </c>
      <c r="AB162" s="1" t="s">
        <v>389</v>
      </c>
      <c r="AC162" s="1" t="s">
        <v>707</v>
      </c>
      <c r="AD162" s="1">
        <v>1.85</v>
      </c>
      <c r="AE162" s="1">
        <v>1.85</v>
      </c>
      <c r="AF162" s="1">
        <v>0.98</v>
      </c>
      <c r="AG162" s="1">
        <v>0.86699999999999999</v>
      </c>
      <c r="AH162" s="1">
        <f t="shared" ref="AH162" si="439">AF162/(1-AG162)</f>
        <v>7.3684210526315788</v>
      </c>
      <c r="AI162" s="1">
        <f t="shared" ref="AI162" si="440">IF(COUNTIF(AH162,"#DIV/0!"),BB162/BC162,AH162)</f>
        <v>7.3684210526315788</v>
      </c>
      <c r="AJ162" s="2">
        <f t="shared" ref="AJ162" si="441">(1-AF162)/AG162</f>
        <v>2.3068050749711671E-2</v>
      </c>
      <c r="AK162" s="1">
        <f t="shared" ref="AK162" si="442">IF(COUNTIF(AJ162,0),(1-BB162)/(1-BC162),AJ162)</f>
        <v>2.3068050749711671E-2</v>
      </c>
      <c r="AL162" s="1">
        <f t="shared" ref="AL162" si="443">(AR162/AU162)/(AS162/AT162)</f>
        <v>286</v>
      </c>
      <c r="AM162" s="1">
        <f t="shared" ref="AM162" si="444">IF(COUNTIF(AL162,"#DIV/0!"),(AV162/AY162)/(AW162/AX162),AL162)</f>
        <v>286</v>
      </c>
      <c r="AN162" s="4">
        <f t="shared" ref="AN162" si="445">(AF162*I162)/((AF162*I162)+(H162-(AG162*H162)))</f>
        <v>0.89839572192513373</v>
      </c>
      <c r="AO162" s="4">
        <f t="shared" ref="AO162" si="446">(AG162*H162)/((I162-(AF162*I162))+(AG162*H162))</f>
        <v>0.97306397306397308</v>
      </c>
      <c r="AP162" s="4">
        <f t="shared" ref="AP162" si="447">((AF162*I162)+(AG162*H162))/((H162-(AG162*H162))+(I162-(AF162*I162))+(AF162*I162)+(AG162*H162))</f>
        <v>0.92863636363636382</v>
      </c>
      <c r="AQ162" s="1">
        <v>0.97</v>
      </c>
      <c r="AR162" s="1">
        <f t="shared" ref="AR162" si="448">ROUND(AF162*I162,0)</f>
        <v>176</v>
      </c>
      <c r="AS162" s="1">
        <f t="shared" ref="AS162" si="449">H162-AT162</f>
        <v>20</v>
      </c>
      <c r="AT162" s="1">
        <f t="shared" ref="AT162" si="450">ROUND(AG162*H162,0)</f>
        <v>130</v>
      </c>
      <c r="AU162" s="1">
        <f t="shared" ref="AU162" si="451">I162-AR162</f>
        <v>4</v>
      </c>
      <c r="AV162" s="1">
        <f t="shared" ref="AV162" si="452">IF(OR(AS162=0,AU162=0),AR162+0.1,AR162)</f>
        <v>176</v>
      </c>
      <c r="AW162" s="1">
        <f t="shared" ref="AW162" si="453">IF(OR(AS162=0,AU162=0),AS162+0.1,AS162)</f>
        <v>20</v>
      </c>
      <c r="AX162" s="1">
        <f t="shared" ref="AX162" si="454">IF(OR(AS162=0,AU162=0),AT162+0.1,AT162)</f>
        <v>130</v>
      </c>
      <c r="AY162" s="1">
        <f t="shared" ref="AY162" si="455">IF(OR(AS162=0,AU162=0),AU162+0.1,AU162)</f>
        <v>4</v>
      </c>
      <c r="AZ162" s="1">
        <f t="shared" ref="AZ162" si="456">(AR162)/(AR162+AU162)</f>
        <v>0.97777777777777775</v>
      </c>
      <c r="BA162" s="1">
        <f t="shared" ref="BA162" si="457">1-(AT162/(AS162+AT162))</f>
        <v>0.1333333333333333</v>
      </c>
      <c r="BB162" s="1">
        <f t="shared" ref="BB162" si="458">(AV162)/(AV162+AY162)</f>
        <v>0.97777777777777775</v>
      </c>
      <c r="BC162" s="1">
        <f t="shared" ref="BC162" si="459">1-(AX162/(AX162+AW162))</f>
        <v>0.1333333333333333</v>
      </c>
      <c r="BD162" s="1">
        <f t="shared" ref="BD162" si="460">AR162+AS162</f>
        <v>196</v>
      </c>
      <c r="BE162" s="1">
        <f t="shared" ref="BE162" si="461">AT162+AU162</f>
        <v>134</v>
      </c>
      <c r="BF162" s="1">
        <f t="shared" ref="BF162" si="462">BD162/BE162</f>
        <v>1.4626865671641791</v>
      </c>
      <c r="BG162" s="1">
        <f t="shared" ref="BG162" si="463">(BD162/BE162)-(I162/H162)</f>
        <v>0.26268656716417915</v>
      </c>
      <c r="BH162" s="1" t="s">
        <v>709</v>
      </c>
      <c r="BI162" s="1">
        <v>0.92700000000000005</v>
      </c>
      <c r="BJ162" s="1">
        <v>1</v>
      </c>
      <c r="BK162" s="1" t="s">
        <v>764</v>
      </c>
      <c r="BL162" s="1" t="s">
        <v>711</v>
      </c>
      <c r="BM162">
        <v>9.9113619999999999E-2</v>
      </c>
      <c r="BN162">
        <v>0.90200449999999999</v>
      </c>
      <c r="BO162">
        <f t="shared" si="433"/>
        <v>0.90088637999999999</v>
      </c>
      <c r="BP162">
        <v>0.50040289999999998</v>
      </c>
      <c r="BQ162">
        <v>0.49888640000000001</v>
      </c>
      <c r="BR162" s="1">
        <f t="shared" si="297"/>
        <v>162</v>
      </c>
      <c r="BS162" s="1">
        <f t="shared" si="298"/>
        <v>15</v>
      </c>
      <c r="BT162" s="1">
        <f t="shared" si="299"/>
        <v>135</v>
      </c>
      <c r="BU162" s="1">
        <f t="shared" si="300"/>
        <v>18</v>
      </c>
      <c r="BV162" s="1">
        <f t="shared" si="301"/>
        <v>162</v>
      </c>
      <c r="BW162" s="1">
        <f t="shared" si="302"/>
        <v>15</v>
      </c>
      <c r="BX162" s="1">
        <f t="shared" si="303"/>
        <v>135</v>
      </c>
      <c r="BY162" s="1">
        <f t="shared" si="304"/>
        <v>18</v>
      </c>
      <c r="BZ162" s="1">
        <f t="shared" si="305"/>
        <v>0.9</v>
      </c>
      <c r="CA162" s="1">
        <f t="shared" si="306"/>
        <v>9.9999999999999978E-2</v>
      </c>
      <c r="CB162" s="1">
        <f t="shared" si="307"/>
        <v>0.9</v>
      </c>
      <c r="CC162" s="1">
        <f t="shared" si="308"/>
        <v>9.9999999999999978E-2</v>
      </c>
      <c r="CD162" s="1">
        <f t="shared" si="309"/>
        <v>9.1007118900510342</v>
      </c>
      <c r="CE162" s="1">
        <f t="shared" si="310"/>
        <v>9.0000000000000018</v>
      </c>
      <c r="CF162" s="2">
        <f t="shared" si="311"/>
        <v>0.10877675828554541</v>
      </c>
      <c r="CG162" s="2">
        <f t="shared" si="312"/>
        <v>0.11111111111111108</v>
      </c>
      <c r="CH162" s="1">
        <f t="shared" si="313"/>
        <v>81</v>
      </c>
      <c r="CI162" s="1">
        <f t="shared" si="314"/>
        <v>81</v>
      </c>
      <c r="CJ162" s="4">
        <f t="shared" si="315"/>
        <v>0.91611339443354878</v>
      </c>
      <c r="CK162" s="4">
        <f t="shared" si="316"/>
        <v>0.88453922821415865</v>
      </c>
      <c r="CL162" s="4">
        <f t="shared" si="317"/>
        <v>0.90149626363636359</v>
      </c>
      <c r="CM162">
        <v>1.692184E-2</v>
      </c>
      <c r="CN162">
        <v>0.56570160000000003</v>
      </c>
      <c r="CO162">
        <v>5.9629330000000001E-2</v>
      </c>
      <c r="CP162">
        <v>0.84409800000000001</v>
      </c>
      <c r="CQ162">
        <v>0.34730055999999998</v>
      </c>
      <c r="CR162">
        <v>0.99777280000000002</v>
      </c>
      <c r="CS162">
        <v>0.50040289999999998</v>
      </c>
      <c r="CT162">
        <v>0.49888640000000001</v>
      </c>
    </row>
    <row r="163" spans="1:98" ht="75" x14ac:dyDescent="0.25">
      <c r="A163" s="1" t="s">
        <v>712</v>
      </c>
      <c r="B163" t="s">
        <v>713</v>
      </c>
      <c r="C163" s="1">
        <v>56</v>
      </c>
      <c r="D163" s="1" t="s">
        <v>714</v>
      </c>
      <c r="E163" s="1" t="s">
        <v>571</v>
      </c>
      <c r="F163" s="1">
        <v>1</v>
      </c>
      <c r="G163" s="1">
        <v>0</v>
      </c>
      <c r="H163" s="1">
        <v>18</v>
      </c>
      <c r="I163" s="1">
        <v>27</v>
      </c>
      <c r="J163" s="1">
        <v>0</v>
      </c>
      <c r="K163" s="1">
        <f t="shared" si="271"/>
        <v>18</v>
      </c>
      <c r="L163" s="1">
        <f t="shared" si="434"/>
        <v>45</v>
      </c>
      <c r="M163" s="1">
        <v>6</v>
      </c>
      <c r="N163" s="1">
        <v>12</v>
      </c>
      <c r="O163" s="1">
        <v>0</v>
      </c>
      <c r="P163" s="1">
        <v>9</v>
      </c>
      <c r="Q163" s="1">
        <f t="shared" si="435"/>
        <v>22.222222222222221</v>
      </c>
      <c r="R163" s="1">
        <f t="shared" si="436"/>
        <v>44.444444444444443</v>
      </c>
      <c r="S163" s="1">
        <f t="shared" si="437"/>
        <v>0</v>
      </c>
      <c r="T163" s="1">
        <f t="shared" si="438"/>
        <v>33.333333333333329</v>
      </c>
      <c r="U163" s="1">
        <v>42</v>
      </c>
      <c r="V163" s="1">
        <v>2021</v>
      </c>
      <c r="W163" s="1" t="s">
        <v>726</v>
      </c>
      <c r="X163" s="1" t="s">
        <v>40</v>
      </c>
      <c r="Y163" s="19" t="s">
        <v>727</v>
      </c>
      <c r="Z163" s="18" t="s">
        <v>367</v>
      </c>
      <c r="AA163" s="18" t="s">
        <v>48</v>
      </c>
      <c r="AB163" s="8" t="s">
        <v>120</v>
      </c>
      <c r="AC163" s="18" t="s">
        <v>33</v>
      </c>
      <c r="AD163" s="1">
        <v>0.34</v>
      </c>
      <c r="AE163" s="1">
        <v>0.34</v>
      </c>
      <c r="AF163" s="1">
        <v>0.92</v>
      </c>
      <c r="AG163" s="1">
        <v>0.72</v>
      </c>
      <c r="AH163" s="1">
        <f t="shared" ref="AH163" si="464">AF163/(1-AG163)</f>
        <v>3.2857142857142856</v>
      </c>
      <c r="AI163" s="1">
        <f t="shared" ref="AI163" si="465">IF(COUNTIF(AH163,"#DIV/0!"),BB163/BC163,AH163)</f>
        <v>3.2857142857142856</v>
      </c>
      <c r="AJ163" s="2">
        <f t="shared" ref="AJ163" si="466">(1-AF163)/AG163</f>
        <v>0.11111111111111106</v>
      </c>
      <c r="AK163" s="1">
        <f t="shared" ref="AK163" si="467">IF(COUNTIF(AJ163,0),(1-BB163)/(1-BC163),AJ163)</f>
        <v>0.11111111111111106</v>
      </c>
      <c r="AL163" s="1">
        <f t="shared" ref="AL163" si="468">(AR163/AU163)/(AS163/AT163)</f>
        <v>32.5</v>
      </c>
      <c r="AM163" s="1">
        <f t="shared" ref="AM163" si="469">IF(COUNTIF(AL163,"#DIV/0!"),(AV163/AY163)/(AW163/AX163),AL163)</f>
        <v>32.5</v>
      </c>
      <c r="AN163" s="4">
        <f t="shared" ref="AN163" si="470">(AF163*I163)/((AF163*I163)+(H163-(AG163*H163)))</f>
        <v>0.83132530120481918</v>
      </c>
      <c r="AO163" s="4">
        <f t="shared" ref="AO163" si="471">(AG163*H163)/((I163-(AF163*I163))+(AG163*H163))</f>
        <v>0.8571428571428571</v>
      </c>
      <c r="AP163" s="4">
        <f t="shared" ref="AP163" si="472">((AF163*I163)+(AG163*H163))/((H163-(AG163*H163))+(I163-(AF163*I163))+(AF163*I163)+(AG163*H163))</f>
        <v>0.84</v>
      </c>
      <c r="AQ163" s="1">
        <v>0.8675214</v>
      </c>
      <c r="AR163" s="1">
        <f t="shared" ref="AR163" si="473">ROUND(AF163*I163,0)</f>
        <v>25</v>
      </c>
      <c r="AS163" s="1">
        <f t="shared" ref="AS163" si="474">H163-AT163</f>
        <v>5</v>
      </c>
      <c r="AT163" s="1">
        <f t="shared" ref="AT163" si="475">ROUND(AG163*H163,0)</f>
        <v>13</v>
      </c>
      <c r="AU163" s="1">
        <f t="shared" ref="AU163" si="476">I163-AR163</f>
        <v>2</v>
      </c>
      <c r="AV163" s="1">
        <f t="shared" ref="AV163" si="477">IF(OR(AS163=0,AU163=0),AR163+0.1,AR163)</f>
        <v>25</v>
      </c>
      <c r="AW163" s="1">
        <f t="shared" ref="AW163" si="478">IF(OR(AS163=0,AU163=0),AS163+0.1,AS163)</f>
        <v>5</v>
      </c>
      <c r="AX163" s="1">
        <f t="shared" ref="AX163" si="479">IF(OR(AS163=0,AU163=0),AT163+0.1,AT163)</f>
        <v>13</v>
      </c>
      <c r="AY163" s="1">
        <f t="shared" ref="AY163" si="480">IF(OR(AS163=0,AU163=0),AU163+0.1,AU163)</f>
        <v>2</v>
      </c>
      <c r="AZ163" s="1">
        <f t="shared" ref="AZ163" si="481">(AR163)/(AR163+AU163)</f>
        <v>0.92592592592592593</v>
      </c>
      <c r="BA163" s="1">
        <f t="shared" ref="BA163" si="482">1-(AT163/(AS163+AT163))</f>
        <v>0.27777777777777779</v>
      </c>
      <c r="BB163" s="1">
        <f t="shared" ref="BB163" si="483">(AV163)/(AV163+AY163)</f>
        <v>0.92592592592592593</v>
      </c>
      <c r="BC163" s="1">
        <f t="shared" ref="BC163" si="484">1-(AX163/(AX163+AW163))</f>
        <v>0.27777777777777779</v>
      </c>
      <c r="BD163" s="1">
        <f t="shared" ref="BD163" si="485">AR163+AS163</f>
        <v>30</v>
      </c>
      <c r="BE163" s="1">
        <f t="shared" ref="BE163" si="486">AT163+AU163</f>
        <v>15</v>
      </c>
      <c r="BF163" s="1">
        <f t="shared" ref="BF163" si="487">BD163/BE163</f>
        <v>2</v>
      </c>
      <c r="BG163" s="1">
        <f t="shared" ref="BG163" si="488">(BD163/BE163)-(I163/H163)</f>
        <v>0.5</v>
      </c>
      <c r="BH163" s="1" t="s">
        <v>740</v>
      </c>
      <c r="BI163" s="1">
        <v>0.748</v>
      </c>
      <c r="BJ163" s="1">
        <v>0.98699999999999999</v>
      </c>
      <c r="BK163" s="1" t="s">
        <v>764</v>
      </c>
      <c r="BL163" s="1" t="s">
        <v>752</v>
      </c>
      <c r="BM163">
        <v>0.19221410999999999</v>
      </c>
      <c r="BN163">
        <v>0.80905510000000003</v>
      </c>
      <c r="BO163">
        <f t="shared" si="433"/>
        <v>0.80778589000000001</v>
      </c>
      <c r="BP163">
        <v>0.50121654999999998</v>
      </c>
      <c r="BQ163">
        <v>0.50196850000000004</v>
      </c>
      <c r="BR163" s="1">
        <f t="shared" si="297"/>
        <v>22</v>
      </c>
      <c r="BS163" s="1">
        <f t="shared" si="298"/>
        <v>3</v>
      </c>
      <c r="BT163" s="1">
        <f t="shared" si="299"/>
        <v>15</v>
      </c>
      <c r="BU163" s="1">
        <f t="shared" si="300"/>
        <v>5</v>
      </c>
      <c r="BV163" s="1">
        <f t="shared" si="301"/>
        <v>22</v>
      </c>
      <c r="BW163" s="1">
        <f t="shared" si="302"/>
        <v>3</v>
      </c>
      <c r="BX163" s="1">
        <f t="shared" si="303"/>
        <v>15</v>
      </c>
      <c r="BY163" s="1">
        <f t="shared" si="304"/>
        <v>5</v>
      </c>
      <c r="BZ163" s="1">
        <f t="shared" si="305"/>
        <v>0.81481481481481477</v>
      </c>
      <c r="CA163" s="1">
        <f t="shared" si="306"/>
        <v>0.16666666666666663</v>
      </c>
      <c r="CB163" s="1">
        <f t="shared" si="307"/>
        <v>0.81481481481481477</v>
      </c>
      <c r="CC163" s="1">
        <f t="shared" si="308"/>
        <v>0.16666666666666663</v>
      </c>
      <c r="CD163" s="1">
        <f t="shared" si="309"/>
        <v>4.2091348028508424</v>
      </c>
      <c r="CE163" s="1">
        <f t="shared" si="310"/>
        <v>4.8888888888888893</v>
      </c>
      <c r="CF163" s="2">
        <f t="shared" si="311"/>
        <v>0.23638058347367266</v>
      </c>
      <c r="CG163" s="2">
        <f t="shared" si="312"/>
        <v>0.22222222222222227</v>
      </c>
      <c r="CH163" s="1">
        <f t="shared" si="313"/>
        <v>22</v>
      </c>
      <c r="CI163" s="1">
        <f t="shared" si="314"/>
        <v>22</v>
      </c>
      <c r="CJ163" s="4">
        <f t="shared" si="315"/>
        <v>0.86327034215102338</v>
      </c>
      <c r="CK163" s="4">
        <f t="shared" si="316"/>
        <v>0.73824117903361353</v>
      </c>
      <c r="CL163" s="4">
        <f t="shared" si="317"/>
        <v>0.80854741600000013</v>
      </c>
      <c r="CM163">
        <v>8.394161E-2</v>
      </c>
      <c r="CN163">
        <v>0.35039369999999997</v>
      </c>
      <c r="CO163">
        <v>0.16909975999999999</v>
      </c>
      <c r="CP163">
        <v>0.76574799999999998</v>
      </c>
      <c r="CQ163">
        <v>0.44525546999999999</v>
      </c>
      <c r="CR163">
        <v>0.96259839999999997</v>
      </c>
      <c r="CS163">
        <v>0.50121654999999998</v>
      </c>
      <c r="CT163">
        <v>0.50196850000000004</v>
      </c>
    </row>
    <row r="164" spans="1:98" ht="75" x14ac:dyDescent="0.25">
      <c r="A164" s="1" t="s">
        <v>712</v>
      </c>
      <c r="B164" t="s">
        <v>713</v>
      </c>
      <c r="C164" s="1">
        <v>56</v>
      </c>
      <c r="D164" s="1" t="s">
        <v>715</v>
      </c>
      <c r="E164" s="1" t="s">
        <v>571</v>
      </c>
      <c r="F164" s="1">
        <v>1</v>
      </c>
      <c r="G164" s="1">
        <v>0</v>
      </c>
      <c r="H164" s="1">
        <v>18</v>
      </c>
      <c r="I164" s="1">
        <v>27</v>
      </c>
      <c r="J164" s="1">
        <v>0</v>
      </c>
      <c r="K164" s="1">
        <f t="shared" si="271"/>
        <v>18</v>
      </c>
      <c r="L164" s="1">
        <f t="shared" ref="L164:L174" si="489">SUM(H164:J164)</f>
        <v>45</v>
      </c>
      <c r="M164" s="1">
        <v>6</v>
      </c>
      <c r="N164" s="1">
        <v>12</v>
      </c>
      <c r="O164" s="1">
        <v>0</v>
      </c>
      <c r="P164" s="1">
        <v>9</v>
      </c>
      <c r="Q164" s="1">
        <f t="shared" ref="Q164:Q174" si="490">M164/I164*100</f>
        <v>22.222222222222221</v>
      </c>
      <c r="R164" s="1">
        <f t="shared" ref="R164:R174" si="491">N164/I164*100</f>
        <v>44.444444444444443</v>
      </c>
      <c r="S164" s="1">
        <f t="shared" ref="S164:S174" si="492">O164/I164*100</f>
        <v>0</v>
      </c>
      <c r="T164" s="1">
        <f t="shared" ref="T164:T174" si="493">(P164/I164)*100</f>
        <v>33.333333333333329</v>
      </c>
      <c r="U164" s="1">
        <v>42</v>
      </c>
      <c r="V164" s="1">
        <v>2021</v>
      </c>
      <c r="W164" s="1" t="s">
        <v>726</v>
      </c>
      <c r="X164" s="1" t="s">
        <v>40</v>
      </c>
      <c r="Y164" s="20" t="s">
        <v>728</v>
      </c>
      <c r="Z164" s="18" t="s">
        <v>367</v>
      </c>
      <c r="AA164" s="18" t="s">
        <v>48</v>
      </c>
      <c r="AB164" s="8" t="s">
        <v>120</v>
      </c>
      <c r="AC164" s="18" t="s">
        <v>33</v>
      </c>
      <c r="AD164" s="1">
        <v>0.42</v>
      </c>
      <c r="AE164" s="1">
        <v>0.42</v>
      </c>
      <c r="AF164" s="1">
        <v>0.88</v>
      </c>
      <c r="AG164" s="1">
        <v>0.78</v>
      </c>
      <c r="AH164" s="1">
        <f t="shared" ref="AH164:AH174" si="494">AF164/(1-AG164)</f>
        <v>4.0000000000000009</v>
      </c>
      <c r="AI164" s="1">
        <f t="shared" ref="AI164:AI174" si="495">IF(COUNTIF(AH164,"#DIV/0!"),BB164/BC164,AH164)</f>
        <v>4.0000000000000009</v>
      </c>
      <c r="AJ164" s="2">
        <f t="shared" ref="AJ164:AJ174" si="496">(1-AF164)/AG164</f>
        <v>0.15384615384615383</v>
      </c>
      <c r="AK164" s="1">
        <f t="shared" ref="AK164:AK174" si="497">IF(COUNTIF(AJ164,0),(1-BB164)/(1-BC164),AJ164)</f>
        <v>0.15384615384615383</v>
      </c>
      <c r="AL164" s="1">
        <f t="shared" ref="AL164:AL174" si="498">(AR164/AU164)/(AS164/AT164)</f>
        <v>28</v>
      </c>
      <c r="AM164" s="1">
        <f t="shared" ref="AM164:AM174" si="499">IF(COUNTIF(AL164,"#DIV/0!"),(AV164/AY164)/(AW164/AX164),AL164)</f>
        <v>28</v>
      </c>
      <c r="AN164" s="4">
        <f t="shared" ref="AN164:AN174" si="500">(AF164*I164)/((AF164*I164)+(H164-(AG164*H164)))</f>
        <v>0.85714285714285721</v>
      </c>
      <c r="AO164" s="4">
        <f t="shared" ref="AO164:AO174" si="501">(AG164*H164)/((I164-(AF164*I164))+(AG164*H164))</f>
        <v>0.8125</v>
      </c>
      <c r="AP164" s="4">
        <f t="shared" ref="AP164:AP174" si="502">((AF164*I164)+(AG164*H164))/((H164-(AG164*H164))+(I164-(AF164*I164))+(AF164*I164)+(AG164*H164))</f>
        <v>0.84000000000000008</v>
      </c>
      <c r="AQ164" s="1">
        <v>0.86538459999999995</v>
      </c>
      <c r="AR164" s="1">
        <f t="shared" ref="AR164:AR174" si="503">ROUND(AF164*I164,0)</f>
        <v>24</v>
      </c>
      <c r="AS164" s="1">
        <f t="shared" ref="AS164:AS174" si="504">H164-AT164</f>
        <v>4</v>
      </c>
      <c r="AT164" s="1">
        <f t="shared" ref="AT164:AT174" si="505">ROUND(AG164*H164,0)</f>
        <v>14</v>
      </c>
      <c r="AU164" s="1">
        <f t="shared" ref="AU164:AU174" si="506">I164-AR164</f>
        <v>3</v>
      </c>
      <c r="AV164" s="1">
        <f t="shared" ref="AV164:AV174" si="507">IF(OR(AS164=0,AU164=0),AR164+0.1,AR164)</f>
        <v>24</v>
      </c>
      <c r="AW164" s="1">
        <f t="shared" ref="AW164:AW174" si="508">IF(OR(AS164=0,AU164=0),AS164+0.1,AS164)</f>
        <v>4</v>
      </c>
      <c r="AX164" s="1">
        <f t="shared" ref="AX164:AX174" si="509">IF(OR(AS164=0,AU164=0),AT164+0.1,AT164)</f>
        <v>14</v>
      </c>
      <c r="AY164" s="1">
        <f t="shared" ref="AY164:AY174" si="510">IF(OR(AS164=0,AU164=0),AU164+0.1,AU164)</f>
        <v>3</v>
      </c>
      <c r="AZ164" s="1">
        <f t="shared" ref="AZ164:AZ174" si="511">(AR164)/(AR164+AU164)</f>
        <v>0.88888888888888884</v>
      </c>
      <c r="BA164" s="1">
        <f t="shared" ref="BA164:BA174" si="512">1-(AT164/(AS164+AT164))</f>
        <v>0.22222222222222221</v>
      </c>
      <c r="BB164" s="1">
        <f t="shared" ref="BB164:BB174" si="513">(AV164)/(AV164+AY164)</f>
        <v>0.88888888888888884</v>
      </c>
      <c r="BC164" s="1">
        <f t="shared" ref="BC164:BC174" si="514">1-(AX164/(AX164+AW164))</f>
        <v>0.22222222222222221</v>
      </c>
      <c r="BD164" s="1">
        <f t="shared" ref="BD164:BD174" si="515">AR164+AS164</f>
        <v>28</v>
      </c>
      <c r="BE164" s="1">
        <f t="shared" ref="BE164:BE174" si="516">AT164+AU164</f>
        <v>17</v>
      </c>
      <c r="BF164" s="1">
        <f t="shared" ref="BF164:BF174" si="517">BD164/BE164</f>
        <v>1.6470588235294117</v>
      </c>
      <c r="BG164" s="1">
        <f t="shared" ref="BG164:BG174" si="518">(BD164/BE164)-(I164/H164)</f>
        <v>0.14705882352941169</v>
      </c>
      <c r="BH164" s="1" t="s">
        <v>741</v>
      </c>
      <c r="BI164" s="1">
        <v>0.746</v>
      </c>
      <c r="BJ164" s="1">
        <v>0.98499999999999999</v>
      </c>
      <c r="BK164" s="1" t="s">
        <v>764</v>
      </c>
      <c r="BL164" s="1" t="s">
        <v>753</v>
      </c>
      <c r="BM164">
        <v>0.22141997999999999</v>
      </c>
      <c r="BN164">
        <v>0.78320310000000004</v>
      </c>
      <c r="BO164">
        <f t="shared" si="433"/>
        <v>0.77858002000000004</v>
      </c>
      <c r="BP164">
        <v>0.50060168000000005</v>
      </c>
      <c r="BQ164">
        <v>0.50390619999999997</v>
      </c>
      <c r="BR164" s="1">
        <f t="shared" si="297"/>
        <v>21</v>
      </c>
      <c r="BS164" s="1">
        <f t="shared" si="298"/>
        <v>4</v>
      </c>
      <c r="BT164" s="1">
        <f t="shared" si="299"/>
        <v>14</v>
      </c>
      <c r="BU164" s="1">
        <f t="shared" si="300"/>
        <v>6</v>
      </c>
      <c r="BV164" s="1">
        <f t="shared" si="301"/>
        <v>21</v>
      </c>
      <c r="BW164" s="1">
        <f t="shared" si="302"/>
        <v>4</v>
      </c>
      <c r="BX164" s="1">
        <f t="shared" si="303"/>
        <v>14</v>
      </c>
      <c r="BY164" s="1">
        <f t="shared" si="304"/>
        <v>6</v>
      </c>
      <c r="BZ164" s="1">
        <f t="shared" si="305"/>
        <v>0.77777777777777779</v>
      </c>
      <c r="CA164" s="1">
        <f t="shared" si="306"/>
        <v>0.22222222222222221</v>
      </c>
      <c r="CB164" s="1">
        <f t="shared" si="307"/>
        <v>0.77777777777777779</v>
      </c>
      <c r="CC164" s="1">
        <f t="shared" si="308"/>
        <v>0.22222222222222221</v>
      </c>
      <c r="CD164" s="1">
        <f t="shared" si="309"/>
        <v>3.5371835007843471</v>
      </c>
      <c r="CE164" s="1">
        <f t="shared" si="310"/>
        <v>3.5000000000000004</v>
      </c>
      <c r="CF164" s="2">
        <f t="shared" si="311"/>
        <v>0.27845166126919102</v>
      </c>
      <c r="CG164" s="2">
        <f t="shared" si="312"/>
        <v>0.2857142857142857</v>
      </c>
      <c r="CH164" s="1">
        <f t="shared" si="313"/>
        <v>12.25</v>
      </c>
      <c r="CI164" s="1">
        <f t="shared" si="314"/>
        <v>12.25</v>
      </c>
      <c r="CJ164" s="4">
        <f t="shared" si="315"/>
        <v>0.84141521697694155</v>
      </c>
      <c r="CK164" s="4">
        <f t="shared" si="316"/>
        <v>0.70537904827501274</v>
      </c>
      <c r="CL164" s="4">
        <f t="shared" si="317"/>
        <v>0.78135386799999995</v>
      </c>
      <c r="CM164">
        <v>5.535499E-2</v>
      </c>
      <c r="CN164">
        <v>0.30273440000000001</v>
      </c>
      <c r="CO164">
        <v>0.18050542</v>
      </c>
      <c r="CP164">
        <v>0.734375</v>
      </c>
      <c r="CQ164">
        <v>0.55716005000000002</v>
      </c>
      <c r="CR164">
        <v>0.98242189999999996</v>
      </c>
      <c r="CS164">
        <v>0.50060168000000005</v>
      </c>
      <c r="CT164">
        <v>0.50390619999999997</v>
      </c>
    </row>
    <row r="165" spans="1:98" ht="60" x14ac:dyDescent="0.25">
      <c r="A165" s="1" t="s">
        <v>712</v>
      </c>
      <c r="B165" t="s">
        <v>713</v>
      </c>
      <c r="C165" s="1">
        <v>56</v>
      </c>
      <c r="D165" s="1" t="s">
        <v>716</v>
      </c>
      <c r="E165" s="1" t="s">
        <v>571</v>
      </c>
      <c r="F165" s="1">
        <v>1</v>
      </c>
      <c r="G165" s="1">
        <v>0</v>
      </c>
      <c r="H165" s="1">
        <v>18</v>
      </c>
      <c r="I165" s="1">
        <v>27</v>
      </c>
      <c r="J165" s="1">
        <v>0</v>
      </c>
      <c r="K165" s="1">
        <f t="shared" si="271"/>
        <v>18</v>
      </c>
      <c r="L165" s="1">
        <f t="shared" si="489"/>
        <v>45</v>
      </c>
      <c r="M165" s="1">
        <v>6</v>
      </c>
      <c r="N165" s="1">
        <v>12</v>
      </c>
      <c r="O165" s="1">
        <v>0</v>
      </c>
      <c r="P165" s="1">
        <v>9</v>
      </c>
      <c r="Q165" s="1">
        <f t="shared" si="490"/>
        <v>22.222222222222221</v>
      </c>
      <c r="R165" s="1">
        <f t="shared" si="491"/>
        <v>44.444444444444443</v>
      </c>
      <c r="S165" s="1">
        <f t="shared" si="492"/>
        <v>0</v>
      </c>
      <c r="T165" s="1">
        <f t="shared" si="493"/>
        <v>33.333333333333329</v>
      </c>
      <c r="U165" s="1">
        <v>42</v>
      </c>
      <c r="V165" s="1">
        <v>2021</v>
      </c>
      <c r="W165" s="1" t="s">
        <v>726</v>
      </c>
      <c r="X165" s="1" t="s">
        <v>40</v>
      </c>
      <c r="Y165" s="20" t="s">
        <v>729</v>
      </c>
      <c r="Z165" s="18" t="s">
        <v>367</v>
      </c>
      <c r="AA165" s="18" t="s">
        <v>48</v>
      </c>
      <c r="AB165" s="8" t="s">
        <v>120</v>
      </c>
      <c r="AC165" s="18" t="s">
        <v>33</v>
      </c>
      <c r="AD165" s="1">
        <v>0.35</v>
      </c>
      <c r="AE165" s="1">
        <v>0.35</v>
      </c>
      <c r="AF165" s="1">
        <v>0.92</v>
      </c>
      <c r="AG165" s="1">
        <v>0.72</v>
      </c>
      <c r="AH165" s="1">
        <f t="shared" si="494"/>
        <v>3.2857142857142856</v>
      </c>
      <c r="AI165" s="1">
        <f t="shared" si="495"/>
        <v>3.2857142857142856</v>
      </c>
      <c r="AJ165" s="2">
        <f t="shared" si="496"/>
        <v>0.11111111111111106</v>
      </c>
      <c r="AK165" s="1">
        <f t="shared" si="497"/>
        <v>0.11111111111111106</v>
      </c>
      <c r="AL165" s="1">
        <f t="shared" si="498"/>
        <v>32.5</v>
      </c>
      <c r="AM165" s="1">
        <f t="shared" si="499"/>
        <v>32.5</v>
      </c>
      <c r="AN165" s="4">
        <f t="shared" si="500"/>
        <v>0.83132530120481918</v>
      </c>
      <c r="AO165" s="4">
        <f t="shared" si="501"/>
        <v>0.8571428571428571</v>
      </c>
      <c r="AP165" s="4">
        <f t="shared" si="502"/>
        <v>0.84</v>
      </c>
      <c r="AQ165" s="1">
        <v>0.86538459999999995</v>
      </c>
      <c r="AR165" s="1">
        <f t="shared" si="503"/>
        <v>25</v>
      </c>
      <c r="AS165" s="1">
        <f t="shared" si="504"/>
        <v>5</v>
      </c>
      <c r="AT165" s="1">
        <f t="shared" si="505"/>
        <v>13</v>
      </c>
      <c r="AU165" s="1">
        <f t="shared" si="506"/>
        <v>2</v>
      </c>
      <c r="AV165" s="1">
        <f t="shared" si="507"/>
        <v>25</v>
      </c>
      <c r="AW165" s="1">
        <f t="shared" si="508"/>
        <v>5</v>
      </c>
      <c r="AX165" s="1">
        <f t="shared" si="509"/>
        <v>13</v>
      </c>
      <c r="AY165" s="1">
        <f t="shared" si="510"/>
        <v>2</v>
      </c>
      <c r="AZ165" s="1">
        <f t="shared" si="511"/>
        <v>0.92592592592592593</v>
      </c>
      <c r="BA165" s="1">
        <f t="shared" si="512"/>
        <v>0.27777777777777779</v>
      </c>
      <c r="BB165" s="1">
        <f t="shared" si="513"/>
        <v>0.92592592592592593</v>
      </c>
      <c r="BC165" s="1">
        <f t="shared" si="514"/>
        <v>0.27777777777777779</v>
      </c>
      <c r="BD165" s="1">
        <f t="shared" si="515"/>
        <v>30</v>
      </c>
      <c r="BE165" s="1">
        <f t="shared" si="516"/>
        <v>15</v>
      </c>
      <c r="BF165" s="1">
        <f t="shared" si="517"/>
        <v>2</v>
      </c>
      <c r="BG165" s="1">
        <f t="shared" si="518"/>
        <v>0.5</v>
      </c>
      <c r="BH165" s="1" t="s">
        <v>742</v>
      </c>
      <c r="BI165" s="1">
        <v>0.748</v>
      </c>
      <c r="BJ165" s="1">
        <v>0.98299999999999998</v>
      </c>
      <c r="BK165" s="1" t="s">
        <v>764</v>
      </c>
      <c r="BL165" s="1" t="s">
        <v>754</v>
      </c>
      <c r="BM165">
        <v>0.22222222</v>
      </c>
      <c r="BN165">
        <v>0.77777779999999996</v>
      </c>
      <c r="BO165">
        <f t="shared" si="433"/>
        <v>0.77777777999999997</v>
      </c>
      <c r="BP165">
        <v>0.49879226999999998</v>
      </c>
      <c r="BQ165">
        <v>0.50292400000000004</v>
      </c>
      <c r="BR165" s="1">
        <f t="shared" si="297"/>
        <v>21</v>
      </c>
      <c r="BS165" s="1">
        <f t="shared" si="298"/>
        <v>4</v>
      </c>
      <c r="BT165" s="1">
        <f t="shared" si="299"/>
        <v>14</v>
      </c>
      <c r="BU165" s="1">
        <f t="shared" si="300"/>
        <v>6</v>
      </c>
      <c r="BV165" s="1">
        <f t="shared" si="301"/>
        <v>21</v>
      </c>
      <c r="BW165" s="1">
        <f t="shared" si="302"/>
        <v>4</v>
      </c>
      <c r="BX165" s="1">
        <f t="shared" si="303"/>
        <v>14</v>
      </c>
      <c r="BY165" s="1">
        <f t="shared" si="304"/>
        <v>6</v>
      </c>
      <c r="BZ165" s="1">
        <f t="shared" si="305"/>
        <v>0.77777777777777779</v>
      </c>
      <c r="CA165" s="1">
        <f t="shared" si="306"/>
        <v>0.22222222222222221</v>
      </c>
      <c r="CB165" s="1">
        <f t="shared" si="307"/>
        <v>0.77777777777777779</v>
      </c>
      <c r="CC165" s="1">
        <f t="shared" si="308"/>
        <v>0.22222222222222221</v>
      </c>
      <c r="CD165" s="1">
        <f t="shared" si="309"/>
        <v>3.5000001350000014</v>
      </c>
      <c r="CE165" s="1">
        <f t="shared" si="310"/>
        <v>3.5000000000000004</v>
      </c>
      <c r="CF165" s="2">
        <f t="shared" si="311"/>
        <v>0.28571425632653075</v>
      </c>
      <c r="CG165" s="2">
        <f t="shared" si="312"/>
        <v>0.2857142857142857</v>
      </c>
      <c r="CH165" s="1">
        <f t="shared" si="313"/>
        <v>12.25</v>
      </c>
      <c r="CI165" s="1">
        <f t="shared" si="314"/>
        <v>12.25</v>
      </c>
      <c r="CJ165" s="4">
        <f t="shared" si="315"/>
        <v>0.84000000518399986</v>
      </c>
      <c r="CK165" s="4">
        <f t="shared" si="316"/>
        <v>0.70000002160000063</v>
      </c>
      <c r="CL165" s="4">
        <f t="shared" si="317"/>
        <v>0.77777779199999997</v>
      </c>
      <c r="CM165">
        <v>5.6763290000000001E-2</v>
      </c>
      <c r="CN165">
        <v>0.28460039999999998</v>
      </c>
      <c r="CO165">
        <v>0.18719806999999999</v>
      </c>
      <c r="CP165">
        <v>0.73294349999999997</v>
      </c>
      <c r="CQ165">
        <v>0.50362319</v>
      </c>
      <c r="CR165">
        <v>0.98635479999999998</v>
      </c>
      <c r="CS165">
        <v>0.49879226999999998</v>
      </c>
      <c r="CT165">
        <v>0.50292400000000004</v>
      </c>
    </row>
    <row r="166" spans="1:98" ht="75" x14ac:dyDescent="0.25">
      <c r="A166" s="1" t="s">
        <v>712</v>
      </c>
      <c r="B166" t="s">
        <v>713</v>
      </c>
      <c r="C166" s="1">
        <v>56</v>
      </c>
      <c r="D166" s="1" t="s">
        <v>717</v>
      </c>
      <c r="E166" s="1" t="s">
        <v>571</v>
      </c>
      <c r="F166" s="1">
        <v>1</v>
      </c>
      <c r="G166" s="1">
        <v>0</v>
      </c>
      <c r="H166" s="1">
        <v>18</v>
      </c>
      <c r="I166" s="1">
        <v>27</v>
      </c>
      <c r="J166" s="1">
        <v>0</v>
      </c>
      <c r="K166" s="1">
        <f t="shared" si="271"/>
        <v>18</v>
      </c>
      <c r="L166" s="1">
        <f t="shared" si="489"/>
        <v>45</v>
      </c>
      <c r="M166" s="1">
        <v>6</v>
      </c>
      <c r="N166" s="1">
        <v>12</v>
      </c>
      <c r="O166" s="1">
        <v>0</v>
      </c>
      <c r="P166" s="1">
        <v>9</v>
      </c>
      <c r="Q166" s="1">
        <f t="shared" si="490"/>
        <v>22.222222222222221</v>
      </c>
      <c r="R166" s="1">
        <f t="shared" si="491"/>
        <v>44.444444444444443</v>
      </c>
      <c r="S166" s="1">
        <f t="shared" si="492"/>
        <v>0</v>
      </c>
      <c r="T166" s="1">
        <f t="shared" si="493"/>
        <v>33.333333333333329</v>
      </c>
      <c r="U166" s="1">
        <v>42</v>
      </c>
      <c r="V166" s="1">
        <v>2021</v>
      </c>
      <c r="W166" s="1" t="s">
        <v>726</v>
      </c>
      <c r="X166" s="1" t="s">
        <v>40</v>
      </c>
      <c r="Y166" s="20" t="s">
        <v>730</v>
      </c>
      <c r="Z166" s="18" t="s">
        <v>367</v>
      </c>
      <c r="AA166" s="18" t="s">
        <v>48</v>
      </c>
      <c r="AB166" s="8" t="s">
        <v>120</v>
      </c>
      <c r="AC166" s="18" t="s">
        <v>33</v>
      </c>
      <c r="AD166" s="1">
        <v>0.4</v>
      </c>
      <c r="AE166" s="1">
        <v>0.4</v>
      </c>
      <c r="AF166" s="1">
        <v>0.85</v>
      </c>
      <c r="AG166" s="1">
        <v>0.78</v>
      </c>
      <c r="AH166" s="1">
        <f t="shared" si="494"/>
        <v>3.8636363636363642</v>
      </c>
      <c r="AI166" s="1">
        <f t="shared" si="495"/>
        <v>3.8636363636363642</v>
      </c>
      <c r="AJ166" s="2">
        <f t="shared" si="496"/>
        <v>0.19230769230769232</v>
      </c>
      <c r="AK166" s="1">
        <f t="shared" si="497"/>
        <v>0.19230769230769232</v>
      </c>
      <c r="AL166" s="1">
        <f t="shared" si="498"/>
        <v>20.125</v>
      </c>
      <c r="AM166" s="1">
        <f t="shared" si="499"/>
        <v>20.125</v>
      </c>
      <c r="AN166" s="4">
        <f t="shared" si="500"/>
        <v>0.85284280936454859</v>
      </c>
      <c r="AO166" s="4">
        <f t="shared" si="501"/>
        <v>0.77611940298507454</v>
      </c>
      <c r="AP166" s="4">
        <f t="shared" si="502"/>
        <v>0.82200000000000006</v>
      </c>
      <c r="AQ166" s="1">
        <v>0.86538459999999995</v>
      </c>
      <c r="AR166" s="1">
        <f t="shared" si="503"/>
        <v>23</v>
      </c>
      <c r="AS166" s="1">
        <f t="shared" si="504"/>
        <v>4</v>
      </c>
      <c r="AT166" s="1">
        <f t="shared" si="505"/>
        <v>14</v>
      </c>
      <c r="AU166" s="1">
        <f t="shared" si="506"/>
        <v>4</v>
      </c>
      <c r="AV166" s="1">
        <f t="shared" si="507"/>
        <v>23</v>
      </c>
      <c r="AW166" s="1">
        <f t="shared" si="508"/>
        <v>4</v>
      </c>
      <c r="AX166" s="1">
        <f t="shared" si="509"/>
        <v>14</v>
      </c>
      <c r="AY166" s="1">
        <f t="shared" si="510"/>
        <v>4</v>
      </c>
      <c r="AZ166" s="1">
        <f t="shared" si="511"/>
        <v>0.85185185185185186</v>
      </c>
      <c r="BA166" s="1">
        <f t="shared" si="512"/>
        <v>0.22222222222222221</v>
      </c>
      <c r="BB166" s="1">
        <f t="shared" si="513"/>
        <v>0.85185185185185186</v>
      </c>
      <c r="BC166" s="1">
        <f t="shared" si="514"/>
        <v>0.22222222222222221</v>
      </c>
      <c r="BD166" s="1">
        <f t="shared" si="515"/>
        <v>27</v>
      </c>
      <c r="BE166" s="1">
        <f t="shared" si="516"/>
        <v>18</v>
      </c>
      <c r="BF166" s="1">
        <f t="shared" si="517"/>
        <v>1.5</v>
      </c>
      <c r="BG166" s="1">
        <f t="shared" si="518"/>
        <v>0</v>
      </c>
      <c r="BH166" s="1" t="s">
        <v>743</v>
      </c>
      <c r="BI166" s="1">
        <v>0.749</v>
      </c>
      <c r="BJ166" s="1">
        <v>0.98099999999999998</v>
      </c>
      <c r="BK166" s="1" t="s">
        <v>764</v>
      </c>
      <c r="BL166" s="1" t="s">
        <v>755</v>
      </c>
      <c r="BM166">
        <v>0.22169811</v>
      </c>
      <c r="BN166">
        <v>0.77890470000000001</v>
      </c>
      <c r="BO166">
        <f t="shared" si="433"/>
        <v>0.77830189000000005</v>
      </c>
      <c r="BP166">
        <v>0.49764151000000001</v>
      </c>
      <c r="BQ166">
        <v>0.50304260000000001</v>
      </c>
      <c r="BR166" s="1">
        <f t="shared" si="297"/>
        <v>21</v>
      </c>
      <c r="BS166" s="1">
        <f t="shared" si="298"/>
        <v>4</v>
      </c>
      <c r="BT166" s="1">
        <f t="shared" si="299"/>
        <v>14</v>
      </c>
      <c r="BU166" s="1">
        <f t="shared" si="300"/>
        <v>6</v>
      </c>
      <c r="BV166" s="1">
        <f t="shared" si="301"/>
        <v>21</v>
      </c>
      <c r="BW166" s="1">
        <f t="shared" si="302"/>
        <v>4</v>
      </c>
      <c r="BX166" s="1">
        <f t="shared" si="303"/>
        <v>14</v>
      </c>
      <c r="BY166" s="1">
        <f t="shared" si="304"/>
        <v>6</v>
      </c>
      <c r="BZ166" s="1">
        <f t="shared" si="305"/>
        <v>0.77777777777777779</v>
      </c>
      <c r="CA166" s="1">
        <f t="shared" si="306"/>
        <v>0.22222222222222221</v>
      </c>
      <c r="CB166" s="1">
        <f t="shared" si="307"/>
        <v>0.77777777777777779</v>
      </c>
      <c r="CC166" s="1">
        <f t="shared" si="308"/>
        <v>0.22222222222222221</v>
      </c>
      <c r="CD166" s="1">
        <f t="shared" si="309"/>
        <v>3.5133574210443199</v>
      </c>
      <c r="CE166" s="1">
        <f t="shared" si="310"/>
        <v>3.5000000000000004</v>
      </c>
      <c r="CF166" s="2">
        <f t="shared" si="311"/>
        <v>0.28407396004139213</v>
      </c>
      <c r="CG166" s="2">
        <f t="shared" si="312"/>
        <v>0.2857142857142857</v>
      </c>
      <c r="CH166" s="1">
        <f t="shared" si="313"/>
        <v>12.25</v>
      </c>
      <c r="CI166" s="1">
        <f t="shared" si="314"/>
        <v>12.25</v>
      </c>
      <c r="CJ166" s="4">
        <f t="shared" si="315"/>
        <v>0.84051128589746038</v>
      </c>
      <c r="CK166" s="4">
        <f t="shared" si="316"/>
        <v>0.7012077194755012</v>
      </c>
      <c r="CL166" s="4">
        <f t="shared" si="317"/>
        <v>0.77866357600000002</v>
      </c>
      <c r="CM166">
        <v>2.9481130000000001E-2</v>
      </c>
      <c r="CN166">
        <v>0.27180530000000003</v>
      </c>
      <c r="CO166">
        <v>0.16627358</v>
      </c>
      <c r="CP166">
        <v>0.71399590000000002</v>
      </c>
      <c r="CQ166">
        <v>0.51415093999999995</v>
      </c>
      <c r="CR166">
        <v>0.96551719999999996</v>
      </c>
      <c r="CS166">
        <v>0.49764151000000001</v>
      </c>
      <c r="CT166">
        <v>0.50304260000000001</v>
      </c>
    </row>
    <row r="167" spans="1:98" ht="75" x14ac:dyDescent="0.25">
      <c r="A167" s="1" t="s">
        <v>712</v>
      </c>
      <c r="B167" t="s">
        <v>713</v>
      </c>
      <c r="C167" s="1">
        <v>56</v>
      </c>
      <c r="D167" s="1" t="s">
        <v>718</v>
      </c>
      <c r="E167" s="1" t="s">
        <v>571</v>
      </c>
      <c r="F167" s="1">
        <v>1</v>
      </c>
      <c r="G167" s="1">
        <v>0</v>
      </c>
      <c r="H167" s="1">
        <v>18</v>
      </c>
      <c r="I167" s="1">
        <v>27</v>
      </c>
      <c r="J167" s="1">
        <v>0</v>
      </c>
      <c r="K167" s="1">
        <f t="shared" si="271"/>
        <v>18</v>
      </c>
      <c r="L167" s="1">
        <f t="shared" si="489"/>
        <v>45</v>
      </c>
      <c r="M167" s="1">
        <v>6</v>
      </c>
      <c r="N167" s="1">
        <v>12</v>
      </c>
      <c r="O167" s="1">
        <v>0</v>
      </c>
      <c r="P167" s="1">
        <v>9</v>
      </c>
      <c r="Q167" s="1">
        <f t="shared" si="490"/>
        <v>22.222222222222221</v>
      </c>
      <c r="R167" s="1">
        <f t="shared" si="491"/>
        <v>44.444444444444443</v>
      </c>
      <c r="S167" s="1">
        <f t="shared" si="492"/>
        <v>0</v>
      </c>
      <c r="T167" s="1">
        <f t="shared" si="493"/>
        <v>33.333333333333329</v>
      </c>
      <c r="U167" s="1">
        <v>42</v>
      </c>
      <c r="V167" s="1">
        <v>2021</v>
      </c>
      <c r="W167" s="1" t="s">
        <v>726</v>
      </c>
      <c r="X167" s="1" t="s">
        <v>40</v>
      </c>
      <c r="Y167" s="20" t="s">
        <v>731</v>
      </c>
      <c r="Z167" s="18" t="s">
        <v>367</v>
      </c>
      <c r="AA167" s="18" t="s">
        <v>48</v>
      </c>
      <c r="AB167" s="8" t="s">
        <v>120</v>
      </c>
      <c r="AC167" s="18" t="s">
        <v>33</v>
      </c>
      <c r="AD167" s="1">
        <v>0.36</v>
      </c>
      <c r="AE167" s="1">
        <v>0.36</v>
      </c>
      <c r="AF167" s="1">
        <v>0.92</v>
      </c>
      <c r="AG167" s="1">
        <v>0.72</v>
      </c>
      <c r="AH167" s="1">
        <f t="shared" si="494"/>
        <v>3.2857142857142856</v>
      </c>
      <c r="AI167" s="1">
        <f t="shared" si="495"/>
        <v>3.2857142857142856</v>
      </c>
      <c r="AJ167" s="2">
        <f t="shared" si="496"/>
        <v>0.11111111111111106</v>
      </c>
      <c r="AK167" s="1">
        <f t="shared" si="497"/>
        <v>0.11111111111111106</v>
      </c>
      <c r="AL167" s="1">
        <f t="shared" si="498"/>
        <v>32.5</v>
      </c>
      <c r="AM167" s="1">
        <f t="shared" si="499"/>
        <v>32.5</v>
      </c>
      <c r="AN167" s="4">
        <f t="shared" si="500"/>
        <v>0.83132530120481918</v>
      </c>
      <c r="AO167" s="4">
        <f t="shared" si="501"/>
        <v>0.8571428571428571</v>
      </c>
      <c r="AP167" s="4">
        <f t="shared" si="502"/>
        <v>0.84</v>
      </c>
      <c r="AQ167" s="1">
        <v>0.86324789999999996</v>
      </c>
      <c r="AR167" s="1">
        <f t="shared" si="503"/>
        <v>25</v>
      </c>
      <c r="AS167" s="1">
        <f t="shared" si="504"/>
        <v>5</v>
      </c>
      <c r="AT167" s="1">
        <f t="shared" si="505"/>
        <v>13</v>
      </c>
      <c r="AU167" s="1">
        <f t="shared" si="506"/>
        <v>2</v>
      </c>
      <c r="AV167" s="1">
        <f t="shared" si="507"/>
        <v>25</v>
      </c>
      <c r="AW167" s="1">
        <f t="shared" si="508"/>
        <v>5</v>
      </c>
      <c r="AX167" s="1">
        <f t="shared" si="509"/>
        <v>13</v>
      </c>
      <c r="AY167" s="1">
        <f t="shared" si="510"/>
        <v>2</v>
      </c>
      <c r="AZ167" s="1">
        <f t="shared" si="511"/>
        <v>0.92592592592592593</v>
      </c>
      <c r="BA167" s="1">
        <f t="shared" si="512"/>
        <v>0.27777777777777779</v>
      </c>
      <c r="BB167" s="1">
        <f t="shared" si="513"/>
        <v>0.92592592592592593</v>
      </c>
      <c r="BC167" s="1">
        <f t="shared" si="514"/>
        <v>0.27777777777777779</v>
      </c>
      <c r="BD167" s="1">
        <f t="shared" si="515"/>
        <v>30</v>
      </c>
      <c r="BE167" s="1">
        <f t="shared" si="516"/>
        <v>15</v>
      </c>
      <c r="BF167" s="1">
        <f t="shared" si="517"/>
        <v>2</v>
      </c>
      <c r="BG167" s="1">
        <f t="shared" si="518"/>
        <v>0.5</v>
      </c>
      <c r="BH167" s="1" t="s">
        <v>744</v>
      </c>
      <c r="BI167" s="1">
        <v>0.74</v>
      </c>
      <c r="BJ167" s="1">
        <v>0.98599999999999999</v>
      </c>
      <c r="BK167" s="1" t="s">
        <v>764</v>
      </c>
      <c r="BL167" s="1" t="s">
        <v>756</v>
      </c>
      <c r="BM167">
        <v>0.19099757000000001</v>
      </c>
      <c r="BN167">
        <v>0.81128400000000001</v>
      </c>
      <c r="BO167">
        <f t="shared" si="433"/>
        <v>0.80900243000000005</v>
      </c>
      <c r="BP167">
        <v>0.5</v>
      </c>
      <c r="BQ167">
        <v>0.50389110000000004</v>
      </c>
      <c r="BR167" s="1">
        <f t="shared" si="297"/>
        <v>22</v>
      </c>
      <c r="BS167" s="1">
        <f t="shared" si="298"/>
        <v>3</v>
      </c>
      <c r="BT167" s="1">
        <f t="shared" si="299"/>
        <v>15</v>
      </c>
      <c r="BU167" s="1">
        <f t="shared" si="300"/>
        <v>5</v>
      </c>
      <c r="BV167" s="1">
        <f t="shared" si="301"/>
        <v>22</v>
      </c>
      <c r="BW167" s="1">
        <f t="shared" si="302"/>
        <v>3</v>
      </c>
      <c r="BX167" s="1">
        <f t="shared" si="303"/>
        <v>15</v>
      </c>
      <c r="BY167" s="1">
        <f t="shared" si="304"/>
        <v>5</v>
      </c>
      <c r="BZ167" s="1">
        <f t="shared" si="305"/>
        <v>0.81481481481481477</v>
      </c>
      <c r="CA167" s="1">
        <f t="shared" si="306"/>
        <v>0.16666666666666663</v>
      </c>
      <c r="CB167" s="1">
        <f t="shared" si="307"/>
        <v>0.81481481481481477</v>
      </c>
      <c r="CC167" s="1">
        <f t="shared" si="308"/>
        <v>0.16666666666666663</v>
      </c>
      <c r="CD167" s="1">
        <f t="shared" si="309"/>
        <v>4.2476142497519733</v>
      </c>
      <c r="CE167" s="1">
        <f t="shared" si="310"/>
        <v>4.8888888888888893</v>
      </c>
      <c r="CF167" s="2">
        <f t="shared" si="311"/>
        <v>0.23327000389850497</v>
      </c>
      <c r="CG167" s="2">
        <f t="shared" si="312"/>
        <v>0.22222222222222227</v>
      </c>
      <c r="CH167" s="1">
        <f t="shared" si="313"/>
        <v>22</v>
      </c>
      <c r="CI167" s="1">
        <f t="shared" si="314"/>
        <v>22</v>
      </c>
      <c r="CJ167" s="4">
        <f t="shared" si="315"/>
        <v>0.86434095282601175</v>
      </c>
      <c r="CK167" s="4">
        <f t="shared" si="316"/>
        <v>0.74079286740031558</v>
      </c>
      <c r="CL167" s="4">
        <f t="shared" si="317"/>
        <v>0.81037137199999998</v>
      </c>
      <c r="CM167">
        <v>5.474453E-2</v>
      </c>
      <c r="CN167">
        <v>0.38326850000000001</v>
      </c>
      <c r="CO167">
        <v>0.16909975999999999</v>
      </c>
      <c r="CP167">
        <v>0.73735410000000001</v>
      </c>
      <c r="CQ167">
        <v>0.50243309000000003</v>
      </c>
      <c r="CR167">
        <v>0.96303499999999997</v>
      </c>
      <c r="CS167">
        <v>0.5</v>
      </c>
      <c r="CT167">
        <v>0.50389110000000004</v>
      </c>
    </row>
    <row r="168" spans="1:98" ht="60" x14ac:dyDescent="0.25">
      <c r="A168" s="1" t="s">
        <v>712</v>
      </c>
      <c r="B168" t="s">
        <v>713</v>
      </c>
      <c r="C168" s="1">
        <v>56</v>
      </c>
      <c r="D168" s="1" t="s">
        <v>719</v>
      </c>
      <c r="E168" s="1" t="s">
        <v>571</v>
      </c>
      <c r="F168" s="1">
        <v>1</v>
      </c>
      <c r="G168" s="1">
        <v>0</v>
      </c>
      <c r="H168" s="1">
        <v>18</v>
      </c>
      <c r="I168" s="1">
        <v>27</v>
      </c>
      <c r="J168" s="1">
        <v>0</v>
      </c>
      <c r="K168" s="1">
        <f t="shared" si="271"/>
        <v>18</v>
      </c>
      <c r="L168" s="1">
        <f t="shared" si="489"/>
        <v>45</v>
      </c>
      <c r="M168" s="1">
        <v>6</v>
      </c>
      <c r="N168" s="1">
        <v>12</v>
      </c>
      <c r="O168" s="1">
        <v>0</v>
      </c>
      <c r="P168" s="1">
        <v>9</v>
      </c>
      <c r="Q168" s="1">
        <f t="shared" si="490"/>
        <v>22.222222222222221</v>
      </c>
      <c r="R168" s="1">
        <f t="shared" si="491"/>
        <v>44.444444444444443</v>
      </c>
      <c r="S168" s="1">
        <f t="shared" si="492"/>
        <v>0</v>
      </c>
      <c r="T168" s="1">
        <f t="shared" si="493"/>
        <v>33.333333333333329</v>
      </c>
      <c r="U168" s="1">
        <v>42</v>
      </c>
      <c r="V168" s="1">
        <v>2021</v>
      </c>
      <c r="W168" s="1" t="s">
        <v>726</v>
      </c>
      <c r="X168" s="1" t="s">
        <v>40</v>
      </c>
      <c r="Y168" s="20" t="s">
        <v>732</v>
      </c>
      <c r="Z168" s="18" t="s">
        <v>367</v>
      </c>
      <c r="AA168" s="18" t="s">
        <v>48</v>
      </c>
      <c r="AB168" s="8" t="s">
        <v>120</v>
      </c>
      <c r="AC168" s="18" t="s">
        <v>33</v>
      </c>
      <c r="AD168" s="1">
        <v>0.52</v>
      </c>
      <c r="AE168" s="1">
        <v>0.52</v>
      </c>
      <c r="AF168" s="1">
        <v>0.73</v>
      </c>
      <c r="AG168" s="1">
        <v>0.89</v>
      </c>
      <c r="AH168" s="1">
        <f t="shared" si="494"/>
        <v>6.6363636363636367</v>
      </c>
      <c r="AI168" s="1">
        <f t="shared" si="495"/>
        <v>6.6363636363636367</v>
      </c>
      <c r="AJ168" s="2">
        <f t="shared" si="496"/>
        <v>0.30337078651685395</v>
      </c>
      <c r="AK168" s="1">
        <f t="shared" si="497"/>
        <v>0.30337078651685395</v>
      </c>
      <c r="AL168" s="1">
        <f t="shared" si="498"/>
        <v>22.857142857142858</v>
      </c>
      <c r="AM168" s="1">
        <f t="shared" si="499"/>
        <v>22.857142857142858</v>
      </c>
      <c r="AN168" s="4">
        <f t="shared" si="500"/>
        <v>0.90871369294605808</v>
      </c>
      <c r="AO168" s="4">
        <f t="shared" si="501"/>
        <v>0.68725868725868733</v>
      </c>
      <c r="AP168" s="4">
        <f t="shared" si="502"/>
        <v>0.79400000000000004</v>
      </c>
      <c r="AQ168" s="1">
        <v>0.86324789999999996</v>
      </c>
      <c r="AR168" s="1">
        <f t="shared" si="503"/>
        <v>20</v>
      </c>
      <c r="AS168" s="1">
        <f t="shared" si="504"/>
        <v>2</v>
      </c>
      <c r="AT168" s="1">
        <f t="shared" si="505"/>
        <v>16</v>
      </c>
      <c r="AU168" s="1">
        <f t="shared" si="506"/>
        <v>7</v>
      </c>
      <c r="AV168" s="1">
        <f t="shared" si="507"/>
        <v>20</v>
      </c>
      <c r="AW168" s="1">
        <f t="shared" si="508"/>
        <v>2</v>
      </c>
      <c r="AX168" s="1">
        <f t="shared" si="509"/>
        <v>16</v>
      </c>
      <c r="AY168" s="1">
        <f t="shared" si="510"/>
        <v>7</v>
      </c>
      <c r="AZ168" s="1">
        <f t="shared" si="511"/>
        <v>0.7407407407407407</v>
      </c>
      <c r="BA168" s="1">
        <f t="shared" si="512"/>
        <v>0.11111111111111116</v>
      </c>
      <c r="BB168" s="1">
        <f t="shared" si="513"/>
        <v>0.7407407407407407</v>
      </c>
      <c r="BC168" s="1">
        <f t="shared" si="514"/>
        <v>0.11111111111111116</v>
      </c>
      <c r="BD168" s="1">
        <f t="shared" si="515"/>
        <v>22</v>
      </c>
      <c r="BE168" s="1">
        <f t="shared" si="516"/>
        <v>23</v>
      </c>
      <c r="BF168" s="1">
        <f t="shared" si="517"/>
        <v>0.95652173913043481</v>
      </c>
      <c r="BG168" s="1">
        <f t="shared" si="518"/>
        <v>-0.54347826086956519</v>
      </c>
      <c r="BH168" s="1" t="s">
        <v>745</v>
      </c>
      <c r="BI168" s="1">
        <v>0.745</v>
      </c>
      <c r="BJ168" s="1">
        <v>0.98099999999999998</v>
      </c>
      <c r="BK168" s="1" t="s">
        <v>764</v>
      </c>
      <c r="BL168" s="1" t="s">
        <v>757</v>
      </c>
      <c r="BM168">
        <v>0.22289157000000001</v>
      </c>
      <c r="BN168">
        <v>0.77949710000000005</v>
      </c>
      <c r="BO168">
        <f t="shared" si="433"/>
        <v>0.77710842999999996</v>
      </c>
      <c r="BP168">
        <v>0.50120482</v>
      </c>
      <c r="BQ168">
        <v>0.50290140000000005</v>
      </c>
      <c r="BR168" s="1">
        <f t="shared" si="297"/>
        <v>21</v>
      </c>
      <c r="BS168" s="1">
        <f t="shared" si="298"/>
        <v>4</v>
      </c>
      <c r="BT168" s="1">
        <f t="shared" si="299"/>
        <v>14</v>
      </c>
      <c r="BU168" s="1">
        <f t="shared" si="300"/>
        <v>6</v>
      </c>
      <c r="BV168" s="1">
        <f t="shared" si="301"/>
        <v>21</v>
      </c>
      <c r="BW168" s="1">
        <f t="shared" si="302"/>
        <v>4</v>
      </c>
      <c r="BX168" s="1">
        <f t="shared" si="303"/>
        <v>14</v>
      </c>
      <c r="BY168" s="1">
        <f t="shared" si="304"/>
        <v>6</v>
      </c>
      <c r="BZ168" s="1">
        <f t="shared" si="305"/>
        <v>0.77777777777777779</v>
      </c>
      <c r="CA168" s="1">
        <f t="shared" si="306"/>
        <v>0.22222222222222221</v>
      </c>
      <c r="CB168" s="1">
        <f t="shared" si="307"/>
        <v>0.77777777777777779</v>
      </c>
      <c r="CC168" s="1">
        <f t="shared" si="308"/>
        <v>0.22222222222222221</v>
      </c>
      <c r="CD168" s="1">
        <f t="shared" si="309"/>
        <v>3.4972031468036229</v>
      </c>
      <c r="CE168" s="1">
        <f t="shared" si="310"/>
        <v>3.5000000000000004</v>
      </c>
      <c r="CF168" s="2">
        <f t="shared" si="311"/>
        <v>0.28374791919320702</v>
      </c>
      <c r="CG168" s="2">
        <f t="shared" si="312"/>
        <v>0.2857142857142857</v>
      </c>
      <c r="CH168" s="1">
        <f t="shared" si="313"/>
        <v>12.25</v>
      </c>
      <c r="CI168" s="1">
        <f t="shared" si="314"/>
        <v>12.25</v>
      </c>
      <c r="CJ168" s="4">
        <f t="shared" si="315"/>
        <v>0.83989252869770981</v>
      </c>
      <c r="CK168" s="4">
        <f t="shared" si="316"/>
        <v>0.70144826961331797</v>
      </c>
      <c r="CL168" s="4">
        <f t="shared" si="317"/>
        <v>0.77854163199999993</v>
      </c>
      <c r="CM168">
        <v>6.7469879999999996E-2</v>
      </c>
      <c r="CN168">
        <v>0.35009669999999998</v>
      </c>
      <c r="CO168">
        <v>0.18192770999999999</v>
      </c>
      <c r="CP168">
        <v>0.73500969999999999</v>
      </c>
      <c r="CQ168">
        <v>0.38915663</v>
      </c>
      <c r="CR168">
        <v>0.93617019999999995</v>
      </c>
      <c r="CS168">
        <v>0.50120482</v>
      </c>
      <c r="CT168">
        <v>0.50290140000000005</v>
      </c>
    </row>
    <row r="169" spans="1:98" ht="60" x14ac:dyDescent="0.25">
      <c r="A169" s="1" t="s">
        <v>712</v>
      </c>
      <c r="B169" t="s">
        <v>713</v>
      </c>
      <c r="C169" s="1">
        <v>56</v>
      </c>
      <c r="D169" s="1" t="s">
        <v>720</v>
      </c>
      <c r="E169" s="1" t="s">
        <v>571</v>
      </c>
      <c r="F169" s="1">
        <v>1</v>
      </c>
      <c r="G169" s="1">
        <v>0</v>
      </c>
      <c r="H169" s="1">
        <v>18</v>
      </c>
      <c r="I169" s="1">
        <v>27</v>
      </c>
      <c r="J169" s="1">
        <v>0</v>
      </c>
      <c r="K169" s="1">
        <f t="shared" si="271"/>
        <v>18</v>
      </c>
      <c r="L169" s="1">
        <f t="shared" si="489"/>
        <v>45</v>
      </c>
      <c r="M169" s="1">
        <v>6</v>
      </c>
      <c r="N169" s="1">
        <v>12</v>
      </c>
      <c r="O169" s="1">
        <v>0</v>
      </c>
      <c r="P169" s="1">
        <v>9</v>
      </c>
      <c r="Q169" s="1">
        <f t="shared" si="490"/>
        <v>22.222222222222221</v>
      </c>
      <c r="R169" s="1">
        <f t="shared" si="491"/>
        <v>44.444444444444443</v>
      </c>
      <c r="S169" s="1">
        <f t="shared" si="492"/>
        <v>0</v>
      </c>
      <c r="T169" s="1">
        <f t="shared" si="493"/>
        <v>33.333333333333329</v>
      </c>
      <c r="U169" s="1">
        <v>42</v>
      </c>
      <c r="V169" s="1">
        <v>2021</v>
      </c>
      <c r="W169" s="1" t="s">
        <v>726</v>
      </c>
      <c r="X169" s="1" t="s">
        <v>40</v>
      </c>
      <c r="Y169" s="20" t="s">
        <v>733</v>
      </c>
      <c r="Z169" s="18" t="s">
        <v>367</v>
      </c>
      <c r="AA169" s="18" t="s">
        <v>48</v>
      </c>
      <c r="AB169" s="8" t="s">
        <v>120</v>
      </c>
      <c r="AC169" s="18" t="s">
        <v>33</v>
      </c>
      <c r="AD169" s="1">
        <v>0.31</v>
      </c>
      <c r="AE169" s="1">
        <v>0.31</v>
      </c>
      <c r="AF169" s="1">
        <v>0.96</v>
      </c>
      <c r="AG169" s="1">
        <v>0.67</v>
      </c>
      <c r="AH169" s="1">
        <f t="shared" si="494"/>
        <v>2.9090909090909092</v>
      </c>
      <c r="AI169" s="1">
        <f t="shared" si="495"/>
        <v>2.9090909090909092</v>
      </c>
      <c r="AJ169" s="2">
        <f t="shared" si="496"/>
        <v>5.970149253731348E-2</v>
      </c>
      <c r="AK169" s="1">
        <f t="shared" si="497"/>
        <v>5.970149253731348E-2</v>
      </c>
      <c r="AL169" s="1">
        <f t="shared" si="498"/>
        <v>52</v>
      </c>
      <c r="AM169" s="1">
        <f t="shared" si="499"/>
        <v>52</v>
      </c>
      <c r="AN169" s="4">
        <f t="shared" si="500"/>
        <v>0.81355932203389825</v>
      </c>
      <c r="AO169" s="4">
        <f t="shared" si="501"/>
        <v>0.91780821917808209</v>
      </c>
      <c r="AP169" s="4">
        <f t="shared" si="502"/>
        <v>0.84399999999999997</v>
      </c>
      <c r="AQ169" s="1">
        <v>0.86111110000000002</v>
      </c>
      <c r="AR169" s="1">
        <f t="shared" si="503"/>
        <v>26</v>
      </c>
      <c r="AS169" s="1">
        <f t="shared" si="504"/>
        <v>6</v>
      </c>
      <c r="AT169" s="1">
        <f t="shared" si="505"/>
        <v>12</v>
      </c>
      <c r="AU169" s="1">
        <f t="shared" si="506"/>
        <v>1</v>
      </c>
      <c r="AV169" s="1">
        <f t="shared" si="507"/>
        <v>26</v>
      </c>
      <c r="AW169" s="1">
        <f t="shared" si="508"/>
        <v>6</v>
      </c>
      <c r="AX169" s="1">
        <f t="shared" si="509"/>
        <v>12</v>
      </c>
      <c r="AY169" s="1">
        <f t="shared" si="510"/>
        <v>1</v>
      </c>
      <c r="AZ169" s="1">
        <f t="shared" si="511"/>
        <v>0.96296296296296291</v>
      </c>
      <c r="BA169" s="1">
        <f t="shared" si="512"/>
        <v>0.33333333333333337</v>
      </c>
      <c r="BB169" s="1">
        <f t="shared" si="513"/>
        <v>0.96296296296296291</v>
      </c>
      <c r="BC169" s="1">
        <f t="shared" si="514"/>
        <v>0.33333333333333337</v>
      </c>
      <c r="BD169" s="1">
        <f t="shared" si="515"/>
        <v>32</v>
      </c>
      <c r="BE169" s="1">
        <f t="shared" si="516"/>
        <v>13</v>
      </c>
      <c r="BF169" s="1">
        <f t="shared" si="517"/>
        <v>2.4615384615384617</v>
      </c>
      <c r="BG169" s="1">
        <f t="shared" si="518"/>
        <v>0.96153846153846168</v>
      </c>
      <c r="BH169" s="1" t="s">
        <v>746</v>
      </c>
      <c r="BI169" s="1">
        <v>0.74199999999999999</v>
      </c>
      <c r="BJ169" s="1">
        <v>0.98</v>
      </c>
      <c r="BK169" s="1" t="s">
        <v>764</v>
      </c>
      <c r="BL169" s="1" t="s">
        <v>758</v>
      </c>
      <c r="BM169">
        <v>0.23282886999999999</v>
      </c>
      <c r="BN169">
        <v>0.76848249999999996</v>
      </c>
      <c r="BO169">
        <f t="shared" si="433"/>
        <v>0.76717113000000003</v>
      </c>
      <c r="BP169">
        <v>0.50058206999999999</v>
      </c>
      <c r="BQ169">
        <v>0.50194550000000004</v>
      </c>
      <c r="BR169" s="1">
        <f t="shared" si="297"/>
        <v>21</v>
      </c>
      <c r="BS169" s="1">
        <f t="shared" si="298"/>
        <v>4</v>
      </c>
      <c r="BT169" s="1">
        <f t="shared" si="299"/>
        <v>14</v>
      </c>
      <c r="BU169" s="1">
        <f t="shared" si="300"/>
        <v>6</v>
      </c>
      <c r="BV169" s="1">
        <f t="shared" si="301"/>
        <v>21</v>
      </c>
      <c r="BW169" s="1">
        <f t="shared" si="302"/>
        <v>4</v>
      </c>
      <c r="BX169" s="1">
        <f t="shared" si="303"/>
        <v>14</v>
      </c>
      <c r="BY169" s="1">
        <f t="shared" si="304"/>
        <v>6</v>
      </c>
      <c r="BZ169" s="1">
        <f t="shared" si="305"/>
        <v>0.77777777777777779</v>
      </c>
      <c r="CA169" s="1">
        <f t="shared" si="306"/>
        <v>0.22222222222222221</v>
      </c>
      <c r="CB169" s="1">
        <f t="shared" si="307"/>
        <v>0.77777777777777779</v>
      </c>
      <c r="CC169" s="1">
        <f t="shared" si="308"/>
        <v>0.22222222222222221</v>
      </c>
      <c r="CD169" s="1">
        <f t="shared" si="309"/>
        <v>3.3006323485571181</v>
      </c>
      <c r="CE169" s="1">
        <f t="shared" si="310"/>
        <v>3.5000000000000004</v>
      </c>
      <c r="CF169" s="2">
        <f t="shared" si="311"/>
        <v>0.30178077738665693</v>
      </c>
      <c r="CG169" s="2">
        <f t="shared" si="312"/>
        <v>0.2857142857142857</v>
      </c>
      <c r="CH169" s="1">
        <f t="shared" si="313"/>
        <v>12.25</v>
      </c>
      <c r="CI169" s="1">
        <f t="shared" si="314"/>
        <v>12.25</v>
      </c>
      <c r="CJ169" s="4">
        <f t="shared" si="315"/>
        <v>0.83195956137703386</v>
      </c>
      <c r="CK169" s="4">
        <f t="shared" si="316"/>
        <v>0.68838703716993799</v>
      </c>
      <c r="CL169" s="4">
        <f t="shared" si="317"/>
        <v>0.76795795200000017</v>
      </c>
      <c r="CM169">
        <v>5.4714779999999998E-2</v>
      </c>
      <c r="CN169">
        <v>0.2607004</v>
      </c>
      <c r="CO169">
        <v>0.22467986000000001</v>
      </c>
      <c r="CP169">
        <v>0.69260699999999997</v>
      </c>
      <c r="CQ169">
        <v>0.44353900000000002</v>
      </c>
      <c r="CR169">
        <v>0.96498050000000002</v>
      </c>
      <c r="CS169">
        <v>0.50058206999999999</v>
      </c>
      <c r="CT169">
        <v>0.50194550000000004</v>
      </c>
    </row>
    <row r="170" spans="1:98" ht="45" x14ac:dyDescent="0.25">
      <c r="A170" s="1" t="s">
        <v>712</v>
      </c>
      <c r="B170" t="s">
        <v>713</v>
      </c>
      <c r="C170" s="1">
        <v>56</v>
      </c>
      <c r="D170" s="1" t="s">
        <v>721</v>
      </c>
      <c r="E170" s="1" t="s">
        <v>571</v>
      </c>
      <c r="F170" s="1">
        <v>1</v>
      </c>
      <c r="G170" s="1">
        <v>0</v>
      </c>
      <c r="H170" s="1">
        <v>18</v>
      </c>
      <c r="I170" s="1">
        <v>27</v>
      </c>
      <c r="J170" s="1">
        <v>0</v>
      </c>
      <c r="K170" s="1">
        <f t="shared" si="271"/>
        <v>18</v>
      </c>
      <c r="L170" s="1">
        <f t="shared" si="489"/>
        <v>45</v>
      </c>
      <c r="M170" s="1">
        <v>6</v>
      </c>
      <c r="N170" s="1">
        <v>12</v>
      </c>
      <c r="O170" s="1">
        <v>0</v>
      </c>
      <c r="P170" s="1">
        <v>9</v>
      </c>
      <c r="Q170" s="1">
        <f t="shared" si="490"/>
        <v>22.222222222222221</v>
      </c>
      <c r="R170" s="1">
        <f t="shared" si="491"/>
        <v>44.444444444444443</v>
      </c>
      <c r="S170" s="1">
        <f t="shared" si="492"/>
        <v>0</v>
      </c>
      <c r="T170" s="1">
        <f t="shared" si="493"/>
        <v>33.333333333333329</v>
      </c>
      <c r="U170" s="1">
        <v>42</v>
      </c>
      <c r="V170" s="1">
        <v>2021</v>
      </c>
      <c r="W170" s="1" t="s">
        <v>726</v>
      </c>
      <c r="X170" s="1" t="s">
        <v>40</v>
      </c>
      <c r="Y170" s="20" t="s">
        <v>734</v>
      </c>
      <c r="Z170" s="18" t="s">
        <v>368</v>
      </c>
      <c r="AA170" s="18" t="s">
        <v>48</v>
      </c>
      <c r="AB170" s="8" t="s">
        <v>120</v>
      </c>
      <c r="AC170" s="18" t="s">
        <v>33</v>
      </c>
      <c r="AD170" s="1">
        <v>0.4</v>
      </c>
      <c r="AE170" s="1">
        <v>0.4</v>
      </c>
      <c r="AF170" s="1">
        <v>0.92</v>
      </c>
      <c r="AG170" s="1">
        <v>0.78</v>
      </c>
      <c r="AH170" s="1">
        <f t="shared" si="494"/>
        <v>4.1818181818181825</v>
      </c>
      <c r="AI170" s="1">
        <f t="shared" si="495"/>
        <v>4.1818181818181825</v>
      </c>
      <c r="AJ170" s="2">
        <f t="shared" si="496"/>
        <v>0.10256410256410251</v>
      </c>
      <c r="AK170" s="1">
        <f t="shared" si="497"/>
        <v>0.10256410256410251</v>
      </c>
      <c r="AL170" s="1">
        <f t="shared" si="498"/>
        <v>43.75</v>
      </c>
      <c r="AM170" s="1">
        <f t="shared" si="499"/>
        <v>43.75</v>
      </c>
      <c r="AN170" s="4">
        <f t="shared" si="500"/>
        <v>0.86250000000000004</v>
      </c>
      <c r="AO170" s="4">
        <f t="shared" si="501"/>
        <v>0.86666666666666659</v>
      </c>
      <c r="AP170" s="4">
        <f t="shared" si="502"/>
        <v>0.8640000000000001</v>
      </c>
      <c r="AQ170" s="1">
        <v>0.85897440000000003</v>
      </c>
      <c r="AR170" s="1">
        <f t="shared" si="503"/>
        <v>25</v>
      </c>
      <c r="AS170" s="1">
        <f t="shared" si="504"/>
        <v>4</v>
      </c>
      <c r="AT170" s="1">
        <f t="shared" si="505"/>
        <v>14</v>
      </c>
      <c r="AU170" s="1">
        <f t="shared" si="506"/>
        <v>2</v>
      </c>
      <c r="AV170" s="1">
        <f t="shared" si="507"/>
        <v>25</v>
      </c>
      <c r="AW170" s="1">
        <f t="shared" si="508"/>
        <v>4</v>
      </c>
      <c r="AX170" s="1">
        <f t="shared" si="509"/>
        <v>14</v>
      </c>
      <c r="AY170" s="1">
        <f t="shared" si="510"/>
        <v>2</v>
      </c>
      <c r="AZ170" s="1">
        <f t="shared" si="511"/>
        <v>0.92592592592592593</v>
      </c>
      <c r="BA170" s="1">
        <f t="shared" si="512"/>
        <v>0.22222222222222221</v>
      </c>
      <c r="BB170" s="1">
        <f t="shared" si="513"/>
        <v>0.92592592592592593</v>
      </c>
      <c r="BC170" s="1">
        <f t="shared" si="514"/>
        <v>0.22222222222222221</v>
      </c>
      <c r="BD170" s="1">
        <f t="shared" si="515"/>
        <v>29</v>
      </c>
      <c r="BE170" s="1">
        <f t="shared" si="516"/>
        <v>16</v>
      </c>
      <c r="BF170" s="1">
        <f t="shared" si="517"/>
        <v>1.8125</v>
      </c>
      <c r="BG170" s="1">
        <f t="shared" si="518"/>
        <v>0.3125</v>
      </c>
      <c r="BH170" s="1" t="s">
        <v>747</v>
      </c>
      <c r="BI170" s="1">
        <v>0.73199999999999998</v>
      </c>
      <c r="BJ170" s="1">
        <v>0.98599999999999999</v>
      </c>
      <c r="BK170" s="1" t="s">
        <v>764</v>
      </c>
      <c r="BL170" s="1" t="s">
        <v>759</v>
      </c>
      <c r="BM170">
        <v>0.20921986000000001</v>
      </c>
      <c r="BN170">
        <v>0.77362200000000003</v>
      </c>
      <c r="BO170">
        <f t="shared" si="433"/>
        <v>0.79078013999999996</v>
      </c>
      <c r="BP170">
        <v>0.49290780000000001</v>
      </c>
      <c r="BQ170">
        <v>0.49606299999999998</v>
      </c>
      <c r="BR170" s="1">
        <f t="shared" si="297"/>
        <v>21</v>
      </c>
      <c r="BS170" s="1">
        <f t="shared" si="298"/>
        <v>4</v>
      </c>
      <c r="BT170" s="1">
        <f t="shared" si="299"/>
        <v>14</v>
      </c>
      <c r="BU170" s="1">
        <f t="shared" si="300"/>
        <v>6</v>
      </c>
      <c r="BV170" s="1">
        <f t="shared" si="301"/>
        <v>21</v>
      </c>
      <c r="BW170" s="1">
        <f t="shared" si="302"/>
        <v>4</v>
      </c>
      <c r="BX170" s="1">
        <f t="shared" si="303"/>
        <v>14</v>
      </c>
      <c r="BY170" s="1">
        <f t="shared" si="304"/>
        <v>6</v>
      </c>
      <c r="BZ170" s="1">
        <f t="shared" si="305"/>
        <v>0.77777777777777779</v>
      </c>
      <c r="CA170" s="1">
        <f t="shared" si="306"/>
        <v>0.22222222222222221</v>
      </c>
      <c r="CB170" s="1">
        <f t="shared" si="307"/>
        <v>0.77777777777777779</v>
      </c>
      <c r="CC170" s="1">
        <f t="shared" si="308"/>
        <v>0.22222222222222221</v>
      </c>
      <c r="CD170" s="1">
        <f t="shared" si="309"/>
        <v>3.6976508826647718</v>
      </c>
      <c r="CE170" s="1">
        <f t="shared" si="310"/>
        <v>3.5000000000000004</v>
      </c>
      <c r="CF170" s="2">
        <f t="shared" si="311"/>
        <v>0.28627173160924346</v>
      </c>
      <c r="CG170" s="2">
        <f t="shared" si="312"/>
        <v>0.2857142857142857</v>
      </c>
      <c r="CH170" s="1">
        <f t="shared" si="313"/>
        <v>12.25</v>
      </c>
      <c r="CI170" s="1">
        <f t="shared" si="314"/>
        <v>12.25</v>
      </c>
      <c r="CJ170" s="4">
        <f t="shared" si="315"/>
        <v>0.84724606788321533</v>
      </c>
      <c r="CK170" s="4">
        <f t="shared" si="316"/>
        <v>0.69959051694508645</v>
      </c>
      <c r="CL170" s="4">
        <f t="shared" si="317"/>
        <v>0.78048525600000007</v>
      </c>
      <c r="CM170">
        <v>2.8368790000000001E-2</v>
      </c>
      <c r="CN170">
        <v>0.23031499999999999</v>
      </c>
      <c r="CO170">
        <v>0.16784869999999999</v>
      </c>
      <c r="CP170">
        <v>0.76968499999999995</v>
      </c>
      <c r="CQ170">
        <v>0.55910165000000001</v>
      </c>
      <c r="CR170">
        <v>0.96259839999999997</v>
      </c>
      <c r="CS170">
        <v>0.49290780000000001</v>
      </c>
      <c r="CT170">
        <v>0.49606299999999998</v>
      </c>
    </row>
    <row r="171" spans="1:98" ht="60" x14ac:dyDescent="0.25">
      <c r="A171" s="1" t="s">
        <v>712</v>
      </c>
      <c r="B171" t="s">
        <v>713</v>
      </c>
      <c r="C171" s="1">
        <v>56</v>
      </c>
      <c r="D171" s="1" t="s">
        <v>722</v>
      </c>
      <c r="E171" s="1" t="s">
        <v>571</v>
      </c>
      <c r="F171" s="1">
        <v>1</v>
      </c>
      <c r="G171" s="1">
        <v>0</v>
      </c>
      <c r="H171" s="1">
        <v>18</v>
      </c>
      <c r="I171" s="1">
        <v>27</v>
      </c>
      <c r="J171" s="1">
        <v>0</v>
      </c>
      <c r="K171" s="1">
        <f t="shared" si="271"/>
        <v>18</v>
      </c>
      <c r="L171" s="1">
        <f t="shared" si="489"/>
        <v>45</v>
      </c>
      <c r="M171" s="1">
        <v>6</v>
      </c>
      <c r="N171" s="1">
        <v>12</v>
      </c>
      <c r="O171" s="1">
        <v>0</v>
      </c>
      <c r="P171" s="1">
        <v>9</v>
      </c>
      <c r="Q171" s="1">
        <f t="shared" si="490"/>
        <v>22.222222222222221</v>
      </c>
      <c r="R171" s="1">
        <f t="shared" si="491"/>
        <v>44.444444444444443</v>
      </c>
      <c r="S171" s="1">
        <f t="shared" si="492"/>
        <v>0</v>
      </c>
      <c r="T171" s="1">
        <f t="shared" si="493"/>
        <v>33.333333333333329</v>
      </c>
      <c r="U171" s="1">
        <v>42</v>
      </c>
      <c r="V171" s="1">
        <v>2021</v>
      </c>
      <c r="W171" s="1" t="s">
        <v>726</v>
      </c>
      <c r="X171" s="1" t="s">
        <v>40</v>
      </c>
      <c r="Y171" s="20" t="s">
        <v>735</v>
      </c>
      <c r="Z171" s="18" t="s">
        <v>367</v>
      </c>
      <c r="AA171" s="18" t="s">
        <v>48</v>
      </c>
      <c r="AB171" s="8" t="s">
        <v>120</v>
      </c>
      <c r="AC171" s="18" t="s">
        <v>33</v>
      </c>
      <c r="AD171" s="1">
        <v>0.5</v>
      </c>
      <c r="AE171" s="1">
        <v>0.5</v>
      </c>
      <c r="AF171" s="1">
        <v>0.81</v>
      </c>
      <c r="AG171" s="1">
        <v>0.83</v>
      </c>
      <c r="AH171" s="1">
        <f t="shared" si="494"/>
        <v>4.7647058823529402</v>
      </c>
      <c r="AI171" s="1">
        <f t="shared" si="495"/>
        <v>4.7647058823529402</v>
      </c>
      <c r="AJ171" s="2">
        <f t="shared" si="496"/>
        <v>0.22891566265060237</v>
      </c>
      <c r="AK171" s="1">
        <f t="shared" si="497"/>
        <v>0.22891566265060237</v>
      </c>
      <c r="AL171" s="1">
        <f t="shared" si="498"/>
        <v>22</v>
      </c>
      <c r="AM171" s="1">
        <f t="shared" si="499"/>
        <v>22</v>
      </c>
      <c r="AN171" s="4">
        <f t="shared" si="500"/>
        <v>0.87725631768953072</v>
      </c>
      <c r="AO171" s="4">
        <f t="shared" si="501"/>
        <v>0.74439461883408065</v>
      </c>
      <c r="AP171" s="4">
        <f t="shared" si="502"/>
        <v>0.81800000000000006</v>
      </c>
      <c r="AQ171" s="1">
        <v>0.85897440000000003</v>
      </c>
      <c r="AR171" s="1">
        <f t="shared" si="503"/>
        <v>22</v>
      </c>
      <c r="AS171" s="1">
        <f t="shared" si="504"/>
        <v>3</v>
      </c>
      <c r="AT171" s="1">
        <f t="shared" si="505"/>
        <v>15</v>
      </c>
      <c r="AU171" s="1">
        <f t="shared" si="506"/>
        <v>5</v>
      </c>
      <c r="AV171" s="1">
        <f t="shared" si="507"/>
        <v>22</v>
      </c>
      <c r="AW171" s="1">
        <f t="shared" si="508"/>
        <v>3</v>
      </c>
      <c r="AX171" s="1">
        <f t="shared" si="509"/>
        <v>15</v>
      </c>
      <c r="AY171" s="1">
        <f t="shared" si="510"/>
        <v>5</v>
      </c>
      <c r="AZ171" s="1">
        <f t="shared" si="511"/>
        <v>0.81481481481481477</v>
      </c>
      <c r="BA171" s="1">
        <f t="shared" si="512"/>
        <v>0.16666666666666663</v>
      </c>
      <c r="BB171" s="1">
        <f t="shared" si="513"/>
        <v>0.81481481481481477</v>
      </c>
      <c r="BC171" s="1">
        <f t="shared" si="514"/>
        <v>0.16666666666666663</v>
      </c>
      <c r="BD171" s="1">
        <f t="shared" si="515"/>
        <v>25</v>
      </c>
      <c r="BE171" s="1">
        <f t="shared" si="516"/>
        <v>20</v>
      </c>
      <c r="BF171" s="1">
        <f t="shared" si="517"/>
        <v>1.25</v>
      </c>
      <c r="BG171" s="1">
        <f t="shared" si="518"/>
        <v>-0.25</v>
      </c>
      <c r="BH171" s="1" t="s">
        <v>748</v>
      </c>
      <c r="BI171" s="1">
        <v>0.73699999999999999</v>
      </c>
      <c r="BJ171" s="1">
        <v>0.98099999999999998</v>
      </c>
      <c r="BK171" s="1" t="s">
        <v>764</v>
      </c>
      <c r="BL171" s="1" t="s">
        <v>760</v>
      </c>
      <c r="BM171">
        <v>0.19190750000000001</v>
      </c>
      <c r="BN171">
        <v>0.80842910000000001</v>
      </c>
      <c r="BO171">
        <f t="shared" si="433"/>
        <v>0.80809249999999999</v>
      </c>
      <c r="BP171">
        <v>0.50057799999999997</v>
      </c>
      <c r="BQ171">
        <v>0.50191569999999996</v>
      </c>
      <c r="BR171" s="1">
        <f t="shared" si="297"/>
        <v>22</v>
      </c>
      <c r="BS171" s="1">
        <f t="shared" si="298"/>
        <v>3</v>
      </c>
      <c r="BT171" s="1">
        <f t="shared" si="299"/>
        <v>15</v>
      </c>
      <c r="BU171" s="1">
        <f t="shared" si="300"/>
        <v>5</v>
      </c>
      <c r="BV171" s="1">
        <f t="shared" si="301"/>
        <v>22</v>
      </c>
      <c r="BW171" s="1">
        <f t="shared" si="302"/>
        <v>3</v>
      </c>
      <c r="BX171" s="1">
        <f t="shared" si="303"/>
        <v>15</v>
      </c>
      <c r="BY171" s="1">
        <f t="shared" si="304"/>
        <v>5</v>
      </c>
      <c r="BZ171" s="1">
        <f t="shared" si="305"/>
        <v>0.81481481481481477</v>
      </c>
      <c r="CA171" s="1">
        <f t="shared" si="306"/>
        <v>0.16666666666666663</v>
      </c>
      <c r="CB171" s="1">
        <f t="shared" si="307"/>
        <v>0.81481481481481477</v>
      </c>
      <c r="CC171" s="1">
        <f t="shared" si="308"/>
        <v>0.16666666666666663</v>
      </c>
      <c r="CD171" s="1">
        <f t="shared" si="309"/>
        <v>4.2125977358883837</v>
      </c>
      <c r="CE171" s="1">
        <f t="shared" si="310"/>
        <v>4.8888888888888893</v>
      </c>
      <c r="CF171" s="2">
        <f t="shared" si="311"/>
        <v>0.23706555870769744</v>
      </c>
      <c r="CG171" s="2">
        <f t="shared" si="312"/>
        <v>0.22222222222222227</v>
      </c>
      <c r="CH171" s="1">
        <f t="shared" si="313"/>
        <v>22</v>
      </c>
      <c r="CI171" s="1">
        <f t="shared" si="314"/>
        <v>22</v>
      </c>
      <c r="CJ171" s="4">
        <f t="shared" si="315"/>
        <v>0.86336738252643908</v>
      </c>
      <c r="CK171" s="4">
        <f t="shared" si="316"/>
        <v>0.73768163616219962</v>
      </c>
      <c r="CL171" s="4">
        <f t="shared" si="317"/>
        <v>0.80829446000000005</v>
      </c>
      <c r="CM171">
        <v>5.6647400000000001E-2</v>
      </c>
      <c r="CN171">
        <v>0.1954023</v>
      </c>
      <c r="CO171">
        <v>0.16647400000000001</v>
      </c>
      <c r="CP171">
        <v>0.70689659999999999</v>
      </c>
      <c r="CQ171">
        <v>0.4462428</v>
      </c>
      <c r="CR171">
        <v>0.93869729999999996</v>
      </c>
      <c r="CS171">
        <v>0.50057799999999997</v>
      </c>
      <c r="CT171">
        <v>0.50191569999999996</v>
      </c>
    </row>
    <row r="172" spans="1:98" ht="60" x14ac:dyDescent="0.25">
      <c r="A172" s="1" t="s">
        <v>712</v>
      </c>
      <c r="B172" t="s">
        <v>713</v>
      </c>
      <c r="C172" s="1">
        <v>56</v>
      </c>
      <c r="D172" s="1" t="s">
        <v>723</v>
      </c>
      <c r="E172" s="1" t="s">
        <v>571</v>
      </c>
      <c r="F172" s="1">
        <v>1</v>
      </c>
      <c r="G172" s="1">
        <v>0</v>
      </c>
      <c r="H172" s="1">
        <v>18</v>
      </c>
      <c r="I172" s="1">
        <v>27</v>
      </c>
      <c r="J172" s="1">
        <v>0</v>
      </c>
      <c r="K172" s="1">
        <f t="shared" si="271"/>
        <v>18</v>
      </c>
      <c r="L172" s="1">
        <f t="shared" si="489"/>
        <v>45</v>
      </c>
      <c r="M172" s="1">
        <v>6</v>
      </c>
      <c r="N172" s="1">
        <v>12</v>
      </c>
      <c r="O172" s="1">
        <v>0</v>
      </c>
      <c r="P172" s="1">
        <v>9</v>
      </c>
      <c r="Q172" s="1">
        <f t="shared" si="490"/>
        <v>22.222222222222221</v>
      </c>
      <c r="R172" s="1">
        <f t="shared" si="491"/>
        <v>44.444444444444443</v>
      </c>
      <c r="S172" s="1">
        <f t="shared" si="492"/>
        <v>0</v>
      </c>
      <c r="T172" s="1">
        <f t="shared" si="493"/>
        <v>33.333333333333329</v>
      </c>
      <c r="U172" s="1">
        <v>42</v>
      </c>
      <c r="V172" s="1">
        <v>2021</v>
      </c>
      <c r="W172" s="1" t="s">
        <v>726</v>
      </c>
      <c r="X172" s="1" t="s">
        <v>40</v>
      </c>
      <c r="Y172" s="20" t="s">
        <v>736</v>
      </c>
      <c r="Z172" s="18" t="s">
        <v>367</v>
      </c>
      <c r="AA172" s="18" t="s">
        <v>48</v>
      </c>
      <c r="AB172" s="8" t="s">
        <v>120</v>
      </c>
      <c r="AC172" s="18" t="s">
        <v>33</v>
      </c>
      <c r="AD172" s="1">
        <v>0.31</v>
      </c>
      <c r="AE172" s="1">
        <v>0.31</v>
      </c>
      <c r="AF172" s="1">
        <v>0.96</v>
      </c>
      <c r="AG172" s="1">
        <v>0.67</v>
      </c>
      <c r="AH172" s="1">
        <f t="shared" si="494"/>
        <v>2.9090909090909092</v>
      </c>
      <c r="AI172" s="1">
        <f t="shared" si="495"/>
        <v>2.9090909090909092</v>
      </c>
      <c r="AJ172" s="2">
        <f t="shared" si="496"/>
        <v>5.970149253731348E-2</v>
      </c>
      <c r="AK172" s="1">
        <f t="shared" si="497"/>
        <v>5.970149253731348E-2</v>
      </c>
      <c r="AL172" s="1">
        <f t="shared" si="498"/>
        <v>52</v>
      </c>
      <c r="AM172" s="1">
        <f t="shared" si="499"/>
        <v>52</v>
      </c>
      <c r="AN172" s="4">
        <f t="shared" si="500"/>
        <v>0.81355932203389825</v>
      </c>
      <c r="AO172" s="4">
        <f t="shared" si="501"/>
        <v>0.91780821917808209</v>
      </c>
      <c r="AP172" s="4">
        <f t="shared" si="502"/>
        <v>0.84399999999999997</v>
      </c>
      <c r="AQ172" s="1">
        <v>0.85897440000000003</v>
      </c>
      <c r="AR172" s="1">
        <f t="shared" si="503"/>
        <v>26</v>
      </c>
      <c r="AS172" s="1">
        <f t="shared" si="504"/>
        <v>6</v>
      </c>
      <c r="AT172" s="1">
        <f t="shared" si="505"/>
        <v>12</v>
      </c>
      <c r="AU172" s="1">
        <f t="shared" si="506"/>
        <v>1</v>
      </c>
      <c r="AV172" s="1">
        <f t="shared" si="507"/>
        <v>26</v>
      </c>
      <c r="AW172" s="1">
        <f t="shared" si="508"/>
        <v>6</v>
      </c>
      <c r="AX172" s="1">
        <f t="shared" si="509"/>
        <v>12</v>
      </c>
      <c r="AY172" s="1">
        <f t="shared" si="510"/>
        <v>1</v>
      </c>
      <c r="AZ172" s="1">
        <f t="shared" si="511"/>
        <v>0.96296296296296291</v>
      </c>
      <c r="BA172" s="1">
        <f t="shared" si="512"/>
        <v>0.33333333333333337</v>
      </c>
      <c r="BB172" s="1">
        <f t="shared" si="513"/>
        <v>0.96296296296296291</v>
      </c>
      <c r="BC172" s="1">
        <f t="shared" si="514"/>
        <v>0.33333333333333337</v>
      </c>
      <c r="BD172" s="1">
        <f t="shared" si="515"/>
        <v>32</v>
      </c>
      <c r="BE172" s="1">
        <f t="shared" si="516"/>
        <v>13</v>
      </c>
      <c r="BF172" s="1">
        <f t="shared" si="517"/>
        <v>2.4615384615384617</v>
      </c>
      <c r="BG172" s="1">
        <f t="shared" si="518"/>
        <v>0.96153846153846168</v>
      </c>
      <c r="BH172" s="1" t="s">
        <v>749</v>
      </c>
      <c r="BI172" s="1">
        <v>0.73599999999999999</v>
      </c>
      <c r="BJ172" s="1">
        <v>0.98199999999999998</v>
      </c>
      <c r="BK172" s="1" t="s">
        <v>764</v>
      </c>
      <c r="BL172" s="1" t="s">
        <v>761</v>
      </c>
      <c r="BM172">
        <v>0.27848099999999998</v>
      </c>
      <c r="BN172">
        <v>0.72332019999999997</v>
      </c>
      <c r="BO172">
        <f t="shared" si="433"/>
        <v>0.72151900000000002</v>
      </c>
      <c r="BP172">
        <v>0.4994246</v>
      </c>
      <c r="BQ172">
        <v>0.5</v>
      </c>
      <c r="BR172" s="1">
        <f t="shared" si="297"/>
        <v>20</v>
      </c>
      <c r="BS172" s="1">
        <f t="shared" si="298"/>
        <v>5</v>
      </c>
      <c r="BT172" s="1">
        <f t="shared" si="299"/>
        <v>13</v>
      </c>
      <c r="BU172" s="1">
        <f t="shared" si="300"/>
        <v>7</v>
      </c>
      <c r="BV172" s="1">
        <f t="shared" si="301"/>
        <v>20</v>
      </c>
      <c r="BW172" s="1">
        <f t="shared" si="302"/>
        <v>5</v>
      </c>
      <c r="BX172" s="1">
        <f t="shared" si="303"/>
        <v>13</v>
      </c>
      <c r="BY172" s="1">
        <f t="shared" si="304"/>
        <v>7</v>
      </c>
      <c r="BZ172" s="1">
        <f t="shared" si="305"/>
        <v>0.7407407407407407</v>
      </c>
      <c r="CA172" s="1">
        <f t="shared" si="306"/>
        <v>0.27777777777777779</v>
      </c>
      <c r="CB172" s="1">
        <f t="shared" si="307"/>
        <v>0.7407407407407407</v>
      </c>
      <c r="CC172" s="1">
        <f t="shared" si="308"/>
        <v>0.27777777777777779</v>
      </c>
      <c r="CD172" s="1">
        <f t="shared" si="309"/>
        <v>2.597377199880782</v>
      </c>
      <c r="CE172" s="1">
        <f t="shared" si="310"/>
        <v>2.6666666666666665</v>
      </c>
      <c r="CF172" s="2">
        <f t="shared" si="311"/>
        <v>0.38346848800932481</v>
      </c>
      <c r="CG172" s="2">
        <f t="shared" si="312"/>
        <v>0.35897435897435903</v>
      </c>
      <c r="CH172" s="1">
        <f t="shared" si="313"/>
        <v>7.4285714285714279</v>
      </c>
      <c r="CI172" s="1">
        <f t="shared" si="314"/>
        <v>7.4285714285714279</v>
      </c>
      <c r="CJ172" s="4">
        <f t="shared" si="315"/>
        <v>0.79575437894716916</v>
      </c>
      <c r="CK172" s="4">
        <f t="shared" si="316"/>
        <v>0.63483891925545521</v>
      </c>
      <c r="CL172" s="4">
        <f t="shared" si="317"/>
        <v>0.72259971999999995</v>
      </c>
      <c r="CM172">
        <v>5.5235899999999998E-2</v>
      </c>
      <c r="CN172">
        <v>0.24703559999999999</v>
      </c>
      <c r="CO172">
        <v>0.21288840000000001</v>
      </c>
      <c r="CP172">
        <v>0.68972330000000004</v>
      </c>
      <c r="CQ172">
        <v>0.38895279999999999</v>
      </c>
      <c r="CR172">
        <v>0.96442689999999998</v>
      </c>
      <c r="CS172">
        <v>0.4994246</v>
      </c>
      <c r="CT172">
        <v>0.5</v>
      </c>
    </row>
    <row r="173" spans="1:98" ht="60" x14ac:dyDescent="0.25">
      <c r="A173" s="1" t="s">
        <v>712</v>
      </c>
      <c r="B173" t="s">
        <v>713</v>
      </c>
      <c r="C173" s="1">
        <v>56</v>
      </c>
      <c r="D173" s="1" t="s">
        <v>724</v>
      </c>
      <c r="E173" s="1" t="s">
        <v>571</v>
      </c>
      <c r="F173" s="1">
        <v>1</v>
      </c>
      <c r="G173" s="1">
        <v>0</v>
      </c>
      <c r="H173" s="1">
        <v>18</v>
      </c>
      <c r="I173" s="1">
        <v>27</v>
      </c>
      <c r="J173" s="1">
        <v>0</v>
      </c>
      <c r="K173" s="1">
        <f t="shared" si="271"/>
        <v>18</v>
      </c>
      <c r="L173" s="1">
        <f t="shared" si="489"/>
        <v>45</v>
      </c>
      <c r="M173" s="1">
        <v>6</v>
      </c>
      <c r="N173" s="1">
        <v>12</v>
      </c>
      <c r="O173" s="1">
        <v>0</v>
      </c>
      <c r="P173" s="1">
        <v>9</v>
      </c>
      <c r="Q173" s="1">
        <f t="shared" si="490"/>
        <v>22.222222222222221</v>
      </c>
      <c r="R173" s="1">
        <f t="shared" si="491"/>
        <v>44.444444444444443</v>
      </c>
      <c r="S173" s="1">
        <f t="shared" si="492"/>
        <v>0</v>
      </c>
      <c r="T173" s="1">
        <f t="shared" si="493"/>
        <v>33.333333333333329</v>
      </c>
      <c r="U173" s="1">
        <v>42</v>
      </c>
      <c r="V173" s="1">
        <v>2021</v>
      </c>
      <c r="W173" s="1" t="s">
        <v>726</v>
      </c>
      <c r="X173" s="1" t="s">
        <v>40</v>
      </c>
      <c r="Y173" s="20" t="s">
        <v>737</v>
      </c>
      <c r="Z173" s="18" t="s">
        <v>367</v>
      </c>
      <c r="AA173" s="18" t="s">
        <v>48</v>
      </c>
      <c r="AB173" s="8" t="s">
        <v>120</v>
      </c>
      <c r="AC173" s="18" t="s">
        <v>33</v>
      </c>
      <c r="AD173" s="1">
        <v>0.27</v>
      </c>
      <c r="AE173" s="1">
        <v>0.27</v>
      </c>
      <c r="AF173" s="1">
        <v>1</v>
      </c>
      <c r="AG173" s="1">
        <v>0.61</v>
      </c>
      <c r="AH173" s="1">
        <f t="shared" si="494"/>
        <v>2.5641025641025639</v>
      </c>
      <c r="AI173" s="1">
        <f t="shared" si="495"/>
        <v>2.5641025641025639</v>
      </c>
      <c r="AJ173" s="2">
        <f t="shared" si="496"/>
        <v>0</v>
      </c>
      <c r="AK173" s="1">
        <f t="shared" si="497"/>
        <v>6.0280869104400118E-3</v>
      </c>
      <c r="AL173" s="1" t="e">
        <f t="shared" si="498"/>
        <v>#DIV/0!</v>
      </c>
      <c r="AM173" s="1">
        <f t="shared" si="499"/>
        <v>423.67605633802816</v>
      </c>
      <c r="AN173" s="4">
        <f t="shared" si="500"/>
        <v>0.79365079365079372</v>
      </c>
      <c r="AO173" s="4">
        <f t="shared" si="501"/>
        <v>1</v>
      </c>
      <c r="AP173" s="4">
        <f t="shared" si="502"/>
        <v>0.84400000000000008</v>
      </c>
      <c r="AQ173" s="1">
        <v>0.85897440000000003</v>
      </c>
      <c r="AR173" s="1">
        <f t="shared" si="503"/>
        <v>27</v>
      </c>
      <c r="AS173" s="1">
        <f t="shared" si="504"/>
        <v>7</v>
      </c>
      <c r="AT173" s="1">
        <f t="shared" si="505"/>
        <v>11</v>
      </c>
      <c r="AU173" s="1">
        <f t="shared" si="506"/>
        <v>0</v>
      </c>
      <c r="AV173" s="1">
        <f t="shared" si="507"/>
        <v>27.1</v>
      </c>
      <c r="AW173" s="1">
        <f t="shared" si="508"/>
        <v>7.1</v>
      </c>
      <c r="AX173" s="1">
        <f t="shared" si="509"/>
        <v>11.1</v>
      </c>
      <c r="AY173" s="1">
        <f t="shared" si="510"/>
        <v>0.1</v>
      </c>
      <c r="AZ173" s="1">
        <f t="shared" si="511"/>
        <v>1</v>
      </c>
      <c r="BA173" s="1">
        <f t="shared" si="512"/>
        <v>0.38888888888888884</v>
      </c>
      <c r="BB173" s="1">
        <f t="shared" si="513"/>
        <v>0.99632352941176461</v>
      </c>
      <c r="BC173" s="1">
        <f t="shared" si="514"/>
        <v>0.39010989010989006</v>
      </c>
      <c r="BD173" s="1">
        <f t="shared" si="515"/>
        <v>34</v>
      </c>
      <c r="BE173" s="1">
        <f t="shared" si="516"/>
        <v>11</v>
      </c>
      <c r="BF173" s="1">
        <f t="shared" si="517"/>
        <v>3.0909090909090908</v>
      </c>
      <c r="BG173" s="1">
        <f t="shared" si="518"/>
        <v>1.5909090909090908</v>
      </c>
      <c r="BH173" s="1" t="s">
        <v>750</v>
      </c>
      <c r="BI173" s="1">
        <v>0.73899999999999999</v>
      </c>
      <c r="BJ173" s="1">
        <v>0.97899999999999998</v>
      </c>
      <c r="BK173" s="1" t="s">
        <v>764</v>
      </c>
      <c r="BL173" s="1" t="s">
        <v>762</v>
      </c>
      <c r="BM173">
        <v>0.26789837999999999</v>
      </c>
      <c r="BN173">
        <v>0.73025050000000002</v>
      </c>
      <c r="BO173">
        <f t="shared" si="433"/>
        <v>0.73210162000000001</v>
      </c>
      <c r="BP173">
        <v>0.50115472999999999</v>
      </c>
      <c r="BQ173">
        <v>0.4990366</v>
      </c>
      <c r="BR173" s="1">
        <f t="shared" si="297"/>
        <v>20</v>
      </c>
      <c r="BS173" s="1">
        <f t="shared" si="298"/>
        <v>5</v>
      </c>
      <c r="BT173" s="1">
        <f t="shared" si="299"/>
        <v>13</v>
      </c>
      <c r="BU173" s="1">
        <f t="shared" si="300"/>
        <v>7</v>
      </c>
      <c r="BV173" s="1">
        <f t="shared" si="301"/>
        <v>20</v>
      </c>
      <c r="BW173" s="1">
        <f t="shared" si="302"/>
        <v>5</v>
      </c>
      <c r="BX173" s="1">
        <f t="shared" si="303"/>
        <v>13</v>
      </c>
      <c r="BY173" s="1">
        <f t="shared" si="304"/>
        <v>7</v>
      </c>
      <c r="BZ173" s="1">
        <f t="shared" si="305"/>
        <v>0.7407407407407407</v>
      </c>
      <c r="CA173" s="1">
        <f t="shared" si="306"/>
        <v>0.27777777777777779</v>
      </c>
      <c r="CB173" s="1">
        <f t="shared" si="307"/>
        <v>0.7407407407407407</v>
      </c>
      <c r="CC173" s="1">
        <f t="shared" si="308"/>
        <v>0.27777777777777779</v>
      </c>
      <c r="CD173" s="1">
        <f t="shared" si="309"/>
        <v>2.7258488834460293</v>
      </c>
      <c r="CE173" s="1">
        <f t="shared" si="310"/>
        <v>2.6666666666666665</v>
      </c>
      <c r="CF173" s="2">
        <f t="shared" si="311"/>
        <v>0.36845909451750697</v>
      </c>
      <c r="CG173" s="2">
        <f t="shared" si="312"/>
        <v>0.35897435897435903</v>
      </c>
      <c r="CH173" s="1">
        <f t="shared" si="313"/>
        <v>7.4285714285714279</v>
      </c>
      <c r="CI173" s="1">
        <f t="shared" si="314"/>
        <v>7.4285714285714279</v>
      </c>
      <c r="CJ173" s="4">
        <f t="shared" si="315"/>
        <v>0.80348898720758388</v>
      </c>
      <c r="CK173" s="4">
        <f t="shared" si="316"/>
        <v>0.64404412648759357</v>
      </c>
      <c r="CL173" s="4">
        <f t="shared" si="317"/>
        <v>0.73099094799999997</v>
      </c>
      <c r="CM173">
        <v>5.6581989999999999E-2</v>
      </c>
      <c r="CN173">
        <v>0.2312139</v>
      </c>
      <c r="CO173">
        <v>0.22401847999999999</v>
      </c>
      <c r="CP173">
        <v>0.68786130000000001</v>
      </c>
      <c r="CQ173">
        <v>0.39145497000000001</v>
      </c>
      <c r="CR173">
        <v>0.95953759999999999</v>
      </c>
      <c r="CS173">
        <v>0.50115472999999999</v>
      </c>
      <c r="CT173">
        <v>0.4990366</v>
      </c>
    </row>
    <row r="174" spans="1:98" ht="45" x14ac:dyDescent="0.25">
      <c r="A174" s="1" t="s">
        <v>712</v>
      </c>
      <c r="B174" t="s">
        <v>713</v>
      </c>
      <c r="C174" s="1">
        <v>56</v>
      </c>
      <c r="D174" s="1" t="s">
        <v>725</v>
      </c>
      <c r="E174" s="1" t="s">
        <v>571</v>
      </c>
      <c r="F174" s="1">
        <v>1</v>
      </c>
      <c r="G174" s="1">
        <v>0</v>
      </c>
      <c r="H174" s="1">
        <v>18</v>
      </c>
      <c r="I174" s="1">
        <v>27</v>
      </c>
      <c r="J174" s="1">
        <v>0</v>
      </c>
      <c r="K174" s="1">
        <f t="shared" si="271"/>
        <v>18</v>
      </c>
      <c r="L174" s="1">
        <f t="shared" si="489"/>
        <v>45</v>
      </c>
      <c r="M174" s="1">
        <v>6</v>
      </c>
      <c r="N174" s="1">
        <v>12</v>
      </c>
      <c r="O174" s="1">
        <v>0</v>
      </c>
      <c r="P174" s="1">
        <v>9</v>
      </c>
      <c r="Q174" s="1">
        <f t="shared" si="490"/>
        <v>22.222222222222221</v>
      </c>
      <c r="R174" s="1">
        <f t="shared" si="491"/>
        <v>44.444444444444443</v>
      </c>
      <c r="S174" s="1">
        <f t="shared" si="492"/>
        <v>0</v>
      </c>
      <c r="T174" s="1">
        <f t="shared" si="493"/>
        <v>33.333333333333329</v>
      </c>
      <c r="U174" s="1">
        <v>42</v>
      </c>
      <c r="V174" s="1">
        <v>2021</v>
      </c>
      <c r="W174" s="1" t="s">
        <v>726</v>
      </c>
      <c r="X174" s="1" t="s">
        <v>40</v>
      </c>
      <c r="Y174" s="20" t="s">
        <v>738</v>
      </c>
      <c r="Z174" s="18" t="s">
        <v>367</v>
      </c>
      <c r="AA174" s="18" t="s">
        <v>48</v>
      </c>
      <c r="AB174" s="8" t="s">
        <v>120</v>
      </c>
      <c r="AC174" s="18" t="s">
        <v>33</v>
      </c>
      <c r="AD174" s="1">
        <v>0.46</v>
      </c>
      <c r="AE174" s="1">
        <v>0.46</v>
      </c>
      <c r="AF174" s="1">
        <v>0.88</v>
      </c>
      <c r="AG174" s="1">
        <v>0.78</v>
      </c>
      <c r="AH174" s="1">
        <f t="shared" si="494"/>
        <v>4.0000000000000009</v>
      </c>
      <c r="AI174" s="1">
        <f t="shared" si="495"/>
        <v>4.0000000000000009</v>
      </c>
      <c r="AJ174" s="2">
        <f t="shared" si="496"/>
        <v>0.15384615384615383</v>
      </c>
      <c r="AK174" s="1">
        <f t="shared" si="497"/>
        <v>0.15384615384615383</v>
      </c>
      <c r="AL174" s="1">
        <f t="shared" si="498"/>
        <v>28</v>
      </c>
      <c r="AM174" s="1">
        <f t="shared" si="499"/>
        <v>28</v>
      </c>
      <c r="AN174" s="4">
        <f t="shared" si="500"/>
        <v>0.85714285714285721</v>
      </c>
      <c r="AO174" s="4">
        <f t="shared" si="501"/>
        <v>0.8125</v>
      </c>
      <c r="AP174" s="4">
        <f t="shared" si="502"/>
        <v>0.84000000000000008</v>
      </c>
      <c r="AQ174" s="1">
        <v>0.85683759999999998</v>
      </c>
      <c r="AR174" s="1">
        <f t="shared" si="503"/>
        <v>24</v>
      </c>
      <c r="AS174" s="1">
        <f t="shared" si="504"/>
        <v>4</v>
      </c>
      <c r="AT174" s="1">
        <f t="shared" si="505"/>
        <v>14</v>
      </c>
      <c r="AU174" s="1">
        <f t="shared" si="506"/>
        <v>3</v>
      </c>
      <c r="AV174" s="1">
        <f t="shared" si="507"/>
        <v>24</v>
      </c>
      <c r="AW174" s="1">
        <f t="shared" si="508"/>
        <v>4</v>
      </c>
      <c r="AX174" s="1">
        <f t="shared" si="509"/>
        <v>14</v>
      </c>
      <c r="AY174" s="1">
        <f t="shared" si="510"/>
        <v>3</v>
      </c>
      <c r="AZ174" s="1">
        <f t="shared" si="511"/>
        <v>0.88888888888888884</v>
      </c>
      <c r="BA174" s="1">
        <f t="shared" si="512"/>
        <v>0.22222222222222221</v>
      </c>
      <c r="BB174" s="1">
        <f t="shared" si="513"/>
        <v>0.88888888888888884</v>
      </c>
      <c r="BC174" s="1">
        <f t="shared" si="514"/>
        <v>0.22222222222222221</v>
      </c>
      <c r="BD174" s="1">
        <f t="shared" si="515"/>
        <v>28</v>
      </c>
      <c r="BE174" s="1">
        <f t="shared" si="516"/>
        <v>17</v>
      </c>
      <c r="BF174" s="1">
        <f t="shared" si="517"/>
        <v>1.6470588235294117</v>
      </c>
      <c r="BG174" s="1">
        <f t="shared" si="518"/>
        <v>0.14705882352941169</v>
      </c>
      <c r="BH174" s="1" t="s">
        <v>751</v>
      </c>
      <c r="BI174" s="1">
        <v>0.73399999999999999</v>
      </c>
      <c r="BJ174" s="1">
        <v>0.98</v>
      </c>
      <c r="BK174" s="1" t="s">
        <v>764</v>
      </c>
      <c r="BL174" s="1" t="s">
        <v>763</v>
      </c>
      <c r="BM174">
        <v>0.22196531999999999</v>
      </c>
      <c r="BN174">
        <v>0.78100780000000003</v>
      </c>
      <c r="BO174">
        <f t="shared" si="433"/>
        <v>0.77803467999999998</v>
      </c>
      <c r="BP174">
        <v>0.49942196999999999</v>
      </c>
      <c r="BQ174">
        <v>0.501938</v>
      </c>
      <c r="BR174" s="1">
        <f t="shared" si="297"/>
        <v>21</v>
      </c>
      <c r="BS174" s="1">
        <f t="shared" si="298"/>
        <v>4</v>
      </c>
      <c r="BT174" s="1">
        <f t="shared" si="299"/>
        <v>14</v>
      </c>
      <c r="BU174" s="1">
        <f t="shared" si="300"/>
        <v>6</v>
      </c>
      <c r="BV174" s="1">
        <f t="shared" si="301"/>
        <v>21</v>
      </c>
      <c r="BW174" s="1">
        <f t="shared" si="302"/>
        <v>4</v>
      </c>
      <c r="BX174" s="1">
        <f t="shared" si="303"/>
        <v>14</v>
      </c>
      <c r="BY174" s="1">
        <f t="shared" si="304"/>
        <v>6</v>
      </c>
      <c r="BZ174" s="1">
        <f t="shared" si="305"/>
        <v>0.77777777777777779</v>
      </c>
      <c r="CA174" s="1">
        <f t="shared" si="306"/>
        <v>0.22222222222222221</v>
      </c>
      <c r="CB174" s="1">
        <f t="shared" si="307"/>
        <v>0.77777777777777779</v>
      </c>
      <c r="CC174" s="1">
        <f t="shared" si="308"/>
        <v>0.22222222222222221</v>
      </c>
      <c r="CD174" s="1">
        <f t="shared" si="309"/>
        <v>3.5186028159714322</v>
      </c>
      <c r="CE174" s="1">
        <f t="shared" si="310"/>
        <v>3.5000000000000004</v>
      </c>
      <c r="CF174" s="2">
        <f t="shared" si="311"/>
        <v>0.28146843017331818</v>
      </c>
      <c r="CG174" s="2">
        <f t="shared" si="312"/>
        <v>0.2857142857142857</v>
      </c>
      <c r="CH174" s="1">
        <f t="shared" si="313"/>
        <v>12.25</v>
      </c>
      <c r="CI174" s="1">
        <f t="shared" si="314"/>
        <v>12.25</v>
      </c>
      <c r="CJ174" s="4">
        <f t="shared" si="315"/>
        <v>0.84071117297650166</v>
      </c>
      <c r="CK174" s="4">
        <f t="shared" si="316"/>
        <v>0.7031346786851187</v>
      </c>
      <c r="CL174" s="4">
        <f t="shared" si="317"/>
        <v>0.77981855200000005</v>
      </c>
      <c r="CM174">
        <v>1.3872829999999999E-2</v>
      </c>
      <c r="CN174">
        <v>0.30620160000000002</v>
      </c>
      <c r="CO174">
        <v>0.19190751</v>
      </c>
      <c r="CP174">
        <v>0.76937979999999995</v>
      </c>
      <c r="CQ174">
        <v>0.62774565999999998</v>
      </c>
      <c r="CR174">
        <v>0.96317830000000004</v>
      </c>
      <c r="CS174">
        <v>0.49942196999999999</v>
      </c>
      <c r="CT174">
        <v>0.501938</v>
      </c>
    </row>
  </sheetData>
  <autoFilter ref="A1:CT174" xr:uid="{902CF56A-08F4-4873-BB79-7A11AF8C5369}">
    <sortState xmlns:xlrd2="http://schemas.microsoft.com/office/spreadsheetml/2017/richdata2" ref="A2:CT133">
      <sortCondition ref="C1"/>
    </sortState>
  </autoFilter>
  <phoneticPr fontId="8" type="noConversion"/>
  <hyperlinks>
    <hyperlink ref="B2" r:id="rId1" xr:uid="{0831ECF6-F8E3-4DA4-A36A-2EAB0A783AFD}"/>
    <hyperlink ref="B3" r:id="rId2" xr:uid="{60E3113F-2051-4E7F-A035-375530E36AD5}"/>
    <hyperlink ref="B4" r:id="rId3" xr:uid="{B27196C1-4E6F-42A0-AFE8-7F781E67155E}"/>
    <hyperlink ref="B5" r:id="rId4" xr:uid="{83E8BE1F-7BD3-4EC5-96F6-AD97A3901BF9}"/>
    <hyperlink ref="B6" r:id="rId5" xr:uid="{EB7833DE-BB81-40FD-BE0B-ADCA0A059CF9}"/>
    <hyperlink ref="B7" r:id="rId6" xr:uid="{3821D675-DD04-44E0-8E7B-6B1AF8C54799}"/>
    <hyperlink ref="B60" r:id="rId7" xr:uid="{CD4CA5C4-283F-448C-9FAB-AD65AC0F7CD9}"/>
    <hyperlink ref="B61" r:id="rId8" xr:uid="{54EF0713-E016-4422-A167-C4A1C95E16DC}"/>
    <hyperlink ref="B90" r:id="rId9" xr:uid="{B1907D54-6E19-4A86-BC10-168E8E143772}"/>
    <hyperlink ref="B91" r:id="rId10" xr:uid="{AAF6BC4B-D2EC-498F-BB5F-BFF7C0CF5BE4}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</dc:creator>
  <cp:lastModifiedBy>Emir Sehovic</cp:lastModifiedBy>
  <dcterms:created xsi:type="dcterms:W3CDTF">2015-06-05T18:17:20Z</dcterms:created>
  <dcterms:modified xsi:type="dcterms:W3CDTF">2022-04-10T16:07:37Z</dcterms:modified>
</cp:coreProperties>
</file>