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saravanan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4251978" val="1230" rev="124" rev64="64" revOS="3" revMin="124" revMax="0"/>
      <pm:docPrefs xmlns:pm="smNativeData" id="1774251978" fixedDigits="0" showNotice="1" showFrameBounds="1" autoChart="1" recalcOnPrint="1" recalcOnCopy="1" compatTextArt="1" tab="567" useDefinedPrintRange="1" printArea="currentSheet"/>
      <pm:compatibility xmlns:pm="smNativeData" id="1774251978" overlapCells="1"/>
      <pm:defCurrency xmlns:pm="smNativeData" id="1774251978"/>
    </ext>
  </extLst>
</workbook>
</file>

<file path=xl/sharedStrings.xml><?xml version="1.0" encoding="utf-8"?>
<sst xmlns="http://schemas.openxmlformats.org/spreadsheetml/2006/main" count="63" uniqueCount="50">
  <si>
    <t>Parameters</t>
  </si>
  <si>
    <t>Required F</t>
  </si>
  <si>
    <t>N</t>
  </si>
  <si>
    <t>Pa</t>
  </si>
  <si>
    <t>Pc</t>
  </si>
  <si>
    <t>mpa</t>
  </si>
  <si>
    <t>Ae</t>
  </si>
  <si>
    <t>Tc</t>
  </si>
  <si>
    <t>K</t>
  </si>
  <si>
    <t>Divegent angle</t>
  </si>
  <si>
    <t>(12 - 18)</t>
  </si>
  <si>
    <t>chamber len</t>
  </si>
  <si>
    <t>(0.8 - 1.2)m</t>
  </si>
  <si>
    <t>γ</t>
  </si>
  <si>
    <t>length in M</t>
  </si>
  <si>
    <t>R</t>
  </si>
  <si>
    <t>j/kgh</t>
  </si>
  <si>
    <t>Convergent angle</t>
  </si>
  <si>
    <t>(30 - 45)</t>
  </si>
  <si>
    <t>Pe</t>
  </si>
  <si>
    <t>ε</t>
  </si>
  <si>
    <t>RESULT</t>
  </si>
  <si>
    <t>Formulas</t>
  </si>
  <si>
    <t>Parameter</t>
  </si>
  <si>
    <t>Value</t>
  </si>
  <si>
    <t>Thruat equa</t>
  </si>
  <si>
    <t>Force</t>
  </si>
  <si>
    <t>chamber diameter</t>
  </si>
  <si>
    <t>mm</t>
  </si>
  <si>
    <t>Exit velocity</t>
  </si>
  <si>
    <t>Ve</t>
  </si>
  <si>
    <t>m/s</t>
  </si>
  <si>
    <t>chamber length</t>
  </si>
  <si>
    <t>Mass flow</t>
  </si>
  <si>
    <t>M`</t>
  </si>
  <si>
    <t>kg/s</t>
  </si>
  <si>
    <t>convergent length</t>
  </si>
  <si>
    <t>Throat</t>
  </si>
  <si>
    <t>At</t>
  </si>
  <si>
    <t>M^2</t>
  </si>
  <si>
    <t>throat diameter</t>
  </si>
  <si>
    <t>Diameter</t>
  </si>
  <si>
    <t xml:space="preserve">Exit </t>
  </si>
  <si>
    <t>divergent length</t>
  </si>
  <si>
    <t>m^2</t>
  </si>
  <si>
    <t>Exit diameter</t>
  </si>
  <si>
    <t>chamber</t>
  </si>
  <si>
    <t>Ac</t>
  </si>
  <si>
    <t>Total length</t>
  </si>
  <si>
    <t>Throat radius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</si>
</sst>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5">
    <font>
      <name val="Arial"/>
      <family val="2"/>
      <color rgb="FF000000"/>
      <sz val="10"/>
      <extLst>
        <ext uri="smNativeData">
          <pm:charSpec xmlns:pm="smNativeData" id="177425197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74251978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2"/>
      <b/>
      <color rgb="FF000000"/>
      <sz val="10"/>
      <extLst>
        <ext uri="smNativeData">
          <pm:charSpec xmlns:pm="smNativeData" id="1774251978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FF"/>
      <sz val="10"/>
      <extLst>
        <ext uri="smNativeData">
          <pm:charSpec xmlns:pm="smNativeData" id="1774251978" fgClr="0000FF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b/>
      <color rgb="FFFF0000"/>
      <sz val="10"/>
      <extLst>
        <ext uri="smNativeData">
          <pm:charSpec xmlns:pm="smNativeData" id="1774251978" fgClr="FF0000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</fonts>
  <fills count="1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0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251978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4251978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4251978">
            <pm:line position="top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4251978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4251978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251978"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4251978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74251978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4251978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74251978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0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Fill="1" applyBorder="1"/>
    <xf numFmtId="0" fontId="0" fillId="0" borderId="2" xfId="0" applyFill="1" applyBorder="1"/>
    <xf numFmtId="0" fontId="2" fillId="0" borderId="3" xfId="0" applyFont="1" applyFill="1" applyBorder="1" applyAlignment="1">
      <alignment horizontal="center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4" fillId="0" borderId="8" xfId="0" applyFont="1" applyFill="1" applyBorder="1"/>
    <xf numFmtId="0" fontId="4" fillId="0" borderId="9" xfId="0" applyFont="1" applyFill="1" applyBorder="1"/>
  </cellXfs>
  <cellStyles count="1">
    <cellStyle name="Normal" xfId="0" builtinId="0" customBuiltin="1"/>
  </cellStyles>
  <tableStyles count="0"/>
  <extLst>
    <ext uri="smNativeData">
      <pm:charStyles xmlns:pm="smNativeData" id="1774251978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718820</xdr:colOff>
      <xdr:row>21</xdr:row>
      <xdr:rowOff>41910</xdr:rowOff>
    </xdr:from>
    <xdr:to>
      <xdr:col>16</xdr:col>
      <xdr:colOff>695960</xdr:colOff>
      <xdr:row>39</xdr:row>
      <xdr:rowOff>102870</xdr:rowOff>
    </xdr:to>
    <xdr:pic macro="">
      <xdr:nvPicPr>
        <xdr:cNvPr id="7" name="Picture1"/>
        <xdr:cNvPicPr>
          <a:picLocks noChangeAspect="1"/>
          <a:extLst>
            <a:ext uri="smNativeData">
              <pm:smNativeData xmlns:pm="smNativeData" val="SMDATA_15_yu/A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VAAAACAAAAPoAxgMnAAAAEAAAAGoC8wNyLQAAXxYAABgjAABQEwAAAA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7590" y="3636645"/>
          <a:ext cx="5704840" cy="31394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17</xdr:col>
      <xdr:colOff>176530</xdr:colOff>
      <xdr:row>22</xdr:row>
      <xdr:rowOff>31115</xdr:rowOff>
    </xdr:from>
    <xdr:to>
      <xdr:col>25</xdr:col>
      <xdr:colOff>66040</xdr:colOff>
      <xdr:row>40</xdr:row>
      <xdr:rowOff>60960</xdr:rowOff>
    </xdr:to>
    <xdr:pic macro="">
      <xdr:nvPicPr>
        <xdr:cNvPr id="6" name="Picture2"/>
        <xdr:cNvPicPr>
          <a:picLocks noChangeAspect="1"/>
          <a:extLst>
            <a:ext uri="smNativeData">
              <pm:smNativeData xmlns:pm="smNativeData" val="SMDATA_15_yu/A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+Aw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WAAAAEQAAALoAAAEoAAAAGQAAAGwBYACuUQAAWxcAAAIiAAAfEwAAAQ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77850" y="3796665"/>
          <a:ext cx="5528310" cy="310832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9</xdr:col>
      <xdr:colOff>333375</xdr:colOff>
      <xdr:row>40</xdr:row>
      <xdr:rowOff>116840</xdr:rowOff>
    </xdr:from>
    <xdr:to>
      <xdr:col>15</xdr:col>
      <xdr:colOff>210185</xdr:colOff>
      <xdr:row>54</xdr:row>
      <xdr:rowOff>141605</xdr:rowOff>
    </xdr:to>
    <xdr:pic macro="">
      <xdr:nvPicPr>
        <xdr:cNvPr id="5" name="Picture3"/>
        <xdr:cNvPicPr>
          <a:picLocks noChangeAspect="1"/>
          <a:extLst>
            <a:ext uri="smNativeData">
              <pm:smNativeData xmlns:pm="smNativeData" val="SMDATA_15_yu/A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+Aw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oAAAACQAAAL4C5AE2AAAADwAAAFIDMQHDLwAA0ioAAHQZAADdDgAAAQ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64145" y="6960870"/>
          <a:ext cx="4137660" cy="241617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359410</xdr:colOff>
      <xdr:row>31</xdr:row>
      <xdr:rowOff>83185</xdr:rowOff>
    </xdr:from>
    <xdr:to>
      <xdr:col>9</xdr:col>
      <xdr:colOff>127635</xdr:colOff>
      <xdr:row>54</xdr:row>
      <xdr:rowOff>83185</xdr:rowOff>
    </xdr:to>
    <xdr:pic macro="">
      <xdr:nvPicPr>
        <xdr:cNvPr id="4" name="Picture4"/>
        <xdr:cNvPicPr>
          <a:picLocks noChangeAspect="1"/>
          <a:extLst>
            <a:ext uri="smNativeData">
              <pm:smNativeData xmlns:pm="smNativeData" val="SMDATA_15_yu/A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C+Aw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fAAAABAAAAPEBCgI2AAAACQAAAPEBuQDDFAAAKCEAALwZAAArGAAAAQAAAA==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75025" y="5389880"/>
          <a:ext cx="4183380" cy="392874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11</xdr:col>
      <xdr:colOff>32385</xdr:colOff>
      <xdr:row>0</xdr:row>
      <xdr:rowOff>0</xdr:rowOff>
    </xdr:from>
    <xdr:to>
      <xdr:col>17</xdr:col>
      <xdr:colOff>600075</xdr:colOff>
      <xdr:row>20</xdr:row>
      <xdr:rowOff>86995</xdr:rowOff>
    </xdr:to>
    <xdr:pic macro="">
      <xdr:nvPicPr>
        <xdr:cNvPr id="3" name="Picture5"/>
        <xdr:cNvPicPr>
          <a:picLocks noChangeAspect="1"/>
          <a:extLst>
            <a:ext uri="smNativeData">
              <pm:smNativeData xmlns:pm="smNativeData" val="SMDATA_15_yu/A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G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CwAAAAAALwAUAAAAEQAAAAgCaAPHNgAAAAAAAIIdAACZFQAAAQ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04605" y="0"/>
          <a:ext cx="4796790" cy="3510915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0</xdr:col>
      <xdr:colOff>44450</xdr:colOff>
      <xdr:row>36</xdr:row>
      <xdr:rowOff>6350</xdr:rowOff>
    </xdr:from>
    <xdr:to>
      <xdr:col>4</xdr:col>
      <xdr:colOff>327660</xdr:colOff>
      <xdr:row>60</xdr:row>
      <xdr:rowOff>24130</xdr:rowOff>
    </xdr:to>
    <xdr:pic macro="">
      <xdr:nvPicPr>
        <xdr:cNvPr id="2" name="Picture6"/>
        <xdr:cNvPicPr>
          <a:picLocks noChangeAspect="1"/>
          <a:extLst>
            <a:ext uri="smNativeData">
              <pm:smNativeData xmlns:pm="smNativeData" val="SMDATA_15_yu/AaRMAAAAlAAAAEQAAAK8B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AAAAAjAAAABAAAAGQAAAAXAAAAFAAAAAAAAAAAAAAA/38AAP9/AAAAAAAACQAAAAQAAABG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kAAAAAAAAACYAPQA8AAAABAAAAJAA3AFGAAAA8CUAAEsUAABUGQAAAQAAAA==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50" y="6167120"/>
          <a:ext cx="3298825" cy="411734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K32"/>
  <sheetViews>
    <sheetView tabSelected="1" view="normal" zoomScale="150" workbookViewId="0">
      <selection activeCell="C23" sqref="C23"/>
    </sheetView>
  </sheetViews>
  <sheetFormatPr baseColWidth="9" defaultColWidth="10.000000" defaultRowHeight="13.45"/>
  <cols>
    <col min="1" max="1" width="10.594595" customWidth="1" style="1"/>
    <col min="2" max="2" width="11.090090" customWidth="1"/>
    <col min="3" max="3" width="11.099099" customWidth="1"/>
    <col min="6" max="6" width="15.828829" customWidth="1"/>
    <col min="7" max="7" width="16.000000" customWidth="1"/>
    <col min="9" max="9" width="10.810811" customWidth="1"/>
    <col min="11" max="11" width="10.450450" customWidth="1"/>
  </cols>
  <sheetData>
    <row r="1" spans="1:2">
      <c r="A1"/>
      <c r="B1" s="7" t="s">
        <v>0</v>
      </c>
    </row>
    <row r="2" spans="1:2">
      <c r="A2"/>
      <c r="B2" s="7"/>
    </row>
    <row r="3" spans="1:1">
      <c r="A3"/>
    </row>
    <row r="4" spans="1:5">
      <c r="A4"/>
      <c r="B4" s="2" t="s">
        <v>1</v>
      </c>
      <c r="C4" t="n">
        <v>600</v>
      </c>
      <c r="D4" t="s">
        <v>2</v>
      </c>
      <c r="E4" t="s">
        <v>3</v>
      </c>
    </row>
    <row r="5" spans="1:5">
      <c r="A5"/>
      <c r="B5" s="2" t="s">
        <v>4</v>
      </c>
      <c r="C5" t="n">
        <v>1.8</v>
      </c>
      <c r="D5" t="s">
        <v>5</v>
      </c>
      <c r="E5" t="s">
        <v>6</v>
      </c>
    </row>
    <row r="6" spans="1:11">
      <c r="A6"/>
      <c r="B6" s="2" t="s">
        <v>7</v>
      </c>
      <c r="C6" t="n">
        <v>3000</v>
      </c>
      <c r="D6" t="s">
        <v>8</v>
      </c>
      <c r="F6" s="8" t="s">
        <v>9</v>
      </c>
      <c r="G6" t="n">
        <v>15</v>
      </c>
      <c r="H6" s="3" t="s">
        <v>10</v>
      </c>
      <c r="I6" s="6" t="s">
        <v>11</v>
      </c>
      <c r="J6" s="10" t="n">
        <v>0.7</v>
      </c>
      <c r="K6" t="s">
        <v>12</v>
      </c>
    </row>
    <row r="7" spans="1:10">
      <c r="A7"/>
      <c r="B7" s="2" t="s">
        <v>13</v>
      </c>
      <c r="C7" t="n">
        <v>1.30000000000000004</v>
      </c>
      <c r="G7">
        <f>RADIANS(G6)</f>
        <v>0.261799387799149397</v>
      </c>
      <c r="H7" s="3"/>
      <c r="I7" s="8" t="s">
        <v>14</v>
      </c>
      <c r="J7">
        <f>(J6*C20)/C26</f>
        <v>0.0777777777777781054</v>
      </c>
    </row>
    <row r="8" spans="1:8">
      <c r="A8"/>
      <c r="B8" s="2" t="s">
        <v>15</v>
      </c>
      <c r="C8" t="n">
        <v>300</v>
      </c>
      <c r="D8" t="s">
        <v>16</v>
      </c>
      <c r="F8" s="8" t="s">
        <v>17</v>
      </c>
      <c r="G8" t="n">
        <v>30</v>
      </c>
      <c r="H8" s="3" t="s">
        <v>18</v>
      </c>
    </row>
    <row r="9" spans="1:7">
      <c r="A9"/>
      <c r="B9" s="2" t="s">
        <v>19</v>
      </c>
      <c r="C9" t="n">
        <v>0.1</v>
      </c>
      <c r="D9" t="s">
        <v>5</v>
      </c>
      <c r="G9">
        <f>RADIANS(G8)</f>
        <v>0.523598775598298793</v>
      </c>
    </row>
    <row r="10" spans="1:6">
      <c r="A10"/>
      <c r="B10" s="2" t="s">
        <v>20</v>
      </c>
      <c r="C10" t="n">
        <v>5.23000000000000043</v>
      </c>
      <c r="F10" s="9" t="s">
        <v>21</v>
      </c>
    </row>
    <row r="11" spans="1:6">
      <c r="A11"/>
      <c r="B11" s="2" t="s">
        <v>22</v>
      </c>
      <c r="F11" s="4"/>
    </row>
    <row r="12" spans="1:8">
      <c r="A12"/>
      <c r="B12" s="1"/>
      <c r="F12" s="13" t="s">
        <v>23</v>
      </c>
      <c r="G12" s="13" t="s">
        <v>24</v>
      </c>
      <c r="H12" s="14"/>
    </row>
    <row r="13" spans="1:8">
      <c r="A13"/>
      <c r="B13" s="5" t="s">
        <v>25</v>
      </c>
      <c r="F13" s="17"/>
      <c r="G13" s="12"/>
      <c r="H13" s="14"/>
    </row>
    <row r="14" spans="1:8">
      <c r="A14"/>
      <c r="B14" s="2" t="s">
        <v>26</v>
      </c>
      <c r="F14" s="18" t="s">
        <v>27</v>
      </c>
      <c r="G14" s="6">
        <f>3*C21</f>
        <v>46.1720374713008965</v>
      </c>
      <c r="H14" s="15" t="s">
        <v>28</v>
      </c>
    </row>
    <row r="15" spans="1:8">
      <c r="A15"/>
      <c r="B15" s="5" t="s">
        <v>29</v>
      </c>
      <c r="F15" s="18"/>
      <c r="G15" s="6"/>
      <c r="H15" s="15"/>
    </row>
    <row r="16" spans="1:8">
      <c r="A16"/>
      <c r="B16" s="2" t="s">
        <v>30</v>
      </c>
      <c r="C16">
        <f>SQRT(((2*C7)/(C7-1))*((C8*C6)*(1-((C9/C5)^((C7-1)/C7)))))</f>
        <v>1948.51652076602818</v>
      </c>
      <c r="D16" t="s">
        <v>31</v>
      </c>
      <c r="F16" s="18" t="s">
        <v>32</v>
      </c>
      <c r="G16" s="6">
        <f>1000*J7</f>
        <v>77.7777777777779988</v>
      </c>
      <c r="H16" s="15" t="s">
        <v>28</v>
      </c>
    </row>
    <row r="17" spans="1:8">
      <c r="A17"/>
      <c r="B17" s="5" t="s">
        <v>33</v>
      </c>
      <c r="F17" s="18"/>
      <c r="G17" s="6"/>
      <c r="H17" s="15"/>
    </row>
    <row r="18" spans="1:8">
      <c r="A18"/>
      <c r="B18" s="2" t="s">
        <v>34</v>
      </c>
      <c r="C18">
        <f>C4/C16</f>
        <v>0.307926565469467484</v>
      </c>
      <c r="D18" t="s">
        <v>35</v>
      </c>
      <c r="F18" s="18" t="s">
        <v>36</v>
      </c>
      <c r="G18" s="6">
        <f>((G14-G20)/(2*TAN(G9)))</f>
        <v>26.657438263089098</v>
      </c>
      <c r="H18" s="15" t="s">
        <v>28</v>
      </c>
    </row>
    <row r="19" spans="1:8">
      <c r="A19"/>
      <c r="B19" s="5" t="s">
        <v>37</v>
      </c>
      <c r="F19" s="18"/>
      <c r="G19" s="6"/>
      <c r="H19" s="15"/>
    </row>
    <row r="20" spans="1:8">
      <c r="A20"/>
      <c r="B20" s="2" t="s">
        <v>38</v>
      </c>
      <c r="C20">
        <f>(C18/C5)*SQRT(((C8*C6)/C7)*((C7+1)/2)^((C7+1)/(2*(C7-1))))</f>
        <v>186.063745362148239</v>
      </c>
      <c r="D20" t="s">
        <v>39</v>
      </c>
      <c r="F20" s="18" t="s">
        <v>40</v>
      </c>
      <c r="G20" s="6">
        <f>C21</f>
        <v>15.3906791571003136</v>
      </c>
      <c r="H20" s="15" t="s">
        <v>28</v>
      </c>
    </row>
    <row r="21" spans="1:8">
      <c r="A21"/>
      <c r="B21" s="2" t="s">
        <v>41</v>
      </c>
      <c r="C21">
        <f>SQRT((4*C20)/3.142)</f>
        <v>15.3906791571003136</v>
      </c>
      <c r="D21" t="s">
        <v>28</v>
      </c>
      <c r="F21" s="18"/>
      <c r="G21" s="6"/>
      <c r="H21" s="15"/>
    </row>
    <row r="22" spans="1:8">
      <c r="A22"/>
      <c r="B22" s="5" t="s">
        <v>42</v>
      </c>
      <c r="F22" s="18" t="s">
        <v>43</v>
      </c>
      <c r="G22" s="6">
        <f>((C24-C21)/(2*TAN(G7)))</f>
        <v>36.9595486659410781</v>
      </c>
      <c r="H22" s="15" t="s">
        <v>28</v>
      </c>
    </row>
    <row r="23" spans="1:8">
      <c r="A23"/>
      <c r="B23" s="2" t="s">
        <v>6</v>
      </c>
      <c r="C23">
        <f>C10*C20</f>
        <v>973.113388244034127</v>
      </c>
      <c r="D23" t="s">
        <v>44</v>
      </c>
      <c r="F23" s="18"/>
      <c r="G23" s="6"/>
      <c r="H23" s="15"/>
    </row>
    <row r="24" spans="1:8">
      <c r="A24"/>
      <c r="B24" s="2" t="s">
        <v>41</v>
      </c>
      <c r="C24">
        <f>SQRT((4*C23)/3.142)</f>
        <v>35.1972415924156721</v>
      </c>
      <c r="D24" t="s">
        <v>28</v>
      </c>
      <c r="F24" s="18" t="s">
        <v>45</v>
      </c>
      <c r="G24" s="6">
        <f>C24</f>
        <v>35.1972415924156721</v>
      </c>
      <c r="H24" s="15" t="s">
        <v>28</v>
      </c>
    </row>
    <row r="25" spans="1:8">
      <c r="A25"/>
      <c r="B25" s="5" t="s">
        <v>46</v>
      </c>
      <c r="F25" s="18"/>
      <c r="G25" s="6"/>
      <c r="H25" s="15"/>
    </row>
    <row r="26" spans="1:8">
      <c r="A26"/>
      <c r="B26" s="2" t="s">
        <v>47</v>
      </c>
      <c r="C26">
        <f>(3.142*(G14^2))/4</f>
        <v>1674.57370825932503</v>
      </c>
      <c r="D26" t="s">
        <v>44</v>
      </c>
      <c r="F26" s="19" t="s">
        <v>48</v>
      </c>
      <c r="G26" s="11">
        <f>G16+G18+G22</f>
        <v>141.394764706808104</v>
      </c>
      <c r="H26" s="16" t="s">
        <v>28</v>
      </c>
    </row>
    <row r="27" spans="1:1">
      <c r="A27"/>
    </row>
    <row r="30" spans="1:1">
      <c r="A30" s="1" t="s">
        <v>23</v>
      </c>
    </row>
    <row r="32" spans="1:1">
      <c r="A32" s="1" t="s">
        <v>49</v>
      </c>
    </row>
  </sheetData>
  <printOptions>
    <extLst>
      <ext uri="smNativeData">
        <pm:pageFlags xmlns:pm="smNativeData" id="177425197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4251978" l="56" r="56" t="56" b="56" borderId="0" fillId="0" vertical="0"/>
        <pm:footer xmlns:pm="smNativeData" id="1774251978" l="56" r="56" t="56" b="56" borderId="0" fillId="0" vertical="2"/>
      </ext>
    </extLst>
  </headerFooter>
  <drawing r:id="rId1"/>
  <extLst>
    <ext uri="smNativeData">
      <pm:sheetPrefs xmlns:pm="smNativeData" day="177425197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saravanan</cp:lastModifiedBy>
  <cp:revision>0</cp:revision>
  <dcterms:created xsi:type="dcterms:W3CDTF">2026-03-15T13:43:26Z</dcterms:created>
  <dcterms:modified xsi:type="dcterms:W3CDTF">2026-03-23T07:46:18Z</dcterms:modified>
</cp:coreProperties>
</file>