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i_Breast_Cancer" sheetId="1" state="visible" r:id="rId1"/>
    <sheet name="Dati_Diabetes" sheetId="2" state="visible" r:id="rId2"/>
    <sheet name="Dati_Digits" sheetId="3" state="visible" r:id="rId3"/>
    <sheet name="Dati_Iris" sheetId="4" state="visible" r:id="rId4"/>
    <sheet name="Dati_Wine" sheetId="5" state="visible" r:id="rId5"/>
    <sheet name="Dati_Fetch" sheetId="6" state="visible" r:id="rId6"/>
    <sheet name="Dati_Adult" sheetId="7" state="visible" r:id="rId7"/>
    <sheet name="Risultati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A5A5A5"/>
        <bgColor rgb="FFA5A5A5"/>
      </patternFill>
    </fill>
    <fill>
      <patternFill patternType="solid">
        <fgColor rgb="FFE6E6E6"/>
        <bgColor rgb="FFE6E6E6"/>
      </patternFill>
    </fill>
    <fill>
      <patternFill patternType="solid">
        <fgColor rgb="FFC9C9C9"/>
        <bgColor rgb="FFC9C9C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0" fontId="1" fillId="0" borderId="2" applyAlignment="1" pivotButton="0" quotePrefix="0" xfId="0">
      <alignment wrapText="1"/>
    </xf>
    <xf numFmtId="0" fontId="0" fillId="2" borderId="2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0" fillId="3" borderId="2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4" borderId="2" applyAlignment="1" pivotButton="0" quotePrefix="0" xfId="0">
      <alignment wrapText="1"/>
    </xf>
    <xf numFmtId="0" fontId="0" fillId="4" borderId="0" applyAlignment="1" pivotButton="0" quotePrefix="0" xfId="0">
      <alignment wrapText="1"/>
    </xf>
    <xf numFmtId="0" fontId="0" fillId="5" borderId="2" applyAlignment="1" pivotButton="0" quotePrefix="0" xfId="0">
      <alignment wrapText="1"/>
    </xf>
    <xf numFmtId="0" fontId="0" fillId="5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5.6" customWidth="1" min="2" max="2"/>
    <col width="16.8" customWidth="1" min="3" max="3"/>
    <col width="19.2" customWidth="1" min="4" max="4"/>
    <col width="13.2" customWidth="1" min="5" max="5"/>
    <col width="20.4" customWidth="1" min="6" max="6"/>
    <col width="21.6" customWidth="1" min="7" max="7"/>
    <col width="19.2" customWidth="1" min="8" max="8"/>
    <col width="25.2" customWidth="1" min="9" max="9"/>
    <col width="18" customWidth="1" min="10" max="10"/>
    <col width="28.8" customWidth="1" min="11" max="11"/>
    <col width="16.8" customWidth="1" min="12" max="12"/>
    <col width="18" customWidth="1" min="13" max="13"/>
    <col width="20.4" customWidth="1" min="14" max="14"/>
    <col width="14.4" customWidth="1" min="15" max="15"/>
    <col width="21.6" customWidth="1" min="16" max="16"/>
    <col width="22.8" customWidth="1" min="17" max="17"/>
    <col width="20.4" customWidth="1" min="18" max="18"/>
    <col width="26.4" customWidth="1" min="19" max="19"/>
    <col width="19.2" customWidth="1" min="20" max="20"/>
    <col width="30" customWidth="1" min="21" max="21"/>
    <col width="16.8" customWidth="1" min="22" max="22"/>
    <col width="18" customWidth="1" min="23" max="23"/>
    <col width="20.4" customWidth="1" min="24" max="24"/>
    <col width="14.4" customWidth="1" min="25" max="25"/>
    <col width="21.6" customWidth="1" min="26" max="26"/>
    <col width="22.8" customWidth="1" min="27" max="27"/>
    <col width="20.4" customWidth="1" min="28" max="28"/>
    <col width="26.4" customWidth="1" min="29" max="29"/>
    <col width="19.2" customWidth="1" min="30" max="30"/>
    <col width="30" customWidth="1" min="31" max="31"/>
    <col width="9.6" customWidth="1" min="32" max="32"/>
  </cols>
  <sheetData>
    <row r="1">
      <c r="A1" s="2" t="n"/>
      <c r="B1" s="3" t="inlineStr">
        <is>
          <t>mean radius</t>
        </is>
      </c>
      <c r="C1" s="3" t="inlineStr">
        <is>
          <t>mean texture</t>
        </is>
      </c>
      <c r="D1" s="3" t="inlineStr">
        <is>
          <t>mean perimeter</t>
        </is>
      </c>
      <c r="E1" s="3" t="inlineStr">
        <is>
          <t>mean area</t>
        </is>
      </c>
      <c r="F1" s="3" t="inlineStr">
        <is>
          <t>mean smoothness</t>
        </is>
      </c>
      <c r="G1" s="3" t="inlineStr">
        <is>
          <t>mean compactness</t>
        </is>
      </c>
      <c r="H1" s="3" t="inlineStr">
        <is>
          <t>mean concavity</t>
        </is>
      </c>
      <c r="I1" s="3" t="inlineStr">
        <is>
          <t>mean concave points</t>
        </is>
      </c>
      <c r="J1" s="3" t="inlineStr">
        <is>
          <t>mean symmetry</t>
        </is>
      </c>
      <c r="K1" s="3" t="inlineStr">
        <is>
          <t>mean fractal dimension</t>
        </is>
      </c>
      <c r="L1" s="3" t="inlineStr">
        <is>
          <t>radius error</t>
        </is>
      </c>
      <c r="M1" s="3" t="inlineStr">
        <is>
          <t>texture error</t>
        </is>
      </c>
      <c r="N1" s="3" t="inlineStr">
        <is>
          <t>perimeter error</t>
        </is>
      </c>
      <c r="O1" s="3" t="inlineStr">
        <is>
          <t>area error</t>
        </is>
      </c>
      <c r="P1" s="3" t="inlineStr">
        <is>
          <t>smoothness error</t>
        </is>
      </c>
      <c r="Q1" s="3" t="inlineStr">
        <is>
          <t>compactness error</t>
        </is>
      </c>
      <c r="R1" s="3" t="inlineStr">
        <is>
          <t>concavity error</t>
        </is>
      </c>
      <c r="S1" s="3" t="inlineStr">
        <is>
          <t>concave points error</t>
        </is>
      </c>
      <c r="T1" s="3" t="inlineStr">
        <is>
          <t>symmetry error</t>
        </is>
      </c>
      <c r="U1" s="3" t="inlineStr">
        <is>
          <t>fractal dimension error</t>
        </is>
      </c>
      <c r="V1" s="3" t="inlineStr">
        <is>
          <t>worst radius</t>
        </is>
      </c>
      <c r="W1" s="3" t="inlineStr">
        <is>
          <t>worst texture</t>
        </is>
      </c>
      <c r="X1" s="3" t="inlineStr">
        <is>
          <t>worst perimeter</t>
        </is>
      </c>
      <c r="Y1" s="3" t="inlineStr">
        <is>
          <t>worst area</t>
        </is>
      </c>
      <c r="Z1" s="3" t="inlineStr">
        <is>
          <t>worst smoothness</t>
        </is>
      </c>
      <c r="AA1" s="3" t="inlineStr">
        <is>
          <t>worst compactness</t>
        </is>
      </c>
      <c r="AB1" s="3" t="inlineStr">
        <is>
          <t>worst concavity</t>
        </is>
      </c>
      <c r="AC1" s="3" t="inlineStr">
        <is>
          <t>worst concave points</t>
        </is>
      </c>
      <c r="AD1" s="3" t="inlineStr">
        <is>
          <t>worst symmetry</t>
        </is>
      </c>
      <c r="AE1" s="3" t="inlineStr">
        <is>
          <t>worst fractal dimension</t>
        </is>
      </c>
      <c r="AF1" s="3" t="inlineStr">
        <is>
          <t>target</t>
        </is>
      </c>
    </row>
    <row r="2">
      <c r="A2" s="3" t="n">
        <v>0</v>
      </c>
      <c r="B2" s="2" t="n">
        <v>17.99</v>
      </c>
      <c r="C2" s="2" t="n">
        <v>10.38</v>
      </c>
      <c r="D2" s="2" t="n">
        <v>122.8</v>
      </c>
      <c r="E2" s="2" t="n">
        <v>1001</v>
      </c>
      <c r="F2" s="2" t="n">
        <v>0.1184</v>
      </c>
      <c r="G2" s="2" t="n">
        <v>0.2776</v>
      </c>
      <c r="H2" s="2" t="n">
        <v>0.3001</v>
      </c>
      <c r="I2" s="2" t="n">
        <v>0.1471</v>
      </c>
      <c r="J2" s="2" t="n">
        <v>0.2419</v>
      </c>
      <c r="K2" s="2" t="n">
        <v>0.07871</v>
      </c>
      <c r="L2" s="2" t="n">
        <v>1.095</v>
      </c>
      <c r="M2" s="2" t="n">
        <v>0.9053</v>
      </c>
      <c r="N2" s="2" t="n">
        <v>8.589</v>
      </c>
      <c r="O2" s="2" t="n">
        <v>153.4</v>
      </c>
      <c r="P2" s="2" t="n">
        <v>0.006399</v>
      </c>
      <c r="Q2" s="2" t="n">
        <v>0.04904</v>
      </c>
      <c r="R2" s="2" t="n">
        <v>0.05373</v>
      </c>
      <c r="S2" s="2" t="n">
        <v>0.01587</v>
      </c>
      <c r="T2" s="2" t="n">
        <v>0.03003</v>
      </c>
      <c r="U2" s="2" t="n">
        <v>0.006193</v>
      </c>
      <c r="V2" s="2" t="n">
        <v>25.38</v>
      </c>
      <c r="W2" s="2" t="n">
        <v>17.33</v>
      </c>
      <c r="X2" s="2" t="n">
        <v>184.6</v>
      </c>
      <c r="Y2" s="2" t="n">
        <v>2019</v>
      </c>
      <c r="Z2" s="2" t="n">
        <v>0.1622</v>
      </c>
      <c r="AA2" s="2" t="n">
        <v>0.6656</v>
      </c>
      <c r="AB2" s="2" t="n">
        <v>0.7119</v>
      </c>
      <c r="AC2" s="2" t="n">
        <v>0.2654</v>
      </c>
      <c r="AD2" s="2" t="n">
        <v>0.4601</v>
      </c>
      <c r="AE2" s="2" t="n">
        <v>0.1189</v>
      </c>
      <c r="AF2" s="2" t="n">
        <v>-1</v>
      </c>
    </row>
    <row r="3">
      <c r="A3" s="3" t="n">
        <v>1</v>
      </c>
      <c r="B3" s="2" t="n">
        <v>20.57</v>
      </c>
      <c r="C3" s="2" t="n">
        <v>17.77</v>
      </c>
      <c r="D3" s="2" t="n">
        <v>132.9</v>
      </c>
      <c r="E3" s="2" t="n">
        <v>1326</v>
      </c>
      <c r="F3" s="2" t="n">
        <v>0.08474</v>
      </c>
      <c r="G3" s="2" t="n">
        <v>0.07864</v>
      </c>
      <c r="H3" s="2" t="n">
        <v>0.08690000000000001</v>
      </c>
      <c r="I3" s="2" t="n">
        <v>0.07017</v>
      </c>
      <c r="J3" s="2" t="n">
        <v>0.1812</v>
      </c>
      <c r="K3" s="2" t="n">
        <v>0.05667</v>
      </c>
      <c r="L3" s="2" t="n">
        <v>0.5435</v>
      </c>
      <c r="M3" s="2" t="n">
        <v>0.7339</v>
      </c>
      <c r="N3" s="2" t="n">
        <v>3.398</v>
      </c>
      <c r="O3" s="2" t="n">
        <v>74.08</v>
      </c>
      <c r="P3" s="2" t="n">
        <v>0.005225</v>
      </c>
      <c r="Q3" s="2" t="n">
        <v>0.01308</v>
      </c>
      <c r="R3" s="2" t="n">
        <v>0.0186</v>
      </c>
      <c r="S3" s="2" t="n">
        <v>0.0134</v>
      </c>
      <c r="T3" s="2" t="n">
        <v>0.01389</v>
      </c>
      <c r="U3" s="2" t="n">
        <v>0.003532</v>
      </c>
      <c r="V3" s="2" t="n">
        <v>24.99</v>
      </c>
      <c r="W3" s="2" t="n">
        <v>23.41</v>
      </c>
      <c r="X3" s="2" t="n">
        <v>158.8</v>
      </c>
      <c r="Y3" s="2" t="n">
        <v>1956</v>
      </c>
      <c r="Z3" s="2" t="n">
        <v>0.1238</v>
      </c>
      <c r="AA3" s="2" t="n">
        <v>0.1866</v>
      </c>
      <c r="AB3" s="2" t="n">
        <v>0.2416</v>
      </c>
      <c r="AC3" s="2" t="n">
        <v>0.186</v>
      </c>
      <c r="AD3" s="2" t="n">
        <v>0.275</v>
      </c>
      <c r="AE3" s="2" t="n">
        <v>0.08902</v>
      </c>
      <c r="AF3" s="2" t="n">
        <v>-1</v>
      </c>
    </row>
    <row r="4">
      <c r="A4" s="3" t="n">
        <v>2</v>
      </c>
      <c r="B4" s="2" t="n">
        <v>19.69</v>
      </c>
      <c r="C4" s="2" t="n">
        <v>21.25</v>
      </c>
      <c r="D4" s="2" t="n">
        <v>130</v>
      </c>
      <c r="E4" s="2" t="n">
        <v>1203</v>
      </c>
      <c r="F4" s="2" t="n">
        <v>0.1096</v>
      </c>
      <c r="G4" s="2" t="n">
        <v>0.1599</v>
      </c>
      <c r="H4" s="2" t="n">
        <v>0.1974</v>
      </c>
      <c r="I4" s="2" t="n">
        <v>0.1279</v>
      </c>
      <c r="J4" s="2" t="n">
        <v>0.2069</v>
      </c>
      <c r="K4" s="2" t="n">
        <v>0.05999</v>
      </c>
      <c r="L4" s="2" t="n">
        <v>0.7456</v>
      </c>
      <c r="M4" s="2" t="n">
        <v>0.7869</v>
      </c>
      <c r="N4" s="2" t="n">
        <v>4.585</v>
      </c>
      <c r="O4" s="2" t="n">
        <v>94.03</v>
      </c>
      <c r="P4" s="2" t="n">
        <v>0.00615</v>
      </c>
      <c r="Q4" s="2" t="n">
        <v>0.04006</v>
      </c>
      <c r="R4" s="2" t="n">
        <v>0.03832</v>
      </c>
      <c r="S4" s="2" t="n">
        <v>0.02058</v>
      </c>
      <c r="T4" s="2" t="n">
        <v>0.0225</v>
      </c>
      <c r="U4" s="2" t="n">
        <v>0.004571</v>
      </c>
      <c r="V4" s="2" t="n">
        <v>23.57</v>
      </c>
      <c r="W4" s="2" t="n">
        <v>25.53</v>
      </c>
      <c r="X4" s="2" t="n">
        <v>152.5</v>
      </c>
      <c r="Y4" s="2" t="n">
        <v>1709</v>
      </c>
      <c r="Z4" s="2" t="n">
        <v>0.1444</v>
      </c>
      <c r="AA4" s="2" t="n">
        <v>0.4245</v>
      </c>
      <c r="AB4" s="2" t="n">
        <v>0.4504</v>
      </c>
      <c r="AC4" s="2" t="n">
        <v>0.243</v>
      </c>
      <c r="AD4" s="2" t="n">
        <v>0.3613</v>
      </c>
      <c r="AE4" s="2" t="n">
        <v>0.08758000000000001</v>
      </c>
      <c r="AF4" s="2" t="n">
        <v>-1</v>
      </c>
    </row>
    <row r="5">
      <c r="A5" s="3" t="n">
        <v>3</v>
      </c>
      <c r="B5" s="2" t="n">
        <v>11.42</v>
      </c>
      <c r="C5" s="2" t="n">
        <v>20.38</v>
      </c>
      <c r="D5" s="2" t="n">
        <v>77.58</v>
      </c>
      <c r="E5" s="2" t="n">
        <v>386.1</v>
      </c>
      <c r="F5" s="2" t="n">
        <v>0.1425</v>
      </c>
      <c r="G5" s="2" t="n">
        <v>0.2839</v>
      </c>
      <c r="H5" s="2" t="n">
        <v>0.2414</v>
      </c>
      <c r="I5" s="2" t="n">
        <v>0.1052</v>
      </c>
      <c r="J5" s="2" t="n">
        <v>0.2597</v>
      </c>
      <c r="K5" s="2" t="n">
        <v>0.09744</v>
      </c>
      <c r="L5" s="2" t="n">
        <v>0.4956</v>
      </c>
      <c r="M5" s="2" t="n">
        <v>1.156</v>
      </c>
      <c r="N5" s="2" t="n">
        <v>3.445</v>
      </c>
      <c r="O5" s="2" t="n">
        <v>27.23</v>
      </c>
      <c r="P5" s="2" t="n">
        <v>0.00911</v>
      </c>
      <c r="Q5" s="2" t="n">
        <v>0.07457999999999999</v>
      </c>
      <c r="R5" s="2" t="n">
        <v>0.05661</v>
      </c>
      <c r="S5" s="2" t="n">
        <v>0.01867</v>
      </c>
      <c r="T5" s="2" t="n">
        <v>0.05963</v>
      </c>
      <c r="U5" s="2" t="n">
        <v>0.009207999999999999</v>
      </c>
      <c r="V5" s="2" t="n">
        <v>14.91</v>
      </c>
      <c r="W5" s="2" t="n">
        <v>26.5</v>
      </c>
      <c r="X5" s="2" t="n">
        <v>98.87</v>
      </c>
      <c r="Y5" s="2" t="n">
        <v>567.7</v>
      </c>
      <c r="Z5" s="2" t="n">
        <v>0.2098</v>
      </c>
      <c r="AA5" s="2" t="n">
        <v>0.8663</v>
      </c>
      <c r="AB5" s="2" t="n">
        <v>0.6869</v>
      </c>
      <c r="AC5" s="2" t="n">
        <v>0.2575</v>
      </c>
      <c r="AD5" s="2" t="n">
        <v>0.6637999999999999</v>
      </c>
      <c r="AE5" s="2" t="n">
        <v>0.173</v>
      </c>
      <c r="AF5" s="2" t="n">
        <v>-1</v>
      </c>
    </row>
    <row r="6">
      <c r="A6" s="3" t="n">
        <v>4</v>
      </c>
      <c r="B6" s="2" t="n">
        <v>20.29</v>
      </c>
      <c r="C6" s="2" t="n">
        <v>14.34</v>
      </c>
      <c r="D6" s="2" t="n">
        <v>135.1</v>
      </c>
      <c r="E6" s="2" t="n">
        <v>1297</v>
      </c>
      <c r="F6" s="2" t="n">
        <v>0.1003</v>
      </c>
      <c r="G6" s="2" t="n">
        <v>0.1328</v>
      </c>
      <c r="H6" s="2" t="n">
        <v>0.198</v>
      </c>
      <c r="I6" s="2" t="n">
        <v>0.1043</v>
      </c>
      <c r="J6" s="2" t="n">
        <v>0.1809</v>
      </c>
      <c r="K6" s="2" t="n">
        <v>0.05883</v>
      </c>
      <c r="L6" s="2" t="n">
        <v>0.7572</v>
      </c>
      <c r="M6" s="2" t="n">
        <v>0.7813</v>
      </c>
      <c r="N6" s="2" t="n">
        <v>5.438</v>
      </c>
      <c r="O6" s="2" t="n">
        <v>94.44</v>
      </c>
      <c r="P6" s="2" t="n">
        <v>0.01149</v>
      </c>
      <c r="Q6" s="2" t="n">
        <v>0.02461</v>
      </c>
      <c r="R6" s="2" t="n">
        <v>0.05688</v>
      </c>
      <c r="S6" s="2" t="n">
        <v>0.01885</v>
      </c>
      <c r="T6" s="2" t="n">
        <v>0.01756</v>
      </c>
      <c r="U6" s="2" t="n">
        <v>0.005115</v>
      </c>
      <c r="V6" s="2" t="n">
        <v>22.54</v>
      </c>
      <c r="W6" s="2" t="n">
        <v>16.67</v>
      </c>
      <c r="X6" s="2" t="n">
        <v>152.2</v>
      </c>
      <c r="Y6" s="2" t="n">
        <v>1575</v>
      </c>
      <c r="Z6" s="2" t="n">
        <v>0.1374</v>
      </c>
      <c r="AA6" s="2" t="n">
        <v>0.205</v>
      </c>
      <c r="AB6" s="2" t="n">
        <v>0.4</v>
      </c>
      <c r="AC6" s="2" t="n">
        <v>0.1625</v>
      </c>
      <c r="AD6" s="2" t="n">
        <v>0.2364</v>
      </c>
      <c r="AE6" s="2" t="n">
        <v>0.07678</v>
      </c>
      <c r="AF6" s="2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7.6" customWidth="1" min="2" max="2"/>
    <col width="26.4" customWidth="1" min="3" max="3"/>
    <col width="26.4" customWidth="1" min="4" max="4"/>
    <col width="26.4" customWidth="1" min="5" max="5"/>
    <col width="27.6" customWidth="1" min="6" max="6"/>
    <col width="26.4" customWidth="1" min="7" max="7"/>
    <col width="26.4" customWidth="1" min="8" max="8"/>
    <col width="27.6" customWidth="1" min="9" max="9"/>
    <col width="26.4" customWidth="1" min="10" max="10"/>
    <col width="27.6" customWidth="1" min="11" max="11"/>
    <col width="9.6" customWidth="1" min="12" max="12"/>
  </cols>
  <sheetData>
    <row r="1">
      <c r="A1" s="2" t="n"/>
      <c r="B1" s="3" t="inlineStr">
        <is>
          <t>age</t>
        </is>
      </c>
      <c r="C1" s="3" t="inlineStr">
        <is>
          <t>sex</t>
        </is>
      </c>
      <c r="D1" s="3" t="inlineStr">
        <is>
          <t>bmi</t>
        </is>
      </c>
      <c r="E1" s="3" t="inlineStr">
        <is>
          <t>bp</t>
        </is>
      </c>
      <c r="F1" s="3" t="inlineStr">
        <is>
          <t>s1</t>
        </is>
      </c>
      <c r="G1" s="3" t="inlineStr">
        <is>
          <t>s2</t>
        </is>
      </c>
      <c r="H1" s="3" t="inlineStr">
        <is>
          <t>s3</t>
        </is>
      </c>
      <c r="I1" s="3" t="inlineStr">
        <is>
          <t>s4</t>
        </is>
      </c>
      <c r="J1" s="3" t="inlineStr">
        <is>
          <t>s5</t>
        </is>
      </c>
      <c r="K1" s="3" t="inlineStr">
        <is>
          <t>s6</t>
        </is>
      </c>
      <c r="L1" s="3" t="inlineStr">
        <is>
          <t>target</t>
        </is>
      </c>
    </row>
    <row r="2">
      <c r="A2" s="3" t="n">
        <v>0</v>
      </c>
      <c r="B2" s="2" t="n">
        <v>0.03807590643342303</v>
      </c>
      <c r="C2" s="2" t="n">
        <v>0.05068011873981862</v>
      </c>
      <c r="D2" s="2" t="n">
        <v>0.06169620651868329</v>
      </c>
      <c r="E2" s="2" t="n">
        <v>0.0218723855140367</v>
      </c>
      <c r="F2" s="2" t="n">
        <v>-0.04422349842444599</v>
      </c>
      <c r="G2" s="2" t="n">
        <v>-0.03482076283769895</v>
      </c>
      <c r="H2" s="2" t="n">
        <v>-0.04340084565202491</v>
      </c>
      <c r="I2" s="2" t="n">
        <v>-0.002592261998183278</v>
      </c>
      <c r="J2" s="2" t="n">
        <v>0.01990748617046272</v>
      </c>
      <c r="K2" s="2" t="n">
        <v>-0.01764612515980379</v>
      </c>
      <c r="L2" s="2" t="n">
        <v>1</v>
      </c>
    </row>
    <row r="3">
      <c r="A3" s="3" t="n">
        <v>1</v>
      </c>
      <c r="B3" s="2" t="n">
        <v>-0.001882016527790605</v>
      </c>
      <c r="C3" s="2" t="n">
        <v>-0.04464163650698914</v>
      </c>
      <c r="D3" s="2" t="n">
        <v>-0.05147406123880065</v>
      </c>
      <c r="E3" s="2" t="n">
        <v>-0.02632752814785296</v>
      </c>
      <c r="F3" s="2" t="n">
        <v>-0.008448724111216851</v>
      </c>
      <c r="G3" s="2" t="n">
        <v>-0.0191633397482222</v>
      </c>
      <c r="H3" s="2" t="n">
        <v>0.07441156407875721</v>
      </c>
      <c r="I3" s="2" t="n">
        <v>-0.03949338287409329</v>
      </c>
      <c r="J3" s="2" t="n">
        <v>-0.0683315470939731</v>
      </c>
      <c r="K3" s="2" t="n">
        <v>-0.09220404962682401</v>
      </c>
      <c r="L3" s="2" t="n">
        <v>-1</v>
      </c>
    </row>
    <row r="4">
      <c r="A4" s="3" t="n">
        <v>2</v>
      </c>
      <c r="B4" s="2" t="n">
        <v>0.08529890629667548</v>
      </c>
      <c r="C4" s="2" t="n">
        <v>0.05068011873981862</v>
      </c>
      <c r="D4" s="2" t="n">
        <v>0.04445121333659049</v>
      </c>
      <c r="E4" s="2" t="n">
        <v>-0.00567042229275739</v>
      </c>
      <c r="F4" s="2" t="n">
        <v>-0.04559945128264711</v>
      </c>
      <c r="G4" s="2" t="n">
        <v>-0.03419446591411989</v>
      </c>
      <c r="H4" s="2" t="n">
        <v>-0.03235593223976409</v>
      </c>
      <c r="I4" s="2" t="n">
        <v>-0.002592261998183278</v>
      </c>
      <c r="J4" s="2" t="n">
        <v>0.002861309289833047</v>
      </c>
      <c r="K4" s="2" t="n">
        <v>-0.0259303389894727</v>
      </c>
      <c r="L4" s="2" t="n">
        <v>1</v>
      </c>
    </row>
    <row r="5">
      <c r="A5" s="3" t="n">
        <v>3</v>
      </c>
      <c r="B5" s="2" t="n">
        <v>-0.0890629393522567</v>
      </c>
      <c r="C5" s="2" t="n">
        <v>-0.04464163650698914</v>
      </c>
      <c r="D5" s="2" t="n">
        <v>-0.01159501450521108</v>
      </c>
      <c r="E5" s="2" t="n">
        <v>-0.03665608107540074</v>
      </c>
      <c r="F5" s="2" t="n">
        <v>0.01219056876179996</v>
      </c>
      <c r="G5" s="2" t="n">
        <v>0.02499059336410222</v>
      </c>
      <c r="H5" s="2" t="n">
        <v>-0.03603757004385102</v>
      </c>
      <c r="I5" s="2" t="n">
        <v>0.03430885887772673</v>
      </c>
      <c r="J5" s="2" t="n">
        <v>0.02268774496650125</v>
      </c>
      <c r="K5" s="2" t="n">
        <v>-0.009361911330134878</v>
      </c>
      <c r="L5" s="2" t="n">
        <v>1</v>
      </c>
    </row>
    <row r="6">
      <c r="A6" s="3" t="n">
        <v>4</v>
      </c>
      <c r="B6" s="2" t="n">
        <v>0.005383060374248237</v>
      </c>
      <c r="C6" s="2" t="n">
        <v>-0.04464163650698914</v>
      </c>
      <c r="D6" s="2" t="n">
        <v>-0.03638469220446948</v>
      </c>
      <c r="E6" s="2" t="n">
        <v>0.0218723855140367</v>
      </c>
      <c r="F6" s="2" t="n">
        <v>0.003934851612593237</v>
      </c>
      <c r="G6" s="2" t="n">
        <v>0.01559613951041617</v>
      </c>
      <c r="H6" s="2" t="n">
        <v>0.008142083605192267</v>
      </c>
      <c r="I6" s="2" t="n">
        <v>-0.002592261998183278</v>
      </c>
      <c r="J6" s="2" t="n">
        <v>-0.03198763948805312</v>
      </c>
      <c r="K6" s="2" t="n">
        <v>-0.04664087356364498</v>
      </c>
      <c r="L6" s="2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N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3.2" customWidth="1" min="2" max="2"/>
    <col width="13.2" customWidth="1" min="3" max="3"/>
    <col width="13.2" customWidth="1" min="4" max="4"/>
    <col width="13.2" customWidth="1" min="5" max="5"/>
    <col width="13.2" customWidth="1" min="6" max="6"/>
    <col width="13.2" customWidth="1" min="7" max="7"/>
    <col width="13.2" customWidth="1" min="8" max="8"/>
    <col width="13.2" customWidth="1" min="9" max="9"/>
    <col width="13.2" customWidth="1" min="10" max="10"/>
    <col width="13.2" customWidth="1" min="11" max="11"/>
    <col width="13.2" customWidth="1" min="12" max="12"/>
    <col width="13.2" customWidth="1" min="13" max="13"/>
    <col width="13.2" customWidth="1" min="14" max="14"/>
    <col width="13.2" customWidth="1" min="15" max="15"/>
    <col width="13.2" customWidth="1" min="16" max="16"/>
    <col width="13.2" customWidth="1" min="17" max="17"/>
    <col width="13.2" customWidth="1" min="18" max="18"/>
    <col width="13.2" customWidth="1" min="19" max="19"/>
    <col width="13.2" customWidth="1" min="20" max="20"/>
    <col width="13.2" customWidth="1" min="21" max="21"/>
    <col width="13.2" customWidth="1" min="22" max="22"/>
    <col width="13.2" customWidth="1" min="23" max="23"/>
    <col width="13.2" customWidth="1" min="24" max="24"/>
    <col width="13.2" customWidth="1" min="25" max="25"/>
    <col width="13.2" customWidth="1" min="26" max="26"/>
    <col width="13.2" customWidth="1" min="27" max="27"/>
    <col width="13.2" customWidth="1" min="28" max="28"/>
    <col width="13.2" customWidth="1" min="29" max="29"/>
    <col width="13.2" customWidth="1" min="30" max="30"/>
    <col width="13.2" customWidth="1" min="31" max="31"/>
    <col width="13.2" customWidth="1" min="32" max="32"/>
    <col width="13.2" customWidth="1" min="33" max="33"/>
    <col width="13.2" customWidth="1" min="34" max="34"/>
    <col width="13.2" customWidth="1" min="35" max="35"/>
    <col width="13.2" customWidth="1" min="36" max="36"/>
    <col width="13.2" customWidth="1" min="37" max="37"/>
    <col width="13.2" customWidth="1" min="38" max="38"/>
    <col width="13.2" customWidth="1" min="39" max="39"/>
    <col width="13.2" customWidth="1" min="40" max="40"/>
    <col width="13.2" customWidth="1" min="41" max="41"/>
    <col width="13.2" customWidth="1" min="42" max="42"/>
    <col width="13.2" customWidth="1" min="43" max="43"/>
    <col width="13.2" customWidth="1" min="44" max="44"/>
    <col width="13.2" customWidth="1" min="45" max="45"/>
    <col width="13.2" customWidth="1" min="46" max="46"/>
    <col width="13.2" customWidth="1" min="47" max="47"/>
    <col width="13.2" customWidth="1" min="48" max="48"/>
    <col width="13.2" customWidth="1" min="49" max="49"/>
    <col width="13.2" customWidth="1" min="50" max="50"/>
    <col width="13.2" customWidth="1" min="51" max="51"/>
    <col width="13.2" customWidth="1" min="52" max="52"/>
    <col width="13.2" customWidth="1" min="53" max="53"/>
    <col width="13.2" customWidth="1" min="54" max="54"/>
    <col width="13.2" customWidth="1" min="55" max="55"/>
    <col width="13.2" customWidth="1" min="56" max="56"/>
    <col width="13.2" customWidth="1" min="57" max="57"/>
    <col width="13.2" customWidth="1" min="58" max="58"/>
    <col width="13.2" customWidth="1" min="59" max="59"/>
    <col width="13.2" customWidth="1" min="60" max="60"/>
    <col width="13.2" customWidth="1" min="61" max="61"/>
    <col width="13.2" customWidth="1" min="62" max="62"/>
    <col width="13.2" customWidth="1" min="63" max="63"/>
    <col width="13.2" customWidth="1" min="64" max="64"/>
    <col width="13.2" customWidth="1" min="65" max="65"/>
    <col width="9.6" customWidth="1" min="66" max="66"/>
  </cols>
  <sheetData>
    <row r="1">
      <c r="A1" s="2" t="n"/>
      <c r="B1" s="3" t="inlineStr">
        <is>
          <t>pixel_0_0</t>
        </is>
      </c>
      <c r="C1" s="3" t="inlineStr">
        <is>
          <t>pixel_0_1</t>
        </is>
      </c>
      <c r="D1" s="3" t="inlineStr">
        <is>
          <t>pixel_0_2</t>
        </is>
      </c>
      <c r="E1" s="3" t="inlineStr">
        <is>
          <t>pixel_0_3</t>
        </is>
      </c>
      <c r="F1" s="3" t="inlineStr">
        <is>
          <t>pixel_0_4</t>
        </is>
      </c>
      <c r="G1" s="3" t="inlineStr">
        <is>
          <t>pixel_0_5</t>
        </is>
      </c>
      <c r="H1" s="3" t="inlineStr">
        <is>
          <t>pixel_0_6</t>
        </is>
      </c>
      <c r="I1" s="3" t="inlineStr">
        <is>
          <t>pixel_0_7</t>
        </is>
      </c>
      <c r="J1" s="3" t="inlineStr">
        <is>
          <t>pixel_1_0</t>
        </is>
      </c>
      <c r="K1" s="3" t="inlineStr">
        <is>
          <t>pixel_1_1</t>
        </is>
      </c>
      <c r="L1" s="3" t="inlineStr">
        <is>
          <t>pixel_1_2</t>
        </is>
      </c>
      <c r="M1" s="3" t="inlineStr">
        <is>
          <t>pixel_1_3</t>
        </is>
      </c>
      <c r="N1" s="3" t="inlineStr">
        <is>
          <t>pixel_1_4</t>
        </is>
      </c>
      <c r="O1" s="3" t="inlineStr">
        <is>
          <t>pixel_1_5</t>
        </is>
      </c>
      <c r="P1" s="3" t="inlineStr">
        <is>
          <t>pixel_1_6</t>
        </is>
      </c>
      <c r="Q1" s="3" t="inlineStr">
        <is>
          <t>pixel_1_7</t>
        </is>
      </c>
      <c r="R1" s="3" t="inlineStr">
        <is>
          <t>pixel_2_0</t>
        </is>
      </c>
      <c r="S1" s="3" t="inlineStr">
        <is>
          <t>pixel_2_1</t>
        </is>
      </c>
      <c r="T1" s="3" t="inlineStr">
        <is>
          <t>pixel_2_2</t>
        </is>
      </c>
      <c r="U1" s="3" t="inlineStr">
        <is>
          <t>pixel_2_3</t>
        </is>
      </c>
      <c r="V1" s="3" t="inlineStr">
        <is>
          <t>pixel_2_4</t>
        </is>
      </c>
      <c r="W1" s="3" t="inlineStr">
        <is>
          <t>pixel_2_5</t>
        </is>
      </c>
      <c r="X1" s="3" t="inlineStr">
        <is>
          <t>pixel_2_6</t>
        </is>
      </c>
      <c r="Y1" s="3" t="inlineStr">
        <is>
          <t>pixel_2_7</t>
        </is>
      </c>
      <c r="Z1" s="3" t="inlineStr">
        <is>
          <t>pixel_3_0</t>
        </is>
      </c>
      <c r="AA1" s="3" t="inlineStr">
        <is>
          <t>pixel_3_1</t>
        </is>
      </c>
      <c r="AB1" s="3" t="inlineStr">
        <is>
          <t>pixel_3_2</t>
        </is>
      </c>
      <c r="AC1" s="3" t="inlineStr">
        <is>
          <t>pixel_3_3</t>
        </is>
      </c>
      <c r="AD1" s="3" t="inlineStr">
        <is>
          <t>pixel_3_4</t>
        </is>
      </c>
      <c r="AE1" s="3" t="inlineStr">
        <is>
          <t>pixel_3_5</t>
        </is>
      </c>
      <c r="AF1" s="3" t="inlineStr">
        <is>
          <t>pixel_3_6</t>
        </is>
      </c>
      <c r="AG1" s="3" t="inlineStr">
        <is>
          <t>pixel_3_7</t>
        </is>
      </c>
      <c r="AH1" s="3" t="inlineStr">
        <is>
          <t>pixel_4_0</t>
        </is>
      </c>
      <c r="AI1" s="3" t="inlineStr">
        <is>
          <t>pixel_4_1</t>
        </is>
      </c>
      <c r="AJ1" s="3" t="inlineStr">
        <is>
          <t>pixel_4_2</t>
        </is>
      </c>
      <c r="AK1" s="3" t="inlineStr">
        <is>
          <t>pixel_4_3</t>
        </is>
      </c>
      <c r="AL1" s="3" t="inlineStr">
        <is>
          <t>pixel_4_4</t>
        </is>
      </c>
      <c r="AM1" s="3" t="inlineStr">
        <is>
          <t>pixel_4_5</t>
        </is>
      </c>
      <c r="AN1" s="3" t="inlineStr">
        <is>
          <t>pixel_4_6</t>
        </is>
      </c>
      <c r="AO1" s="3" t="inlineStr">
        <is>
          <t>pixel_4_7</t>
        </is>
      </c>
      <c r="AP1" s="3" t="inlineStr">
        <is>
          <t>pixel_5_0</t>
        </is>
      </c>
      <c r="AQ1" s="3" t="inlineStr">
        <is>
          <t>pixel_5_1</t>
        </is>
      </c>
      <c r="AR1" s="3" t="inlineStr">
        <is>
          <t>pixel_5_2</t>
        </is>
      </c>
      <c r="AS1" s="3" t="inlineStr">
        <is>
          <t>pixel_5_3</t>
        </is>
      </c>
      <c r="AT1" s="3" t="inlineStr">
        <is>
          <t>pixel_5_4</t>
        </is>
      </c>
      <c r="AU1" s="3" t="inlineStr">
        <is>
          <t>pixel_5_5</t>
        </is>
      </c>
      <c r="AV1" s="3" t="inlineStr">
        <is>
          <t>pixel_5_6</t>
        </is>
      </c>
      <c r="AW1" s="3" t="inlineStr">
        <is>
          <t>pixel_5_7</t>
        </is>
      </c>
      <c r="AX1" s="3" t="inlineStr">
        <is>
          <t>pixel_6_0</t>
        </is>
      </c>
      <c r="AY1" s="3" t="inlineStr">
        <is>
          <t>pixel_6_1</t>
        </is>
      </c>
      <c r="AZ1" s="3" t="inlineStr">
        <is>
          <t>pixel_6_2</t>
        </is>
      </c>
      <c r="BA1" s="3" t="inlineStr">
        <is>
          <t>pixel_6_3</t>
        </is>
      </c>
      <c r="BB1" s="3" t="inlineStr">
        <is>
          <t>pixel_6_4</t>
        </is>
      </c>
      <c r="BC1" s="3" t="inlineStr">
        <is>
          <t>pixel_6_5</t>
        </is>
      </c>
      <c r="BD1" s="3" t="inlineStr">
        <is>
          <t>pixel_6_6</t>
        </is>
      </c>
      <c r="BE1" s="3" t="inlineStr">
        <is>
          <t>pixel_6_7</t>
        </is>
      </c>
      <c r="BF1" s="3" t="inlineStr">
        <is>
          <t>pixel_7_0</t>
        </is>
      </c>
      <c r="BG1" s="3" t="inlineStr">
        <is>
          <t>pixel_7_1</t>
        </is>
      </c>
      <c r="BH1" s="3" t="inlineStr">
        <is>
          <t>pixel_7_2</t>
        </is>
      </c>
      <c r="BI1" s="3" t="inlineStr">
        <is>
          <t>pixel_7_3</t>
        </is>
      </c>
      <c r="BJ1" s="3" t="inlineStr">
        <is>
          <t>pixel_7_4</t>
        </is>
      </c>
      <c r="BK1" s="3" t="inlineStr">
        <is>
          <t>pixel_7_5</t>
        </is>
      </c>
      <c r="BL1" s="3" t="inlineStr">
        <is>
          <t>pixel_7_6</t>
        </is>
      </c>
      <c r="BM1" s="3" t="inlineStr">
        <is>
          <t>pixel_7_7</t>
        </is>
      </c>
      <c r="BN1" s="3" t="inlineStr">
        <is>
          <t>target</t>
        </is>
      </c>
    </row>
    <row r="2">
      <c r="A2" s="3" t="n">
        <v>0</v>
      </c>
      <c r="B2" s="2" t="n">
        <v>0</v>
      </c>
      <c r="C2" s="2" t="n">
        <v>0</v>
      </c>
      <c r="D2" s="2" t="n">
        <v>5</v>
      </c>
      <c r="E2" s="2" t="n">
        <v>13</v>
      </c>
      <c r="F2" s="2" t="n">
        <v>9</v>
      </c>
      <c r="G2" s="2" t="n">
        <v>1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13</v>
      </c>
      <c r="M2" s="2" t="n">
        <v>15</v>
      </c>
      <c r="N2" s="2" t="n">
        <v>10</v>
      </c>
      <c r="O2" s="2" t="n">
        <v>15</v>
      </c>
      <c r="P2" s="2" t="n">
        <v>5</v>
      </c>
      <c r="Q2" s="2" t="n">
        <v>0</v>
      </c>
      <c r="R2" s="2" t="n">
        <v>0</v>
      </c>
      <c r="S2" s="2" t="n">
        <v>3</v>
      </c>
      <c r="T2" s="2" t="n">
        <v>15</v>
      </c>
      <c r="U2" s="2" t="n">
        <v>2</v>
      </c>
      <c r="V2" s="2" t="n">
        <v>0</v>
      </c>
      <c r="W2" s="2" t="n">
        <v>11</v>
      </c>
      <c r="X2" s="2" t="n">
        <v>8</v>
      </c>
      <c r="Y2" s="2" t="n">
        <v>0</v>
      </c>
      <c r="Z2" s="2" t="n">
        <v>0</v>
      </c>
      <c r="AA2" s="2" t="n">
        <v>4</v>
      </c>
      <c r="AB2" s="2" t="n">
        <v>12</v>
      </c>
      <c r="AC2" s="2" t="n">
        <v>0</v>
      </c>
      <c r="AD2" s="2" t="n">
        <v>0</v>
      </c>
      <c r="AE2" s="2" t="n">
        <v>8</v>
      </c>
      <c r="AF2" s="2" t="n">
        <v>8</v>
      </c>
      <c r="AG2" s="2" t="n">
        <v>0</v>
      </c>
      <c r="AH2" s="2" t="n">
        <v>0</v>
      </c>
      <c r="AI2" s="2" t="n">
        <v>5</v>
      </c>
      <c r="AJ2" s="2" t="n">
        <v>8</v>
      </c>
      <c r="AK2" s="2" t="n">
        <v>0</v>
      </c>
      <c r="AL2" s="2" t="n">
        <v>0</v>
      </c>
      <c r="AM2" s="2" t="n">
        <v>9</v>
      </c>
      <c r="AN2" s="2" t="n">
        <v>8</v>
      </c>
      <c r="AO2" s="2" t="n">
        <v>0</v>
      </c>
      <c r="AP2" s="2" t="n">
        <v>0</v>
      </c>
      <c r="AQ2" s="2" t="n">
        <v>4</v>
      </c>
      <c r="AR2" s="2" t="n">
        <v>11</v>
      </c>
      <c r="AS2" s="2" t="n">
        <v>0</v>
      </c>
      <c r="AT2" s="2" t="n">
        <v>1</v>
      </c>
      <c r="AU2" s="2" t="n">
        <v>12</v>
      </c>
      <c r="AV2" s="2" t="n">
        <v>7</v>
      </c>
      <c r="AW2" s="2" t="n">
        <v>0</v>
      </c>
      <c r="AX2" s="2" t="n">
        <v>0</v>
      </c>
      <c r="AY2" s="2" t="n">
        <v>2</v>
      </c>
      <c r="AZ2" s="2" t="n">
        <v>14</v>
      </c>
      <c r="BA2" s="2" t="n">
        <v>5</v>
      </c>
      <c r="BB2" s="2" t="n">
        <v>10</v>
      </c>
      <c r="BC2" s="2" t="n">
        <v>12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6</v>
      </c>
      <c r="BI2" s="2" t="n">
        <v>13</v>
      </c>
      <c r="BJ2" s="2" t="n">
        <v>10</v>
      </c>
      <c r="BK2" s="2" t="n">
        <v>0</v>
      </c>
      <c r="BL2" s="2" t="n">
        <v>0</v>
      </c>
      <c r="BM2" s="2" t="n">
        <v>0</v>
      </c>
      <c r="BN2" s="2" t="n">
        <v>-1</v>
      </c>
    </row>
    <row r="3">
      <c r="A3" s="3" t="n">
        <v>1</v>
      </c>
      <c r="B3" s="2" t="n">
        <v>0</v>
      </c>
      <c r="C3" s="2" t="n">
        <v>0</v>
      </c>
      <c r="D3" s="2" t="n">
        <v>0</v>
      </c>
      <c r="E3" s="2" t="n">
        <v>12</v>
      </c>
      <c r="F3" s="2" t="n">
        <v>13</v>
      </c>
      <c r="G3" s="2" t="n">
        <v>5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11</v>
      </c>
      <c r="N3" s="2" t="n">
        <v>16</v>
      </c>
      <c r="O3" s="2" t="n">
        <v>9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3</v>
      </c>
      <c r="U3" s="2" t="n">
        <v>15</v>
      </c>
      <c r="V3" s="2" t="n">
        <v>16</v>
      </c>
      <c r="W3" s="2" t="n">
        <v>6</v>
      </c>
      <c r="X3" s="2" t="n">
        <v>0</v>
      </c>
      <c r="Y3" s="2" t="n">
        <v>0</v>
      </c>
      <c r="Z3" s="2" t="n">
        <v>0</v>
      </c>
      <c r="AA3" s="2" t="n">
        <v>7</v>
      </c>
      <c r="AB3" s="2" t="n">
        <v>15</v>
      </c>
      <c r="AC3" s="2" t="n">
        <v>16</v>
      </c>
      <c r="AD3" s="2" t="n">
        <v>16</v>
      </c>
      <c r="AE3" s="2" t="n">
        <v>2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1</v>
      </c>
      <c r="AK3" s="2" t="n">
        <v>16</v>
      </c>
      <c r="AL3" s="2" t="n">
        <v>16</v>
      </c>
      <c r="AM3" s="2" t="n">
        <v>3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1</v>
      </c>
      <c r="AS3" s="2" t="n">
        <v>16</v>
      </c>
      <c r="AT3" s="2" t="n">
        <v>16</v>
      </c>
      <c r="AU3" s="2" t="n">
        <v>6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1</v>
      </c>
      <c r="BA3" s="2" t="n">
        <v>16</v>
      </c>
      <c r="BB3" s="2" t="n">
        <v>16</v>
      </c>
      <c r="BC3" s="2" t="n">
        <v>6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11</v>
      </c>
      <c r="BJ3" s="2" t="n">
        <v>16</v>
      </c>
      <c r="BK3" s="2" t="n">
        <v>10</v>
      </c>
      <c r="BL3" s="2" t="n">
        <v>0</v>
      </c>
      <c r="BM3" s="2" t="n">
        <v>0</v>
      </c>
      <c r="BN3" s="2" t="n">
        <v>1</v>
      </c>
    </row>
    <row r="4">
      <c r="A4" s="3" t="n">
        <v>2</v>
      </c>
      <c r="B4" s="2" t="n">
        <v>0</v>
      </c>
      <c r="C4" s="2" t="n">
        <v>0</v>
      </c>
      <c r="D4" s="2" t="n">
        <v>0</v>
      </c>
      <c r="E4" s="2" t="n">
        <v>4</v>
      </c>
      <c r="F4" s="2" t="n">
        <v>15</v>
      </c>
      <c r="G4" s="2" t="n">
        <v>12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3</v>
      </c>
      <c r="M4" s="2" t="n">
        <v>16</v>
      </c>
      <c r="N4" s="2" t="n">
        <v>15</v>
      </c>
      <c r="O4" s="2" t="n">
        <v>14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8</v>
      </c>
      <c r="U4" s="2" t="n">
        <v>13</v>
      </c>
      <c r="V4" s="2" t="n">
        <v>8</v>
      </c>
      <c r="W4" s="2" t="n">
        <v>16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1</v>
      </c>
      <c r="AC4" s="2" t="n">
        <v>6</v>
      </c>
      <c r="AD4" s="2" t="n">
        <v>15</v>
      </c>
      <c r="AE4" s="2" t="n">
        <v>11</v>
      </c>
      <c r="AF4" s="2" t="n">
        <v>0</v>
      </c>
      <c r="AG4" s="2" t="n">
        <v>0</v>
      </c>
      <c r="AH4" s="2" t="n">
        <v>0</v>
      </c>
      <c r="AI4" s="2" t="n">
        <v>1</v>
      </c>
      <c r="AJ4" s="2" t="n">
        <v>8</v>
      </c>
      <c r="AK4" s="2" t="n">
        <v>13</v>
      </c>
      <c r="AL4" s="2" t="n">
        <v>15</v>
      </c>
      <c r="AM4" s="2" t="n">
        <v>1</v>
      </c>
      <c r="AN4" s="2" t="n">
        <v>0</v>
      </c>
      <c r="AO4" s="2" t="n">
        <v>0</v>
      </c>
      <c r="AP4" s="2" t="n">
        <v>0</v>
      </c>
      <c r="AQ4" s="2" t="n">
        <v>9</v>
      </c>
      <c r="AR4" s="2" t="n">
        <v>16</v>
      </c>
      <c r="AS4" s="2" t="n">
        <v>16</v>
      </c>
      <c r="AT4" s="2" t="n">
        <v>5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3</v>
      </c>
      <c r="AZ4" s="2" t="n">
        <v>13</v>
      </c>
      <c r="BA4" s="2" t="n">
        <v>16</v>
      </c>
      <c r="BB4" s="2" t="n">
        <v>16</v>
      </c>
      <c r="BC4" s="2" t="n">
        <v>11</v>
      </c>
      <c r="BD4" s="2" t="n">
        <v>5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3</v>
      </c>
      <c r="BJ4" s="2" t="n">
        <v>11</v>
      </c>
      <c r="BK4" s="2" t="n">
        <v>16</v>
      </c>
      <c r="BL4" s="2" t="n">
        <v>9</v>
      </c>
      <c r="BM4" s="2" t="n">
        <v>0</v>
      </c>
      <c r="BN4" s="2" t="n">
        <v>-1</v>
      </c>
    </row>
    <row r="5">
      <c r="A5" s="3" t="n">
        <v>3</v>
      </c>
      <c r="B5" s="2" t="n">
        <v>0</v>
      </c>
      <c r="C5" s="2" t="n">
        <v>0</v>
      </c>
      <c r="D5" s="2" t="n">
        <v>7</v>
      </c>
      <c r="E5" s="2" t="n">
        <v>15</v>
      </c>
      <c r="F5" s="2" t="n">
        <v>13</v>
      </c>
      <c r="G5" s="2" t="n">
        <v>1</v>
      </c>
      <c r="H5" s="2" t="n">
        <v>0</v>
      </c>
      <c r="I5" s="2" t="n">
        <v>0</v>
      </c>
      <c r="J5" s="2" t="n">
        <v>0</v>
      </c>
      <c r="K5" s="2" t="n">
        <v>8</v>
      </c>
      <c r="L5" s="2" t="n">
        <v>13</v>
      </c>
      <c r="M5" s="2" t="n">
        <v>6</v>
      </c>
      <c r="N5" s="2" t="n">
        <v>15</v>
      </c>
      <c r="O5" s="2" t="n">
        <v>4</v>
      </c>
      <c r="P5" s="2" t="n">
        <v>0</v>
      </c>
      <c r="Q5" s="2" t="n">
        <v>0</v>
      </c>
      <c r="R5" s="2" t="n">
        <v>0</v>
      </c>
      <c r="S5" s="2" t="n">
        <v>2</v>
      </c>
      <c r="T5" s="2" t="n">
        <v>1</v>
      </c>
      <c r="U5" s="2" t="n">
        <v>13</v>
      </c>
      <c r="V5" s="2" t="n">
        <v>13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2</v>
      </c>
      <c r="AC5" s="2" t="n">
        <v>15</v>
      </c>
      <c r="AD5" s="2" t="n">
        <v>11</v>
      </c>
      <c r="AE5" s="2" t="n">
        <v>1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1</v>
      </c>
      <c r="AL5" s="2" t="n">
        <v>12</v>
      </c>
      <c r="AM5" s="2" t="n">
        <v>12</v>
      </c>
      <c r="AN5" s="2" t="n">
        <v>1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1</v>
      </c>
      <c r="AU5" s="2" t="n">
        <v>10</v>
      </c>
      <c r="AV5" s="2" t="n">
        <v>8</v>
      </c>
      <c r="AW5" s="2" t="n">
        <v>0</v>
      </c>
      <c r="AX5" s="2" t="n">
        <v>0</v>
      </c>
      <c r="AY5" s="2" t="n">
        <v>0</v>
      </c>
      <c r="AZ5" s="2" t="n">
        <v>8</v>
      </c>
      <c r="BA5" s="2" t="n">
        <v>4</v>
      </c>
      <c r="BB5" s="2" t="n">
        <v>5</v>
      </c>
      <c r="BC5" s="2" t="n">
        <v>14</v>
      </c>
      <c r="BD5" s="2" t="n">
        <v>9</v>
      </c>
      <c r="BE5" s="2" t="n">
        <v>0</v>
      </c>
      <c r="BF5" s="2" t="n">
        <v>0</v>
      </c>
      <c r="BG5" s="2" t="n">
        <v>0</v>
      </c>
      <c r="BH5" s="2" t="n">
        <v>7</v>
      </c>
      <c r="BI5" s="2" t="n">
        <v>13</v>
      </c>
      <c r="BJ5" s="2" t="n">
        <v>13</v>
      </c>
      <c r="BK5" s="2" t="n">
        <v>9</v>
      </c>
      <c r="BL5" s="2" t="n">
        <v>0</v>
      </c>
      <c r="BM5" s="2" t="n">
        <v>0</v>
      </c>
      <c r="BN5" s="2" t="n">
        <v>1</v>
      </c>
    </row>
    <row r="6">
      <c r="A6" s="3" t="n">
        <v>4</v>
      </c>
      <c r="B6" s="2" t="n">
        <v>0</v>
      </c>
      <c r="C6" s="2" t="n">
        <v>0</v>
      </c>
      <c r="D6" s="2" t="n">
        <v>0</v>
      </c>
      <c r="E6" s="2" t="n">
        <v>1</v>
      </c>
      <c r="F6" s="2" t="n">
        <v>11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7</v>
      </c>
      <c r="N6" s="2" t="n">
        <v>8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1</v>
      </c>
      <c r="U6" s="2" t="n">
        <v>13</v>
      </c>
      <c r="V6" s="2" t="n">
        <v>6</v>
      </c>
      <c r="W6" s="2" t="n">
        <v>2</v>
      </c>
      <c r="X6" s="2" t="n">
        <v>2</v>
      </c>
      <c r="Y6" s="2" t="n">
        <v>0</v>
      </c>
      <c r="Z6" s="2" t="n">
        <v>0</v>
      </c>
      <c r="AA6" s="2" t="n">
        <v>0</v>
      </c>
      <c r="AB6" s="2" t="n">
        <v>7</v>
      </c>
      <c r="AC6" s="2" t="n">
        <v>15</v>
      </c>
      <c r="AD6" s="2" t="n">
        <v>0</v>
      </c>
      <c r="AE6" s="2" t="n">
        <v>9</v>
      </c>
      <c r="AF6" s="2" t="n">
        <v>8</v>
      </c>
      <c r="AG6" s="2" t="n">
        <v>0</v>
      </c>
      <c r="AH6" s="2" t="n">
        <v>0</v>
      </c>
      <c r="AI6" s="2" t="n">
        <v>5</v>
      </c>
      <c r="AJ6" s="2" t="n">
        <v>16</v>
      </c>
      <c r="AK6" s="2" t="n">
        <v>10</v>
      </c>
      <c r="AL6" s="2" t="n">
        <v>0</v>
      </c>
      <c r="AM6" s="2" t="n">
        <v>16</v>
      </c>
      <c r="AN6" s="2" t="n">
        <v>6</v>
      </c>
      <c r="AO6" s="2" t="n">
        <v>0</v>
      </c>
      <c r="AP6" s="2" t="n">
        <v>0</v>
      </c>
      <c r="AQ6" s="2" t="n">
        <v>4</v>
      </c>
      <c r="AR6" s="2" t="n">
        <v>15</v>
      </c>
      <c r="AS6" s="2" t="n">
        <v>16</v>
      </c>
      <c r="AT6" s="2" t="n">
        <v>13</v>
      </c>
      <c r="AU6" s="2" t="n">
        <v>16</v>
      </c>
      <c r="AV6" s="2" t="n">
        <v>1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3</v>
      </c>
      <c r="BB6" s="2" t="n">
        <v>15</v>
      </c>
      <c r="BC6" s="2" t="n">
        <v>10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2</v>
      </c>
      <c r="BJ6" s="2" t="n">
        <v>16</v>
      </c>
      <c r="BK6" s="2" t="n">
        <v>4</v>
      </c>
      <c r="BL6" s="2" t="n">
        <v>0</v>
      </c>
      <c r="BM6" s="2" t="n">
        <v>0</v>
      </c>
      <c r="BN6" s="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2.8" customWidth="1" min="2" max="2"/>
    <col width="21.6" customWidth="1" min="3" max="3"/>
    <col width="22.8" customWidth="1" min="4" max="4"/>
    <col width="21.6" customWidth="1" min="5" max="5"/>
    <col width="9.6" customWidth="1" min="6" max="6"/>
  </cols>
  <sheetData>
    <row r="1">
      <c r="A1" s="2" t="n"/>
      <c r="B1" s="3" t="inlineStr">
        <is>
          <t>sepal length (cm)</t>
        </is>
      </c>
      <c r="C1" s="3" t="inlineStr">
        <is>
          <t>sepal width (cm)</t>
        </is>
      </c>
      <c r="D1" s="3" t="inlineStr">
        <is>
          <t>petal length (cm)</t>
        </is>
      </c>
      <c r="E1" s="3" t="inlineStr">
        <is>
          <t>petal width (cm)</t>
        </is>
      </c>
      <c r="F1" s="3" t="inlineStr">
        <is>
          <t>target</t>
        </is>
      </c>
    </row>
    <row r="2">
      <c r="A2" s="3" t="n">
        <v>0</v>
      </c>
      <c r="B2" s="2" t="n">
        <v>5.1</v>
      </c>
      <c r="C2" s="2" t="n">
        <v>3.5</v>
      </c>
      <c r="D2" s="2" t="n">
        <v>1.4</v>
      </c>
      <c r="E2" s="2" t="n">
        <v>0.2</v>
      </c>
      <c r="F2" s="2" t="n">
        <v>1</v>
      </c>
    </row>
    <row r="3">
      <c r="A3" s="3" t="n">
        <v>1</v>
      </c>
      <c r="B3" s="2" t="n">
        <v>4.9</v>
      </c>
      <c r="C3" s="2" t="n">
        <v>3</v>
      </c>
      <c r="D3" s="2" t="n">
        <v>1.4</v>
      </c>
      <c r="E3" s="2" t="n">
        <v>0.2</v>
      </c>
      <c r="F3" s="2" t="n">
        <v>1</v>
      </c>
    </row>
    <row r="4">
      <c r="A4" s="3" t="n">
        <v>2</v>
      </c>
      <c r="B4" s="2" t="n">
        <v>4.7</v>
      </c>
      <c r="C4" s="2" t="n">
        <v>3.2</v>
      </c>
      <c r="D4" s="2" t="n">
        <v>1.3</v>
      </c>
      <c r="E4" s="2" t="n">
        <v>0.2</v>
      </c>
      <c r="F4" s="2" t="n">
        <v>1</v>
      </c>
    </row>
    <row r="5">
      <c r="A5" s="3" t="n">
        <v>3</v>
      </c>
      <c r="B5" s="2" t="n">
        <v>4.6</v>
      </c>
      <c r="C5" s="2" t="n">
        <v>3.1</v>
      </c>
      <c r="D5" s="2" t="n">
        <v>1.5</v>
      </c>
      <c r="E5" s="2" t="n">
        <v>0.2</v>
      </c>
      <c r="F5" s="2" t="n">
        <v>1</v>
      </c>
    </row>
    <row r="6">
      <c r="A6" s="3" t="n">
        <v>4</v>
      </c>
      <c r="B6" s="2" t="n">
        <v>5</v>
      </c>
      <c r="C6" s="2" t="n">
        <v>3.6</v>
      </c>
      <c r="D6" s="2" t="n">
        <v>1.4</v>
      </c>
      <c r="E6" s="2" t="n">
        <v>0.2</v>
      </c>
      <c r="F6" s="2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10.8" customWidth="1" min="2" max="2"/>
    <col width="14.4" customWidth="1" min="3" max="3"/>
    <col width="7.199999999999999" customWidth="1" min="4" max="4"/>
    <col width="22.8" customWidth="1" min="5" max="5"/>
    <col width="13.2" customWidth="1" min="6" max="6"/>
    <col width="18" customWidth="1" min="7" max="7"/>
    <col width="14.4" customWidth="1" min="8" max="8"/>
    <col width="26.4" customWidth="1" min="9" max="9"/>
    <col width="20.4" customWidth="1" min="10" max="10"/>
    <col width="20.4" customWidth="1" min="11" max="11"/>
    <col width="7.199999999999999" customWidth="1" min="12" max="12"/>
    <col width="36" customWidth="1" min="13" max="13"/>
    <col width="10.8" customWidth="1" min="14" max="14"/>
    <col width="9.6" customWidth="1" min="15" max="15"/>
  </cols>
  <sheetData>
    <row r="1">
      <c r="A1" s="2" t="n"/>
      <c r="B1" s="3" t="inlineStr">
        <is>
          <t>alcohol</t>
        </is>
      </c>
      <c r="C1" s="3" t="inlineStr">
        <is>
          <t>malic_acid</t>
        </is>
      </c>
      <c r="D1" s="3" t="inlineStr">
        <is>
          <t>ash</t>
        </is>
      </c>
      <c r="E1" s="3" t="inlineStr">
        <is>
          <t>alcalinity_of_ash</t>
        </is>
      </c>
      <c r="F1" s="3" t="inlineStr">
        <is>
          <t>magnesium</t>
        </is>
      </c>
      <c r="G1" s="3" t="inlineStr">
        <is>
          <t>total_phenols</t>
        </is>
      </c>
      <c r="H1" s="3" t="inlineStr">
        <is>
          <t>flavanoids</t>
        </is>
      </c>
      <c r="I1" s="3" t="inlineStr">
        <is>
          <t>nonflavanoid_phenols</t>
        </is>
      </c>
      <c r="J1" s="3" t="inlineStr">
        <is>
          <t>proanthocyanins</t>
        </is>
      </c>
      <c r="K1" s="3" t="inlineStr">
        <is>
          <t>color_intensity</t>
        </is>
      </c>
      <c r="L1" s="3" t="inlineStr">
        <is>
          <t>hue</t>
        </is>
      </c>
      <c r="M1" s="3" t="inlineStr">
        <is>
          <t>od280/od315_of_diluted_wines</t>
        </is>
      </c>
      <c r="N1" s="3" t="inlineStr">
        <is>
          <t>proline</t>
        </is>
      </c>
      <c r="O1" s="3" t="inlineStr">
        <is>
          <t>target</t>
        </is>
      </c>
    </row>
    <row r="2">
      <c r="A2" s="3" t="n">
        <v>0</v>
      </c>
      <c r="B2" s="2" t="n">
        <v>14.23</v>
      </c>
      <c r="C2" s="2" t="n">
        <v>1.71</v>
      </c>
      <c r="D2" s="2" t="n">
        <v>2.43</v>
      </c>
      <c r="E2" s="2" t="n">
        <v>15.6</v>
      </c>
      <c r="F2" s="2" t="n">
        <v>127</v>
      </c>
      <c r="G2" s="2" t="n">
        <v>2.8</v>
      </c>
      <c r="H2" s="2" t="n">
        <v>3.06</v>
      </c>
      <c r="I2" s="2" t="n">
        <v>0.28</v>
      </c>
      <c r="J2" s="2" t="n">
        <v>2.29</v>
      </c>
      <c r="K2" s="2" t="n">
        <v>5.64</v>
      </c>
      <c r="L2" s="2" t="n">
        <v>1.04</v>
      </c>
      <c r="M2" s="2" t="n">
        <v>3.92</v>
      </c>
      <c r="N2" s="2" t="n">
        <v>1065</v>
      </c>
      <c r="O2" s="2" t="n">
        <v>1</v>
      </c>
    </row>
    <row r="3">
      <c r="A3" s="3" t="n">
        <v>1</v>
      </c>
      <c r="B3" s="2" t="n">
        <v>13.2</v>
      </c>
      <c r="C3" s="2" t="n">
        <v>1.78</v>
      </c>
      <c r="D3" s="2" t="n">
        <v>2.14</v>
      </c>
      <c r="E3" s="2" t="n">
        <v>11.2</v>
      </c>
      <c r="F3" s="2" t="n">
        <v>100</v>
      </c>
      <c r="G3" s="2" t="n">
        <v>2.65</v>
      </c>
      <c r="H3" s="2" t="n">
        <v>2.76</v>
      </c>
      <c r="I3" s="2" t="n">
        <v>0.26</v>
      </c>
      <c r="J3" s="2" t="n">
        <v>1.28</v>
      </c>
      <c r="K3" s="2" t="n">
        <v>4.38</v>
      </c>
      <c r="L3" s="2" t="n">
        <v>1.05</v>
      </c>
      <c r="M3" s="2" t="n">
        <v>3.4</v>
      </c>
      <c r="N3" s="2" t="n">
        <v>1050</v>
      </c>
      <c r="O3" s="2" t="n">
        <v>1</v>
      </c>
    </row>
    <row r="4">
      <c r="A4" s="3" t="n">
        <v>2</v>
      </c>
      <c r="B4" s="2" t="n">
        <v>13.16</v>
      </c>
      <c r="C4" s="2" t="n">
        <v>2.36</v>
      </c>
      <c r="D4" s="2" t="n">
        <v>2.67</v>
      </c>
      <c r="E4" s="2" t="n">
        <v>18.6</v>
      </c>
      <c r="F4" s="2" t="n">
        <v>101</v>
      </c>
      <c r="G4" s="2" t="n">
        <v>2.8</v>
      </c>
      <c r="H4" s="2" t="n">
        <v>3.24</v>
      </c>
      <c r="I4" s="2" t="n">
        <v>0.3</v>
      </c>
      <c r="J4" s="2" t="n">
        <v>2.81</v>
      </c>
      <c r="K4" s="2" t="n">
        <v>5.68</v>
      </c>
      <c r="L4" s="2" t="n">
        <v>1.03</v>
      </c>
      <c r="M4" s="2" t="n">
        <v>3.17</v>
      </c>
      <c r="N4" s="2" t="n">
        <v>1185</v>
      </c>
      <c r="O4" s="2" t="n">
        <v>1</v>
      </c>
    </row>
    <row r="5">
      <c r="A5" s="3" t="n">
        <v>3</v>
      </c>
      <c r="B5" s="2" t="n">
        <v>14.37</v>
      </c>
      <c r="C5" s="2" t="n">
        <v>1.95</v>
      </c>
      <c r="D5" s="2" t="n">
        <v>2.5</v>
      </c>
      <c r="E5" s="2" t="n">
        <v>16.8</v>
      </c>
      <c r="F5" s="2" t="n">
        <v>113</v>
      </c>
      <c r="G5" s="2" t="n">
        <v>3.85</v>
      </c>
      <c r="H5" s="2" t="n">
        <v>3.49</v>
      </c>
      <c r="I5" s="2" t="n">
        <v>0.24</v>
      </c>
      <c r="J5" s="2" t="n">
        <v>2.18</v>
      </c>
      <c r="K5" s="2" t="n">
        <v>7.8</v>
      </c>
      <c r="L5" s="2" t="n">
        <v>0.86</v>
      </c>
      <c r="M5" s="2" t="n">
        <v>3.45</v>
      </c>
      <c r="N5" s="2" t="n">
        <v>1480</v>
      </c>
      <c r="O5" s="2" t="n">
        <v>1</v>
      </c>
    </row>
    <row r="6">
      <c r="A6" s="3" t="n">
        <v>4</v>
      </c>
      <c r="B6" s="2" t="n">
        <v>13.24</v>
      </c>
      <c r="C6" s="2" t="n">
        <v>2.59</v>
      </c>
      <c r="D6" s="2" t="n">
        <v>2.87</v>
      </c>
      <c r="E6" s="2" t="n">
        <v>21</v>
      </c>
      <c r="F6" s="2" t="n">
        <v>118</v>
      </c>
      <c r="G6" s="2" t="n">
        <v>2.8</v>
      </c>
      <c r="H6" s="2" t="n">
        <v>2.69</v>
      </c>
      <c r="I6" s="2" t="n">
        <v>0.39</v>
      </c>
      <c r="J6" s="2" t="n">
        <v>1.82</v>
      </c>
      <c r="K6" s="2" t="n">
        <v>4.32</v>
      </c>
      <c r="L6" s="2" t="n">
        <v>1.04</v>
      </c>
      <c r="M6" s="2" t="n">
        <v>2.93</v>
      </c>
      <c r="N6" s="2" t="n">
        <v>735</v>
      </c>
      <c r="O6" s="2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N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6.4" customWidth="1" min="2" max="2"/>
    <col width="26.4" customWidth="1" min="3" max="3"/>
    <col width="25.2" customWidth="1" min="4" max="4"/>
    <col width="25.2" customWidth="1" min="5" max="5"/>
    <col width="25.2" customWidth="1" min="6" max="6"/>
    <col width="25.2" customWidth="1" min="7" max="7"/>
    <col width="24" customWidth="1" min="8" max="8"/>
    <col width="25.2" customWidth="1" min="9" max="9"/>
    <col width="25.2" customWidth="1" min="10" max="10"/>
    <col width="25.2" customWidth="1" min="11" max="11"/>
    <col width="25.2" customWidth="1" min="12" max="12"/>
    <col width="25.2" customWidth="1" min="13" max="13"/>
    <col width="25.2" customWidth="1" min="14" max="14"/>
    <col width="25.2" customWidth="1" min="15" max="15"/>
    <col width="25.2" customWidth="1" min="16" max="16"/>
    <col width="26.4" customWidth="1" min="17" max="17"/>
    <col width="25.2" customWidth="1" min="18" max="18"/>
    <col width="25.2" customWidth="1" min="19" max="19"/>
    <col width="26.4" customWidth="1" min="20" max="20"/>
    <col width="25.2" customWidth="1" min="21" max="21"/>
    <col width="25.2" customWidth="1" min="22" max="22"/>
    <col width="25.2" customWidth="1" min="23" max="23"/>
    <col width="12" customWidth="1" min="24" max="24"/>
    <col width="25.2" customWidth="1" min="25" max="25"/>
    <col width="26.4" customWidth="1" min="26" max="26"/>
    <col width="26.4" customWidth="1" min="27" max="27"/>
    <col width="25.2" customWidth="1" min="28" max="28"/>
    <col width="26.4" customWidth="1" min="29" max="29"/>
    <col width="24" customWidth="1" min="30" max="30"/>
    <col width="25.2" customWidth="1" min="31" max="31"/>
    <col width="25.2" customWidth="1" min="32" max="32"/>
    <col width="26.4" customWidth="1" min="33" max="33"/>
    <col width="26.4" customWidth="1" min="34" max="34"/>
    <col width="12" customWidth="1" min="35" max="35"/>
    <col width="25.2" customWidth="1" min="36" max="36"/>
    <col width="25.2" customWidth="1" min="37" max="37"/>
    <col width="12" customWidth="1" min="38" max="38"/>
    <col width="24" customWidth="1" min="39" max="39"/>
    <col width="12" customWidth="1" min="40" max="40"/>
    <col width="25.2" customWidth="1" min="41" max="41"/>
    <col width="12" customWidth="1" min="42" max="42"/>
    <col width="12" customWidth="1" min="43" max="43"/>
    <col width="26.4" customWidth="1" min="44" max="44"/>
    <col width="25.2" customWidth="1" min="45" max="45"/>
    <col width="12" customWidth="1" min="46" max="46"/>
    <col width="26.4" customWidth="1" min="47" max="47"/>
    <col width="12" customWidth="1" min="48" max="48"/>
    <col width="12" customWidth="1" min="49" max="49"/>
    <col width="25.2" customWidth="1" min="50" max="50"/>
    <col width="12" customWidth="1" min="51" max="51"/>
    <col width="25.2" customWidth="1" min="52" max="52"/>
    <col width="26.4" customWidth="1" min="53" max="53"/>
    <col width="26.4" customWidth="1" min="54" max="54"/>
    <col width="12" customWidth="1" min="55" max="55"/>
    <col width="12" customWidth="1" min="56" max="56"/>
    <col width="12" customWidth="1" min="57" max="57"/>
    <col width="26.4" customWidth="1" min="58" max="58"/>
    <col width="12" customWidth="1" min="59" max="59"/>
    <col width="24" customWidth="1" min="60" max="60"/>
    <col width="12" customWidth="1" min="61" max="61"/>
    <col width="26.4" customWidth="1" min="62" max="62"/>
    <col width="26.4" customWidth="1" min="63" max="63"/>
    <col width="12" customWidth="1" min="64" max="64"/>
    <col width="26.4" customWidth="1" min="65" max="65"/>
    <col width="12" customWidth="1" min="66" max="66"/>
    <col width="24" customWidth="1" min="67" max="67"/>
    <col width="26.4" customWidth="1" min="68" max="68"/>
    <col width="12" customWidth="1" min="69" max="69"/>
    <col width="25.2" customWidth="1" min="70" max="70"/>
    <col width="25.2" customWidth="1" min="71" max="71"/>
    <col width="25.2" customWidth="1" min="72" max="72"/>
    <col width="25.2" customWidth="1" min="73" max="73"/>
    <col width="26.4" customWidth="1" min="74" max="74"/>
    <col width="24" customWidth="1" min="75" max="75"/>
    <col width="26.4" customWidth="1" min="76" max="76"/>
    <col width="25.2" customWidth="1" min="77" max="77"/>
    <col width="12" customWidth="1" min="78" max="78"/>
    <col width="25.2" customWidth="1" min="79" max="79"/>
    <col width="12" customWidth="1" min="80" max="80"/>
    <col width="26.4" customWidth="1" min="81" max="81"/>
    <col width="12" customWidth="1" min="82" max="82"/>
    <col width="26.4" customWidth="1" min="83" max="83"/>
    <col width="26.4" customWidth="1" min="84" max="84"/>
    <col width="25.2" customWidth="1" min="85" max="85"/>
    <col width="12" customWidth="1" min="86" max="86"/>
    <col width="26.4" customWidth="1" min="87" max="87"/>
    <col width="24" customWidth="1" min="88" max="88"/>
    <col width="25.2" customWidth="1" min="89" max="89"/>
    <col width="25.2" customWidth="1" min="90" max="90"/>
    <col width="26.4" customWidth="1" min="91" max="91"/>
    <col width="12" customWidth="1" min="92" max="92"/>
    <col width="25.2" customWidth="1" min="93" max="93"/>
    <col width="12" customWidth="1" min="94" max="94"/>
    <col width="12" customWidth="1" min="95" max="95"/>
    <col width="12" customWidth="1" min="96" max="96"/>
    <col width="25.2" customWidth="1" min="97" max="97"/>
    <col width="25.2" customWidth="1" min="98" max="98"/>
    <col width="25.2" customWidth="1" min="99" max="99"/>
    <col width="25.2" customWidth="1" min="100" max="100"/>
    <col width="26.4" customWidth="1" min="101" max="101"/>
    <col width="25.2" customWidth="1" min="102" max="102"/>
    <col width="24" customWidth="1" min="103" max="103"/>
    <col width="25.2" customWidth="1" min="104" max="104"/>
    <col width="25.2" customWidth="1" min="105" max="105"/>
    <col width="24" customWidth="1" min="106" max="106"/>
    <col width="22.8" customWidth="1" min="107" max="107"/>
    <col width="25.2" customWidth="1" min="108" max="108"/>
    <col width="25.2" customWidth="1" min="109" max="109"/>
    <col width="25.2" customWidth="1" min="110" max="110"/>
    <col width="26.4" customWidth="1" min="111" max="111"/>
    <col width="25.2" customWidth="1" min="112" max="112"/>
    <col width="24" customWidth="1" min="113" max="113"/>
    <col width="24" customWidth="1" min="114" max="114"/>
    <col width="25.2" customWidth="1" min="115" max="115"/>
    <col width="26.4" customWidth="1" min="116" max="116"/>
    <col width="26.4" customWidth="1" min="117" max="117"/>
    <col width="13.2" customWidth="1" min="118" max="118"/>
    <col width="25.2" customWidth="1" min="119" max="119"/>
    <col width="25.2" customWidth="1" min="120" max="120"/>
    <col width="26.4" customWidth="1" min="121" max="121"/>
    <col width="13.2" customWidth="1" min="122" max="122"/>
    <col width="26.4" customWidth="1" min="123" max="123"/>
    <col width="26.4" customWidth="1" min="124" max="124"/>
    <col width="26.4" customWidth="1" min="125" max="125"/>
    <col width="13.2" customWidth="1" min="126" max="126"/>
    <col width="13.2" customWidth="1" min="127" max="127"/>
    <col width="24" customWidth="1" min="128" max="128"/>
    <col width="26.4" customWidth="1" min="129" max="129"/>
    <col width="26.4" customWidth="1" min="130" max="130"/>
    <col width="25.2" customWidth="1" min="131" max="131"/>
    <col width="26.4" customWidth="1" min="132" max="132"/>
    <col width="13.2" customWidth="1" min="133" max="133"/>
    <col width="26.4" customWidth="1" min="134" max="134"/>
    <col width="13.2" customWidth="1" min="135" max="135"/>
    <col width="25.2" customWidth="1" min="136" max="136"/>
    <col width="26.4" customWidth="1" min="137" max="137"/>
    <col width="13.2" customWidth="1" min="138" max="138"/>
    <col width="13.2" customWidth="1" min="139" max="139"/>
    <col width="25.2" customWidth="1" min="140" max="140"/>
    <col width="13.2" customWidth="1" min="141" max="141"/>
    <col width="25.2" customWidth="1" min="142" max="142"/>
    <col width="26.4" customWidth="1" min="143" max="143"/>
    <col width="26.4" customWidth="1" min="144" max="144"/>
    <col width="26.4" customWidth="1" min="145" max="145"/>
    <col width="26.4" customWidth="1" min="146" max="146"/>
    <col width="25.2" customWidth="1" min="147" max="147"/>
    <col width="26.4" customWidth="1" min="148" max="148"/>
    <col width="26.4" customWidth="1" min="149" max="149"/>
    <col width="13.2" customWidth="1" min="150" max="150"/>
    <col width="25.2" customWidth="1" min="151" max="151"/>
    <col width="13.2" customWidth="1" min="152" max="152"/>
    <col width="25.2" customWidth="1" min="153" max="153"/>
    <col width="24" customWidth="1" min="154" max="154"/>
    <col width="25.2" customWidth="1" min="155" max="155"/>
    <col width="25.2" customWidth="1" min="156" max="156"/>
    <col width="25.2" customWidth="1" min="157" max="157"/>
    <col width="25.2" customWidth="1" min="158" max="158"/>
    <col width="13.2" customWidth="1" min="159" max="159"/>
    <col width="26.4" customWidth="1" min="160" max="160"/>
    <col width="13.2" customWidth="1" min="161" max="161"/>
    <col width="13.2" customWidth="1" min="162" max="162"/>
    <col width="25.2" customWidth="1" min="163" max="163"/>
    <col width="25.2" customWidth="1" min="164" max="164"/>
    <col width="25.2" customWidth="1" min="165" max="165"/>
    <col width="13.2" customWidth="1" min="166" max="166"/>
    <col width="25.2" customWidth="1" min="167" max="167"/>
    <col width="24" customWidth="1" min="168" max="168"/>
    <col width="26.4" customWidth="1" min="169" max="169"/>
    <col width="26.4" customWidth="1" min="170" max="170"/>
    <col width="25.2" customWidth="1" min="171" max="171"/>
    <col width="13.2" customWidth="1" min="172" max="172"/>
    <col width="13.2" customWidth="1" min="173" max="173"/>
    <col width="13.2" customWidth="1" min="174" max="174"/>
    <col width="13.2" customWidth="1" min="175" max="175"/>
    <col width="13.2" customWidth="1" min="176" max="176"/>
    <col width="13.2" customWidth="1" min="177" max="177"/>
    <col width="13.2" customWidth="1" min="178" max="178"/>
    <col width="13.2" customWidth="1" min="179" max="179"/>
    <col width="13.2" customWidth="1" min="180" max="180"/>
    <col width="25.2" customWidth="1" min="181" max="181"/>
    <col width="25.2" customWidth="1" min="182" max="182"/>
    <col width="13.2" customWidth="1" min="183" max="183"/>
    <col width="25.2" customWidth="1" min="184" max="184"/>
    <col width="26.4" customWidth="1" min="185" max="185"/>
    <col width="13.2" customWidth="1" min="186" max="186"/>
    <col width="25.2" customWidth="1" min="187" max="187"/>
    <col width="25.2" customWidth="1" min="188" max="188"/>
    <col width="13.2" customWidth="1" min="189" max="189"/>
    <col width="26.4" customWidth="1" min="190" max="190"/>
    <col width="25.2" customWidth="1" min="191" max="191"/>
    <col width="13.2" customWidth="1" min="192" max="192"/>
    <col width="25.2" customWidth="1" min="193" max="193"/>
    <col width="26.4" customWidth="1" min="194" max="194"/>
    <col width="13.2" customWidth="1" min="195" max="195"/>
    <col width="24" customWidth="1" min="196" max="196"/>
    <col width="13.2" customWidth="1" min="197" max="197"/>
    <col width="26.4" customWidth="1" min="198" max="198"/>
    <col width="13.2" customWidth="1" min="199" max="199"/>
    <col width="25.2" customWidth="1" min="200" max="200"/>
    <col width="13.2" customWidth="1" min="201" max="201"/>
    <col width="13.2" customWidth="1" min="202" max="202"/>
    <col width="26.4" customWidth="1" min="203" max="203"/>
    <col width="13.2" customWidth="1" min="204" max="204"/>
    <col width="25.2" customWidth="1" min="205" max="205"/>
    <col width="25.2" customWidth="1" min="206" max="206"/>
    <col width="13.2" customWidth="1" min="207" max="207"/>
    <col width="25.2" customWidth="1" min="208" max="208"/>
    <col width="25.2" customWidth="1" min="209" max="209"/>
    <col width="13.2" customWidth="1" min="210" max="210"/>
    <col width="22.8" customWidth="1" min="211" max="211"/>
    <col width="25.2" customWidth="1" min="212" max="212"/>
    <col width="25.2" customWidth="1" min="213" max="213"/>
    <col width="25.2" customWidth="1" min="214" max="214"/>
    <col width="13.2" customWidth="1" min="215" max="215"/>
    <col width="25.2" customWidth="1" min="216" max="216"/>
    <col width="13.2" customWidth="1" min="217" max="217"/>
    <col width="25.2" customWidth="1" min="218" max="218"/>
    <col width="26.4" customWidth="1" min="219" max="219"/>
    <col width="13.2" customWidth="1" min="220" max="220"/>
    <col width="24" customWidth="1" min="221" max="221"/>
    <col width="25.2" customWidth="1" min="222" max="222"/>
    <col width="26.4" customWidth="1" min="223" max="223"/>
    <col width="25.2" customWidth="1" min="224" max="224"/>
    <col width="25.2" customWidth="1" min="225" max="225"/>
    <col width="26.4" customWidth="1" min="226" max="226"/>
    <col width="25.2" customWidth="1" min="227" max="227"/>
    <col width="25.2" customWidth="1" min="228" max="228"/>
    <col width="25.2" customWidth="1" min="229" max="229"/>
    <col width="25.2" customWidth="1" min="230" max="230"/>
    <col width="25.2" customWidth="1" min="231" max="231"/>
    <col width="24" customWidth="1" min="232" max="232"/>
    <col width="25.2" customWidth="1" min="233" max="233"/>
    <col width="25.2" customWidth="1" min="234" max="234"/>
    <col width="13.2" customWidth="1" min="235" max="235"/>
    <col width="13.2" customWidth="1" min="236" max="236"/>
    <col width="25.2" customWidth="1" min="237" max="237"/>
    <col width="13.2" customWidth="1" min="238" max="238"/>
    <col width="26.4" customWidth="1" min="239" max="239"/>
    <col width="13.2" customWidth="1" min="240" max="240"/>
    <col width="13.2" customWidth="1" min="241" max="241"/>
    <col width="13.2" customWidth="1" min="242" max="242"/>
    <col width="25.2" customWidth="1" min="243" max="243"/>
    <col width="13.2" customWidth="1" min="244" max="244"/>
    <col width="13.2" customWidth="1" min="245" max="245"/>
    <col width="25.2" customWidth="1" min="246" max="246"/>
    <col width="26.4" customWidth="1" min="247" max="247"/>
    <col width="13.2" customWidth="1" min="248" max="248"/>
    <col width="26.4" customWidth="1" min="249" max="249"/>
    <col width="26.4" customWidth="1" min="250" max="250"/>
    <col width="13.2" customWidth="1" min="251" max="251"/>
    <col width="26.4" customWidth="1" min="252" max="252"/>
    <col width="13.2" customWidth="1" min="253" max="253"/>
    <col width="13.2" customWidth="1" min="254" max="254"/>
    <col width="13.2" customWidth="1" min="255" max="255"/>
    <col width="26.4" customWidth="1" min="256" max="256"/>
    <col width="13.2" customWidth="1" min="257" max="257"/>
    <col width="26.4" customWidth="1" min="258" max="258"/>
    <col width="26.4" customWidth="1" min="259" max="259"/>
    <col width="25.2" customWidth="1" min="260" max="260"/>
    <col width="13.2" customWidth="1" min="261" max="261"/>
    <col width="26.4" customWidth="1" min="262" max="262"/>
    <col width="25.2" customWidth="1" min="263" max="263"/>
    <col width="24" customWidth="1" min="264" max="264"/>
    <col width="25.2" customWidth="1" min="265" max="265"/>
    <col width="26.4" customWidth="1" min="266" max="266"/>
    <col width="26.4" customWidth="1" min="267" max="267"/>
    <col width="26.4" customWidth="1" min="268" max="268"/>
    <col width="26.4" customWidth="1" min="269" max="269"/>
    <col width="13.2" customWidth="1" min="270" max="270"/>
    <col width="25.2" customWidth="1" min="271" max="271"/>
    <col width="22.8" customWidth="1" min="272" max="272"/>
    <col width="13.2" customWidth="1" min="273" max="273"/>
    <col width="25.2" customWidth="1" min="274" max="274"/>
    <col width="13.2" customWidth="1" min="275" max="275"/>
    <col width="26.4" customWidth="1" min="276" max="276"/>
    <col width="24" customWidth="1" min="277" max="277"/>
    <col width="25.2" customWidth="1" min="278" max="278"/>
    <col width="26.4" customWidth="1" min="279" max="279"/>
    <col width="26.4" customWidth="1" min="280" max="280"/>
    <col width="13.2" customWidth="1" min="281" max="281"/>
    <col width="13.2" customWidth="1" min="282" max="282"/>
    <col width="13.2" customWidth="1" min="283" max="283"/>
    <col width="26.4" customWidth="1" min="284" max="284"/>
    <col width="13.2" customWidth="1" min="285" max="285"/>
    <col width="26.4" customWidth="1" min="286" max="286"/>
    <col width="13.2" customWidth="1" min="287" max="287"/>
    <col width="26.4" customWidth="1" min="288" max="288"/>
    <col width="26.4" customWidth="1" min="289" max="289"/>
    <col width="24" customWidth="1" min="290" max="290"/>
    <col width="13.2" customWidth="1" min="291" max="291"/>
    <col width="25.2" customWidth="1" min="292" max="292"/>
    <col width="13.2" customWidth="1" min="293" max="293"/>
    <col width="26.4" customWidth="1" min="294" max="294"/>
    <col width="26.4" customWidth="1" min="295" max="295"/>
    <col width="13.2" customWidth="1" min="296" max="296"/>
    <col width="13.2" customWidth="1" min="297" max="297"/>
    <col width="26.4" customWidth="1" min="298" max="298"/>
    <col width="13.2" customWidth="1" min="299" max="299"/>
    <col width="13.2" customWidth="1" min="300" max="300"/>
    <col width="25.2" customWidth="1" min="301" max="301"/>
    <col width="13.2" customWidth="1" min="302" max="302"/>
    <col width="13.2" customWidth="1" min="303" max="303"/>
    <col width="25.2" customWidth="1" min="304" max="304"/>
    <col width="26.4" customWidth="1" min="305" max="305"/>
    <col width="13.2" customWidth="1" min="306" max="306"/>
    <col width="13.2" customWidth="1" min="307" max="307"/>
    <col width="13.2" customWidth="1" min="308" max="308"/>
    <col width="13.2" customWidth="1" min="309" max="309"/>
    <col width="13.2" customWidth="1" min="310" max="310"/>
    <col width="26.4" customWidth="1" min="311" max="311"/>
    <col width="13.2" customWidth="1" min="312" max="312"/>
    <col width="26.4" customWidth="1" min="313" max="313"/>
    <col width="25.2" customWidth="1" min="314" max="314"/>
    <col width="26.4" customWidth="1" min="315" max="315"/>
    <col width="13.2" customWidth="1" min="316" max="316"/>
    <col width="13.2" customWidth="1" min="317" max="317"/>
    <col width="13.2" customWidth="1" min="318" max="318"/>
    <col width="26.4" customWidth="1" min="319" max="319"/>
    <col width="25.2" customWidth="1" min="320" max="320"/>
    <col width="13.2" customWidth="1" min="321" max="321"/>
    <col width="13.2" customWidth="1" min="322" max="322"/>
    <col width="13.2" customWidth="1" min="323" max="323"/>
    <col width="25.2" customWidth="1" min="324" max="324"/>
    <col width="13.2" customWidth="1" min="325" max="325"/>
    <col width="26.4" customWidth="1" min="326" max="326"/>
    <col width="13.2" customWidth="1" min="327" max="327"/>
    <col width="25.2" customWidth="1" min="328" max="328"/>
    <col width="25.2" customWidth="1" min="329" max="329"/>
    <col width="26.4" customWidth="1" min="330" max="330"/>
    <col width="26.4" customWidth="1" min="331" max="331"/>
    <col width="25.2" customWidth="1" min="332" max="332"/>
    <col width="26.4" customWidth="1" min="333" max="333"/>
    <col width="25.2" customWidth="1" min="334" max="334"/>
    <col width="24" customWidth="1" min="335" max="335"/>
    <col width="24" customWidth="1" min="336" max="336"/>
    <col width="26.4" customWidth="1" min="337" max="337"/>
    <col width="25.2" customWidth="1" min="338" max="338"/>
    <col width="13.2" customWidth="1" min="339" max="339"/>
    <col width="26.4" customWidth="1" min="340" max="340"/>
    <col width="25.2" customWidth="1" min="341" max="341"/>
    <col width="25.2" customWidth="1" min="342" max="342"/>
    <col width="26.4" customWidth="1" min="343" max="343"/>
    <col width="25.2" customWidth="1" min="344" max="344"/>
    <col width="25.2" customWidth="1" min="345" max="345"/>
    <col width="26.4" customWidth="1" min="346" max="346"/>
    <col width="13.2" customWidth="1" min="347" max="347"/>
    <col width="26.4" customWidth="1" min="348" max="348"/>
    <col width="24" customWidth="1" min="349" max="349"/>
    <col width="25.2" customWidth="1" min="350" max="350"/>
    <col width="13.2" customWidth="1" min="351" max="351"/>
    <col width="25.2" customWidth="1" min="352" max="352"/>
    <col width="24" customWidth="1" min="353" max="353"/>
    <col width="24" customWidth="1" min="354" max="354"/>
    <col width="26.4" customWidth="1" min="355" max="355"/>
    <col width="13.2" customWidth="1" min="356" max="356"/>
    <col width="13.2" customWidth="1" min="357" max="357"/>
    <col width="25.2" customWidth="1" min="358" max="358"/>
    <col width="13.2" customWidth="1" min="359" max="359"/>
    <col width="26.4" customWidth="1" min="360" max="360"/>
    <col width="25.2" customWidth="1" min="361" max="361"/>
    <col width="13.2" customWidth="1" min="362" max="362"/>
    <col width="25.2" customWidth="1" min="363" max="363"/>
    <col width="13.2" customWidth="1" min="364" max="364"/>
    <col width="26.4" customWidth="1" min="365" max="365"/>
    <col width="26.4" customWidth="1" min="366" max="366"/>
    <col width="25.2" customWidth="1" min="367" max="367"/>
    <col width="26.4" customWidth="1" min="368" max="368"/>
    <col width="25.2" customWidth="1" min="369" max="369"/>
    <col width="13.2" customWidth="1" min="370" max="370"/>
    <col width="13.2" customWidth="1" min="371" max="371"/>
    <col width="13.2" customWidth="1" min="372" max="372"/>
    <col width="26.4" customWidth="1" min="373" max="373"/>
    <col width="13.2" customWidth="1" min="374" max="374"/>
    <col width="26.4" customWidth="1" min="375" max="375"/>
    <col width="24" customWidth="1" min="376" max="376"/>
    <col width="13.2" customWidth="1" min="377" max="377"/>
    <col width="24" customWidth="1" min="378" max="378"/>
    <col width="13.2" customWidth="1" min="379" max="379"/>
    <col width="25.2" customWidth="1" min="380" max="380"/>
    <col width="26.4" customWidth="1" min="381" max="381"/>
    <col width="26.4" customWidth="1" min="382" max="382"/>
    <col width="13.2" customWidth="1" min="383" max="383"/>
    <col width="13.2" customWidth="1" min="384" max="384"/>
    <col width="13.2" customWidth="1" min="385" max="385"/>
    <col width="26.4" customWidth="1" min="386" max="386"/>
    <col width="26.4" customWidth="1" min="387" max="387"/>
    <col width="13.2" customWidth="1" min="388" max="388"/>
    <col width="24" customWidth="1" min="389" max="389"/>
    <col width="25.2" customWidth="1" min="390" max="390"/>
    <col width="13.2" customWidth="1" min="391" max="391"/>
    <col width="26.4" customWidth="1" min="392" max="392"/>
    <col width="25.2" customWidth="1" min="393" max="393"/>
    <col width="26.4" customWidth="1" min="394" max="394"/>
    <col width="24" customWidth="1" min="395" max="395"/>
    <col width="26.4" customWidth="1" min="396" max="396"/>
    <col width="25.2" customWidth="1" min="397" max="397"/>
    <col width="26.4" customWidth="1" min="398" max="398"/>
    <col width="24" customWidth="1" min="399" max="399"/>
    <col width="13.2" customWidth="1" min="400" max="400"/>
    <col width="13.2" customWidth="1" min="401" max="401"/>
    <col width="26.4" customWidth="1" min="402" max="402"/>
    <col width="13.2" customWidth="1" min="403" max="403"/>
    <col width="26.4" customWidth="1" min="404" max="404"/>
    <col width="13.2" customWidth="1" min="405" max="405"/>
    <col width="13.2" customWidth="1" min="406" max="406"/>
    <col width="13.2" customWidth="1" min="407" max="407"/>
    <col width="25.2" customWidth="1" min="408" max="408"/>
    <col width="26.4" customWidth="1" min="409" max="409"/>
    <col width="22.8" customWidth="1" min="410" max="410"/>
    <col width="25.2" customWidth="1" min="411" max="411"/>
    <col width="26.4" customWidth="1" min="412" max="412"/>
    <col width="13.2" customWidth="1" min="413" max="413"/>
    <col width="26.4" customWidth="1" min="414" max="414"/>
    <col width="25.2" customWidth="1" min="415" max="415"/>
    <col width="13.2" customWidth="1" min="416" max="416"/>
    <col width="25.2" customWidth="1" min="417" max="417"/>
    <col width="25.2" customWidth="1" min="418" max="418"/>
    <col width="25.2" customWidth="1" min="419" max="419"/>
    <col width="25.2" customWidth="1" min="420" max="420"/>
    <col width="24" customWidth="1" min="421" max="421"/>
    <col width="26.4" customWidth="1" min="422" max="422"/>
    <col width="13.2" customWidth="1" min="423" max="423"/>
    <col width="25.2" customWidth="1" min="424" max="424"/>
    <col width="25.2" customWidth="1" min="425" max="425"/>
    <col width="25.2" customWidth="1" min="426" max="426"/>
    <col width="25.2" customWidth="1" min="427" max="427"/>
    <col width="25.2" customWidth="1" min="428" max="428"/>
    <col width="25.2" customWidth="1" min="429" max="429"/>
    <col width="13.2" customWidth="1" min="430" max="430"/>
    <col width="26.4" customWidth="1" min="431" max="431"/>
    <col width="25.2" customWidth="1" min="432" max="432"/>
    <col width="25.2" customWidth="1" min="433" max="433"/>
    <col width="25.2" customWidth="1" min="434" max="434"/>
    <col width="13.2" customWidth="1" min="435" max="435"/>
    <col width="13.2" customWidth="1" min="436" max="436"/>
    <col width="13.2" customWidth="1" min="437" max="437"/>
    <col width="24" customWidth="1" min="438" max="438"/>
    <col width="25.2" customWidth="1" min="439" max="439"/>
    <col width="26.4" customWidth="1" min="440" max="440"/>
    <col width="26.4" customWidth="1" min="441" max="441"/>
    <col width="25.2" customWidth="1" min="442" max="442"/>
    <col width="25.2" customWidth="1" min="443" max="443"/>
    <col width="26.4" customWidth="1" min="444" max="444"/>
    <col width="13.2" customWidth="1" min="445" max="445"/>
    <col width="25.2" customWidth="1" min="446" max="446"/>
    <col width="13.2" customWidth="1" min="447" max="447"/>
    <col width="13.2" customWidth="1" min="448" max="448"/>
    <col width="13.2" customWidth="1" min="449" max="449"/>
    <col width="13.2" customWidth="1" min="450" max="450"/>
    <col width="13.2" customWidth="1" min="451" max="451"/>
    <col width="26.4" customWidth="1" min="452" max="452"/>
    <col width="25.2" customWidth="1" min="453" max="453"/>
    <col width="26.4" customWidth="1" min="454" max="454"/>
    <col width="25.2" customWidth="1" min="455" max="455"/>
    <col width="13.2" customWidth="1" min="456" max="456"/>
    <col width="13.2" customWidth="1" min="457" max="457"/>
    <col width="26.4" customWidth="1" min="458" max="458"/>
    <col width="25.2" customWidth="1" min="459" max="459"/>
    <col width="26.4" customWidth="1" min="460" max="460"/>
    <col width="26.4" customWidth="1" min="461" max="461"/>
    <col width="13.2" customWidth="1" min="462" max="462"/>
    <col width="13.2" customWidth="1" min="463" max="463"/>
    <col width="13.2" customWidth="1" min="464" max="464"/>
    <col width="26.4" customWidth="1" min="465" max="465"/>
    <col width="13.2" customWidth="1" min="466" max="466"/>
    <col width="26.4" customWidth="1" min="467" max="467"/>
    <col width="13.2" customWidth="1" min="468" max="468"/>
    <col width="13.2" customWidth="1" min="469" max="469"/>
    <col width="25.2" customWidth="1" min="470" max="470"/>
    <col width="13.2" customWidth="1" min="471" max="471"/>
    <col width="26.4" customWidth="1" min="472" max="472"/>
    <col width="25.2" customWidth="1" min="473" max="473"/>
    <col width="25.2" customWidth="1" min="474" max="474"/>
    <col width="13.2" customWidth="1" min="475" max="475"/>
    <col width="26.4" customWidth="1" min="476" max="476"/>
    <col width="13.2" customWidth="1" min="477" max="477"/>
    <col width="13.2" customWidth="1" min="478" max="478"/>
    <col width="25.2" customWidth="1" min="479" max="479"/>
    <col width="13.2" customWidth="1" min="480" max="480"/>
    <col width="25.2" customWidth="1" min="481" max="481"/>
    <col width="26.4" customWidth="1" min="482" max="482"/>
    <col width="13.2" customWidth="1" min="483" max="483"/>
    <col width="25.2" customWidth="1" min="484" max="484"/>
    <col width="13.2" customWidth="1" min="485" max="485"/>
    <col width="13.2" customWidth="1" min="486" max="486"/>
    <col width="25.2" customWidth="1" min="487" max="487"/>
    <col width="26.4" customWidth="1" min="488" max="488"/>
    <col width="26.4" customWidth="1" min="489" max="489"/>
    <col width="25.2" customWidth="1" min="490" max="490"/>
    <col width="24" customWidth="1" min="491" max="491"/>
    <col width="13.2" customWidth="1" min="492" max="492"/>
    <col width="13.2" customWidth="1" min="493" max="493"/>
    <col width="25.2" customWidth="1" min="494" max="494"/>
    <col width="13.2" customWidth="1" min="495" max="495"/>
    <col width="13.2" customWidth="1" min="496" max="496"/>
    <col width="13.2" customWidth="1" min="497" max="497"/>
    <col width="13.2" customWidth="1" min="498" max="498"/>
    <col width="26.4" customWidth="1" min="499" max="499"/>
    <col width="25.2" customWidth="1" min="500" max="500"/>
    <col width="26.4" customWidth="1" min="501" max="501"/>
    <col width="13.2" customWidth="1" min="502" max="502"/>
    <col width="13.2" customWidth="1" min="503" max="503"/>
    <col width="13.2" customWidth="1" min="504" max="504"/>
    <col width="26.4" customWidth="1" min="505" max="505"/>
    <col width="25.2" customWidth="1" min="506" max="506"/>
    <col width="25.2" customWidth="1" min="507" max="507"/>
    <col width="24" customWidth="1" min="508" max="508"/>
    <col width="25.2" customWidth="1" min="509" max="509"/>
    <col width="13.2" customWidth="1" min="510" max="510"/>
    <col width="24" customWidth="1" min="511" max="511"/>
    <col width="25.2" customWidth="1" min="512" max="512"/>
    <col width="26.4" customWidth="1" min="513" max="513"/>
    <col width="26.4" customWidth="1" min="514" max="514"/>
    <col width="13.2" customWidth="1" min="515" max="515"/>
    <col width="26.4" customWidth="1" min="516" max="516"/>
    <col width="26.4" customWidth="1" min="517" max="517"/>
    <col width="25.2" customWidth="1" min="518" max="518"/>
    <col width="25.2" customWidth="1" min="519" max="519"/>
    <col width="25.2" customWidth="1" min="520" max="520"/>
    <col width="26.4" customWidth="1" min="521" max="521"/>
    <col width="25.2" customWidth="1" min="522" max="522"/>
    <col width="25.2" customWidth="1" min="523" max="523"/>
    <col width="13.2" customWidth="1" min="524" max="524"/>
    <col width="13.2" customWidth="1" min="525" max="525"/>
    <col width="25.2" customWidth="1" min="526" max="526"/>
    <col width="13.2" customWidth="1" min="527" max="527"/>
    <col width="25.2" customWidth="1" min="528" max="528"/>
    <col width="13.2" customWidth="1" min="529" max="529"/>
    <col width="13.2" customWidth="1" min="530" max="530"/>
    <col width="26.4" customWidth="1" min="531" max="531"/>
    <col width="13.2" customWidth="1" min="532" max="532"/>
    <col width="13.2" customWidth="1" min="533" max="533"/>
    <col width="13.2" customWidth="1" min="534" max="534"/>
    <col width="26.4" customWidth="1" min="535" max="535"/>
    <col width="25.2" customWidth="1" min="536" max="536"/>
    <col width="13.2" customWidth="1" min="537" max="537"/>
    <col width="26.4" customWidth="1" min="538" max="538"/>
    <col width="25.2" customWidth="1" min="539" max="539"/>
    <col width="13.2" customWidth="1" min="540" max="540"/>
    <col width="25.2" customWidth="1" min="541" max="541"/>
    <col width="25.2" customWidth="1" min="542" max="542"/>
    <col width="13.2" customWidth="1" min="543" max="543"/>
    <col width="26.4" customWidth="1" min="544" max="544"/>
    <col width="25.2" customWidth="1" min="545" max="545"/>
    <col width="26.4" customWidth="1" min="546" max="546"/>
    <col width="13.2" customWidth="1" min="547" max="547"/>
    <col width="13.2" customWidth="1" min="548" max="548"/>
    <col width="13.2" customWidth="1" min="549" max="549"/>
    <col width="25.2" customWidth="1" min="550" max="550"/>
    <col width="26.4" customWidth="1" min="551" max="551"/>
    <col width="26.4" customWidth="1" min="552" max="552"/>
    <col width="26.4" customWidth="1" min="553" max="553"/>
    <col width="25.2" customWidth="1" min="554" max="554"/>
    <col width="25.2" customWidth="1" min="555" max="555"/>
    <col width="24" customWidth="1" min="556" max="556"/>
    <col width="25.2" customWidth="1" min="557" max="557"/>
    <col width="13.2" customWidth="1" min="558" max="558"/>
    <col width="13.2" customWidth="1" min="559" max="559"/>
    <col width="26.4" customWidth="1" min="560" max="560"/>
    <col width="26.4" customWidth="1" min="561" max="561"/>
    <col width="13.2" customWidth="1" min="562" max="562"/>
    <col width="25.2" customWidth="1" min="563" max="563"/>
    <col width="25.2" customWidth="1" min="564" max="564"/>
    <col width="13.2" customWidth="1" min="565" max="565"/>
    <col width="13.2" customWidth="1" min="566" max="566"/>
    <col width="13.2" customWidth="1" min="567" max="567"/>
    <col width="25.2" customWidth="1" min="568" max="568"/>
    <col width="13.2" customWidth="1" min="569" max="569"/>
    <col width="13.2" customWidth="1" min="570" max="570"/>
    <col width="26.4" customWidth="1" min="571" max="571"/>
    <col width="26.4" customWidth="1" min="572" max="572"/>
    <col width="25.2" customWidth="1" min="573" max="573"/>
    <col width="13.2" customWidth="1" min="574" max="574"/>
    <col width="25.2" customWidth="1" min="575" max="575"/>
    <col width="25.2" customWidth="1" min="576" max="576"/>
    <col width="13.2" customWidth="1" min="577" max="577"/>
    <col width="26.4" customWidth="1" min="578" max="578"/>
    <col width="26.4" customWidth="1" min="579" max="579"/>
    <col width="25.2" customWidth="1" min="580" max="580"/>
    <col width="26.4" customWidth="1" min="581" max="581"/>
    <col width="13.2" customWidth="1" min="582" max="582"/>
    <col width="25.2" customWidth="1" min="583" max="583"/>
    <col width="24" customWidth="1" min="584" max="584"/>
    <col width="25.2" customWidth="1" min="585" max="585"/>
    <col width="25.2" customWidth="1" min="586" max="586"/>
    <col width="25.2" customWidth="1" min="587" max="587"/>
    <col width="25.2" customWidth="1" min="588" max="588"/>
    <col width="13.2" customWidth="1" min="589" max="589"/>
    <col width="22.8" customWidth="1" min="590" max="590"/>
    <col width="13.2" customWidth="1" min="591" max="591"/>
    <col width="25.2" customWidth="1" min="592" max="592"/>
    <col width="25.2" customWidth="1" min="593" max="593"/>
    <col width="13.2" customWidth="1" min="594" max="594"/>
    <col width="24" customWidth="1" min="595" max="595"/>
    <col width="25.2" customWidth="1" min="596" max="596"/>
    <col width="25.2" customWidth="1" min="597" max="597"/>
    <col width="13.2" customWidth="1" min="598" max="598"/>
    <col width="25.2" customWidth="1" min="599" max="599"/>
    <col width="13.2" customWidth="1" min="600" max="600"/>
    <col width="25.2" customWidth="1" min="601" max="601"/>
    <col width="24" customWidth="1" min="602" max="602"/>
    <col width="26.4" customWidth="1" min="603" max="603"/>
    <col width="25.2" customWidth="1" min="604" max="604"/>
    <col width="25.2" customWidth="1" min="605" max="605"/>
    <col width="24" customWidth="1" min="606" max="606"/>
    <col width="25.2" customWidth="1" min="607" max="607"/>
    <col width="26.4" customWidth="1" min="608" max="608"/>
    <col width="26.4" customWidth="1" min="609" max="609"/>
    <col width="25.2" customWidth="1" min="610" max="610"/>
    <col width="25.2" customWidth="1" min="611" max="611"/>
    <col width="13.2" customWidth="1" min="612" max="612"/>
    <col width="25.2" customWidth="1" min="613" max="613"/>
    <col width="26.4" customWidth="1" min="614" max="614"/>
    <col width="25.2" customWidth="1" min="615" max="615"/>
    <col width="26.4" customWidth="1" min="616" max="616"/>
    <col width="26.4" customWidth="1" min="617" max="617"/>
    <col width="13.2" customWidth="1" min="618" max="618"/>
    <col width="13.2" customWidth="1" min="619" max="619"/>
    <col width="13.2" customWidth="1" min="620" max="620"/>
    <col width="25.2" customWidth="1" min="621" max="621"/>
    <col width="25.2" customWidth="1" min="622" max="622"/>
    <col width="13.2" customWidth="1" min="623" max="623"/>
    <col width="26.4" customWidth="1" min="624" max="624"/>
    <col width="26.4" customWidth="1" min="625" max="625"/>
    <col width="25.2" customWidth="1" min="626" max="626"/>
    <col width="25.2" customWidth="1" min="627" max="627"/>
    <col width="25.2" customWidth="1" min="628" max="628"/>
    <col width="26.4" customWidth="1" min="629" max="629"/>
    <col width="22.8" customWidth="1" min="630" max="630"/>
    <col width="26.4" customWidth="1" min="631" max="631"/>
    <col width="25.2" customWidth="1" min="632" max="632"/>
    <col width="13.2" customWidth="1" min="633" max="633"/>
    <col width="26.4" customWidth="1" min="634" max="634"/>
    <col width="13.2" customWidth="1" min="635" max="635"/>
    <col width="26.4" customWidth="1" min="636" max="636"/>
    <col width="25.2" customWidth="1" min="637" max="637"/>
    <col width="25.2" customWidth="1" min="638" max="638"/>
    <col width="25.2" customWidth="1" min="639" max="639"/>
    <col width="26.4" customWidth="1" min="640" max="640"/>
    <col width="25.2" customWidth="1" min="641" max="641"/>
    <col width="25.2" customWidth="1" min="642" max="642"/>
    <col width="13.2" customWidth="1" min="643" max="643"/>
    <col width="25.2" customWidth="1" min="644" max="644"/>
    <col width="25.2" customWidth="1" min="645" max="645"/>
    <col width="25.2" customWidth="1" min="646" max="646"/>
    <col width="25.2" customWidth="1" min="647" max="647"/>
    <col width="26.4" customWidth="1" min="648" max="648"/>
    <col width="25.2" customWidth="1" min="649" max="649"/>
    <col width="26.4" customWidth="1" min="650" max="650"/>
    <col width="13.2" customWidth="1" min="651" max="651"/>
    <col width="26.4" customWidth="1" min="652" max="652"/>
    <col width="26.4" customWidth="1" min="653" max="653"/>
    <col width="13.2" customWidth="1" min="654" max="654"/>
    <col width="26.4" customWidth="1" min="655" max="655"/>
    <col width="13.2" customWidth="1" min="656" max="656"/>
    <col width="25.2" customWidth="1" min="657" max="657"/>
    <col width="26.4" customWidth="1" min="658" max="658"/>
    <col width="26.4" customWidth="1" min="659" max="659"/>
    <col width="26.4" customWidth="1" min="660" max="660"/>
    <col width="25.2" customWidth="1" min="661" max="661"/>
    <col width="25.2" customWidth="1" min="662" max="662"/>
    <col width="25.2" customWidth="1" min="663" max="663"/>
    <col width="26.4" customWidth="1" min="664" max="664"/>
    <col width="26.4" customWidth="1" min="665" max="665"/>
    <col width="25.2" customWidth="1" min="666" max="666"/>
    <col width="13.2" customWidth="1" min="667" max="667"/>
    <col width="13.2" customWidth="1" min="668" max="668"/>
    <col width="26.4" customWidth="1" min="669" max="669"/>
    <col width="13.2" customWidth="1" min="670" max="670"/>
    <col width="13.2" customWidth="1" min="671" max="671"/>
    <col width="26.4" customWidth="1" min="672" max="672"/>
    <col width="13.2" customWidth="1" min="673" max="673"/>
    <col width="25.2" customWidth="1" min="674" max="674"/>
    <col width="13.2" customWidth="1" min="675" max="675"/>
    <col width="13.2" customWidth="1" min="676" max="676"/>
    <col width="25.2" customWidth="1" min="677" max="677"/>
    <col width="25.2" customWidth="1" min="678" max="678"/>
    <col width="26.4" customWidth="1" min="679" max="679"/>
    <col width="25.2" customWidth="1" min="680" max="680"/>
    <col width="13.2" customWidth="1" min="681" max="681"/>
    <col width="13.2" customWidth="1" min="682" max="682"/>
    <col width="13.2" customWidth="1" min="683" max="683"/>
    <col width="26.4" customWidth="1" min="684" max="684"/>
    <col width="24" customWidth="1" min="685" max="685"/>
    <col width="25.2" customWidth="1" min="686" max="686"/>
    <col width="13.2" customWidth="1" min="687" max="687"/>
    <col width="26.4" customWidth="1" min="688" max="688"/>
    <col width="13.2" customWidth="1" min="689" max="689"/>
    <col width="13.2" customWidth="1" min="690" max="690"/>
    <col width="26.4" customWidth="1" min="691" max="691"/>
    <col width="13.2" customWidth="1" min="692" max="692"/>
    <col width="26.4" customWidth="1" min="693" max="693"/>
    <col width="13.2" customWidth="1" min="694" max="694"/>
    <col width="13.2" customWidth="1" min="695" max="695"/>
    <col width="13.2" customWidth="1" min="696" max="696"/>
    <col width="26.4" customWidth="1" min="697" max="697"/>
    <col width="25.2" customWidth="1" min="698" max="698"/>
    <col width="26.4" customWidth="1" min="699" max="699"/>
    <col width="26.4" customWidth="1" min="700" max="700"/>
    <col width="13.2" customWidth="1" min="701" max="701"/>
    <col width="24" customWidth="1" min="702" max="702"/>
    <col width="24" customWidth="1" min="703" max="703"/>
    <col width="26.4" customWidth="1" min="704" max="704"/>
    <col width="26.4" customWidth="1" min="705" max="705"/>
    <col width="26.4" customWidth="1" min="706" max="706"/>
    <col width="25.2" customWidth="1" min="707" max="707"/>
    <col width="25.2" customWidth="1" min="708" max="708"/>
    <col width="13.2" customWidth="1" min="709" max="709"/>
    <col width="13.2" customWidth="1" min="710" max="710"/>
    <col width="13.2" customWidth="1" min="711" max="711"/>
    <col width="26.4" customWidth="1" min="712" max="712"/>
    <col width="13.2" customWidth="1" min="713" max="713"/>
    <col width="13.2" customWidth="1" min="714" max="714"/>
    <col width="25.2" customWidth="1" min="715" max="715"/>
    <col width="25.2" customWidth="1" min="716" max="716"/>
    <col width="26.4" customWidth="1" min="717" max="717"/>
    <col width="13.2" customWidth="1" min="718" max="718"/>
    <col width="13.2" customWidth="1" min="719" max="719"/>
    <col width="13.2" customWidth="1" min="720" max="720"/>
    <col width="13.2" customWidth="1" min="721" max="721"/>
    <col width="25.2" customWidth="1" min="722" max="722"/>
    <col width="25.2" customWidth="1" min="723" max="723"/>
    <col width="25.2" customWidth="1" min="724" max="724"/>
    <col width="13.2" customWidth="1" min="725" max="725"/>
    <col width="26.4" customWidth="1" min="726" max="726"/>
    <col width="26.4" customWidth="1" min="727" max="727"/>
    <col width="24" customWidth="1" min="728" max="728"/>
    <col width="26.4" customWidth="1" min="729" max="729"/>
    <col width="24" customWidth="1" min="730" max="730"/>
    <col width="25.2" customWidth="1" min="731" max="731"/>
    <col width="26.4" customWidth="1" min="732" max="732"/>
    <col width="13.2" customWidth="1" min="733" max="733"/>
    <col width="13.2" customWidth="1" min="734" max="734"/>
    <col width="13.2" customWidth="1" min="735" max="735"/>
    <col width="25.2" customWidth="1" min="736" max="736"/>
    <col width="26.4" customWidth="1" min="737" max="737"/>
    <col width="25.2" customWidth="1" min="738" max="738"/>
    <col width="26.4" customWidth="1" min="739" max="739"/>
    <col width="26.4" customWidth="1" min="740" max="740"/>
    <col width="13.2" customWidth="1" min="741" max="741"/>
    <col width="13.2" customWidth="1" min="742" max="742"/>
    <col width="25.2" customWidth="1" min="743" max="743"/>
    <col width="26.4" customWidth="1" min="744" max="744"/>
    <col width="25.2" customWidth="1" min="745" max="745"/>
    <col width="13.2" customWidth="1" min="746" max="746"/>
    <col width="13.2" customWidth="1" min="747" max="747"/>
    <col width="13.2" customWidth="1" min="748" max="748"/>
    <col width="26.4" customWidth="1" min="749" max="749"/>
    <col width="13.2" customWidth="1" min="750" max="750"/>
    <col width="26.4" customWidth="1" min="751" max="751"/>
    <col width="13.2" customWidth="1" min="752" max="752"/>
    <col width="13.2" customWidth="1" min="753" max="753"/>
    <col width="26.4" customWidth="1" min="754" max="754"/>
    <col width="26.4" customWidth="1" min="755" max="755"/>
    <col width="26.4" customWidth="1" min="756" max="756"/>
    <col width="25.2" customWidth="1" min="757" max="757"/>
    <col width="13.2" customWidth="1" min="758" max="758"/>
    <col width="13.2" customWidth="1" min="759" max="759"/>
    <col width="25.2" customWidth="1" min="760" max="760"/>
    <col width="26.4" customWidth="1" min="761" max="761"/>
    <col width="26.4" customWidth="1" min="762" max="762"/>
    <col width="13.2" customWidth="1" min="763" max="763"/>
    <col width="13.2" customWidth="1" min="764" max="764"/>
    <col width="24" customWidth="1" min="765" max="765"/>
    <col width="13.2" customWidth="1" min="766" max="766"/>
    <col width="25.2" customWidth="1" min="767" max="767"/>
    <col width="24" customWidth="1" min="768" max="768"/>
    <col width="25.2" customWidth="1" min="769" max="769"/>
    <col width="26.4" customWidth="1" min="770" max="770"/>
    <col width="13.2" customWidth="1" min="771" max="771"/>
    <col width="26.4" customWidth="1" min="772" max="772"/>
    <col width="13.2" customWidth="1" min="773" max="773"/>
    <col width="25.2" customWidth="1" min="774" max="774"/>
    <col width="25.2" customWidth="1" min="775" max="775"/>
    <col width="25.2" customWidth="1" min="776" max="776"/>
    <col width="26.4" customWidth="1" min="777" max="777"/>
    <col width="26.4" customWidth="1" min="778" max="778"/>
    <col width="13.2" customWidth="1" min="779" max="779"/>
    <col width="25.2" customWidth="1" min="780" max="780"/>
    <col width="13.2" customWidth="1" min="781" max="781"/>
    <col width="25.2" customWidth="1" min="782" max="782"/>
    <col width="13.2" customWidth="1" min="783" max="783"/>
    <col width="24" customWidth="1" min="784" max="784"/>
    <col width="26.4" customWidth="1" min="785" max="785"/>
    <col width="13.2" customWidth="1" min="786" max="786"/>
    <col width="25.2" customWidth="1" min="787" max="787"/>
    <col width="25.2" customWidth="1" min="788" max="788"/>
    <col width="13.2" customWidth="1" min="789" max="789"/>
    <col width="24" customWidth="1" min="790" max="790"/>
    <col width="26.4" customWidth="1" min="791" max="791"/>
    <col width="25.2" customWidth="1" min="792" max="792"/>
    <col width="13.2" customWidth="1" min="793" max="793"/>
    <col width="13.2" customWidth="1" min="794" max="794"/>
    <col width="25.2" customWidth="1" min="795" max="795"/>
    <col width="25.2" customWidth="1" min="796" max="796"/>
    <col width="26.4" customWidth="1" min="797" max="797"/>
    <col width="26.4" customWidth="1" min="798" max="798"/>
    <col width="13.2" customWidth="1" min="799" max="799"/>
    <col width="25.2" customWidth="1" min="800" max="800"/>
    <col width="13.2" customWidth="1" min="801" max="801"/>
    <col width="13.2" customWidth="1" min="802" max="802"/>
    <col width="26.4" customWidth="1" min="803" max="803"/>
    <col width="24" customWidth="1" min="804" max="804"/>
    <col width="25.2" customWidth="1" min="805" max="805"/>
    <col width="25.2" customWidth="1" min="806" max="806"/>
    <col width="26.4" customWidth="1" min="807" max="807"/>
    <col width="25.2" customWidth="1" min="808" max="808"/>
    <col width="13.2" customWidth="1" min="809" max="809"/>
    <col width="25.2" customWidth="1" min="810" max="810"/>
    <col width="26.4" customWidth="1" min="811" max="811"/>
    <col width="26.4" customWidth="1" min="812" max="812"/>
    <col width="26.4" customWidth="1" min="813" max="813"/>
    <col width="26.4" customWidth="1" min="814" max="814"/>
    <col width="24" customWidth="1" min="815" max="815"/>
    <col width="13.2" customWidth="1" min="816" max="816"/>
    <col width="13.2" customWidth="1" min="817" max="817"/>
    <col width="26.4" customWidth="1" min="818" max="818"/>
    <col width="26.4" customWidth="1" min="819" max="819"/>
    <col width="13.2" customWidth="1" min="820" max="820"/>
    <col width="13.2" customWidth="1" min="821" max="821"/>
    <col width="25.2" customWidth="1" min="822" max="822"/>
    <col width="25.2" customWidth="1" min="823" max="823"/>
    <col width="26.4" customWidth="1" min="824" max="824"/>
    <col width="25.2" customWidth="1" min="825" max="825"/>
    <col width="25.2" customWidth="1" min="826" max="826"/>
    <col width="25.2" customWidth="1" min="827" max="827"/>
    <col width="26.4" customWidth="1" min="828" max="828"/>
    <col width="26.4" customWidth="1" min="829" max="829"/>
    <col width="25.2" customWidth="1" min="830" max="830"/>
    <col width="26.4" customWidth="1" min="831" max="831"/>
    <col width="25.2" customWidth="1" min="832" max="832"/>
    <col width="24" customWidth="1" min="833" max="833"/>
    <col width="25.2" customWidth="1" min="834" max="834"/>
    <col width="24" customWidth="1" min="835" max="835"/>
    <col width="13.2" customWidth="1" min="836" max="836"/>
    <col width="13.2" customWidth="1" min="837" max="837"/>
    <col width="25.2" customWidth="1" min="838" max="838"/>
    <col width="25.2" customWidth="1" min="839" max="839"/>
    <col width="24" customWidth="1" min="840" max="840"/>
    <col width="25.2" customWidth="1" min="841" max="841"/>
    <col width="25.2" customWidth="1" min="842" max="842"/>
    <col width="26.4" customWidth="1" min="843" max="843"/>
    <col width="25.2" customWidth="1" min="844" max="844"/>
    <col width="13.2" customWidth="1" min="845" max="845"/>
    <col width="13.2" customWidth="1" min="846" max="846"/>
    <col width="25.2" customWidth="1" min="847" max="847"/>
    <col width="26.4" customWidth="1" min="848" max="848"/>
    <col width="26.4" customWidth="1" min="849" max="849"/>
    <col width="13.2" customWidth="1" min="850" max="850"/>
    <col width="13.2" customWidth="1" min="851" max="851"/>
    <col width="25.2" customWidth="1" min="852" max="852"/>
    <col width="25.2" customWidth="1" min="853" max="853"/>
    <col width="26.4" customWidth="1" min="854" max="854"/>
    <col width="13.2" customWidth="1" min="855" max="855"/>
    <col width="25.2" customWidth="1" min="856" max="856"/>
    <col width="25.2" customWidth="1" min="857" max="857"/>
    <col width="13.2" customWidth="1" min="858" max="858"/>
    <col width="26.4" customWidth="1" min="859" max="859"/>
    <col width="26.4" customWidth="1" min="860" max="860"/>
    <col width="25.2" customWidth="1" min="861" max="861"/>
    <col width="13.2" customWidth="1" min="862" max="862"/>
    <col width="25.2" customWidth="1" min="863" max="863"/>
    <col width="25.2" customWidth="1" min="864" max="864"/>
    <col width="13.2" customWidth="1" min="865" max="865"/>
    <col width="25.2" customWidth="1" min="866" max="866"/>
    <col width="26.4" customWidth="1" min="867" max="867"/>
    <col width="26.4" customWidth="1" min="868" max="868"/>
    <col width="25.2" customWidth="1" min="869" max="869"/>
    <col width="26.4" customWidth="1" min="870" max="870"/>
    <col width="26.4" customWidth="1" min="871" max="871"/>
    <col width="21.6" customWidth="1" min="872" max="872"/>
    <col width="26.4" customWidth="1" min="873" max="873"/>
    <col width="26.4" customWidth="1" min="874" max="874"/>
    <col width="13.2" customWidth="1" min="875" max="875"/>
    <col width="24" customWidth="1" min="876" max="876"/>
    <col width="25.2" customWidth="1" min="877" max="877"/>
    <col width="26.4" customWidth="1" min="878" max="878"/>
    <col width="24" customWidth="1" min="879" max="879"/>
    <col width="26.4" customWidth="1" min="880" max="880"/>
    <col width="26.4" customWidth="1" min="881" max="881"/>
    <col width="13.2" customWidth="1" min="882" max="882"/>
    <col width="13.2" customWidth="1" min="883" max="883"/>
    <col width="26.4" customWidth="1" min="884" max="884"/>
    <col width="25.2" customWidth="1" min="885" max="885"/>
    <col width="24" customWidth="1" min="886" max="886"/>
    <col width="25.2" customWidth="1" min="887" max="887"/>
    <col width="25.2" customWidth="1" min="888" max="888"/>
    <col width="13.2" customWidth="1" min="889" max="889"/>
    <col width="13.2" customWidth="1" min="890" max="890"/>
    <col width="13.2" customWidth="1" min="891" max="891"/>
    <col width="13.2" customWidth="1" min="892" max="892"/>
    <col width="13.2" customWidth="1" min="893" max="893"/>
    <col width="26.4" customWidth="1" min="894" max="894"/>
    <col width="25.2" customWidth="1" min="895" max="895"/>
    <col width="26.4" customWidth="1" min="896" max="896"/>
    <col width="26.4" customWidth="1" min="897" max="897"/>
    <col width="24" customWidth="1" min="898" max="898"/>
    <col width="24" customWidth="1" min="899" max="899"/>
    <col width="13.2" customWidth="1" min="900" max="900"/>
    <col width="26.4" customWidth="1" min="901" max="901"/>
    <col width="13.2" customWidth="1" min="902" max="902"/>
    <col width="13.2" customWidth="1" min="903" max="903"/>
    <col width="24" customWidth="1" min="904" max="904"/>
    <col width="25.2" customWidth="1" min="905" max="905"/>
    <col width="13.2" customWidth="1" min="906" max="906"/>
    <col width="13.2" customWidth="1" min="907" max="907"/>
    <col width="25.2" customWidth="1" min="908" max="908"/>
    <col width="13.2" customWidth="1" min="909" max="909"/>
    <col width="25.2" customWidth="1" min="910" max="910"/>
    <col width="25.2" customWidth="1" min="911" max="911"/>
    <col width="25.2" customWidth="1" min="912" max="912"/>
    <col width="25.2" customWidth="1" min="913" max="913"/>
    <col width="26.4" customWidth="1" min="914" max="914"/>
    <col width="24" customWidth="1" min="915" max="915"/>
    <col width="25.2" customWidth="1" min="916" max="916"/>
    <col width="25.2" customWidth="1" min="917" max="917"/>
    <col width="25.2" customWidth="1" min="918" max="918"/>
    <col width="26.4" customWidth="1" min="919" max="919"/>
    <col width="26.4" customWidth="1" min="920" max="920"/>
    <col width="25.2" customWidth="1" min="921" max="921"/>
    <col width="25.2" customWidth="1" min="922" max="922"/>
    <col width="26.4" customWidth="1" min="923" max="923"/>
    <col width="13.2" customWidth="1" min="924" max="924"/>
    <col width="25.2" customWidth="1" min="925" max="925"/>
    <col width="25.2" customWidth="1" min="926" max="926"/>
    <col width="13.2" customWidth="1" min="927" max="927"/>
    <col width="25.2" customWidth="1" min="928" max="928"/>
    <col width="24" customWidth="1" min="929" max="929"/>
    <col width="26.4" customWidth="1" min="930" max="930"/>
    <col width="25.2" customWidth="1" min="931" max="931"/>
    <col width="13.2" customWidth="1" min="932" max="932"/>
    <col width="26.4" customWidth="1" min="933" max="933"/>
    <col width="25.2" customWidth="1" min="934" max="934"/>
    <col width="24" customWidth="1" min="935" max="935"/>
    <col width="24" customWidth="1" min="936" max="936"/>
    <col width="25.2" customWidth="1" min="937" max="937"/>
    <col width="25.2" customWidth="1" min="938" max="938"/>
    <col width="13.2" customWidth="1" min="939" max="939"/>
    <col width="25.2" customWidth="1" min="940" max="940"/>
    <col width="26.4" customWidth="1" min="941" max="941"/>
    <col width="25.2" customWidth="1" min="942" max="942"/>
    <col width="13.2" customWidth="1" min="943" max="943"/>
    <col width="25.2" customWidth="1" min="944" max="944"/>
    <col width="26.4" customWidth="1" min="945" max="945"/>
    <col width="25.2" customWidth="1" min="946" max="946"/>
    <col width="26.4" customWidth="1" min="947" max="947"/>
    <col width="22.8" customWidth="1" min="948" max="948"/>
    <col width="13.2" customWidth="1" min="949" max="949"/>
    <col width="26.4" customWidth="1" min="950" max="950"/>
    <col width="26.4" customWidth="1" min="951" max="951"/>
    <col width="25.2" customWidth="1" min="952" max="952"/>
    <col width="26.4" customWidth="1" min="953" max="953"/>
    <col width="26.4" customWidth="1" min="954" max="954"/>
    <col width="13.2" customWidth="1" min="955" max="955"/>
    <col width="26.4" customWidth="1" min="956" max="956"/>
    <col width="13.2" customWidth="1" min="957" max="957"/>
    <col width="25.2" customWidth="1" min="958" max="958"/>
    <col width="13.2" customWidth="1" min="959" max="959"/>
    <col width="13.2" customWidth="1" min="960" max="960"/>
    <col width="13.2" customWidth="1" min="961" max="961"/>
    <col width="13.2" customWidth="1" min="962" max="962"/>
    <col width="13.2" customWidth="1" min="963" max="963"/>
    <col width="25.2" customWidth="1" min="964" max="964"/>
    <col width="13.2" customWidth="1" min="965" max="965"/>
    <col width="26.4" customWidth="1" min="966" max="966"/>
    <col width="25.2" customWidth="1" min="967" max="967"/>
    <col width="25.2" customWidth="1" min="968" max="968"/>
    <col width="25.2" customWidth="1" min="969" max="969"/>
    <col width="26.4" customWidth="1" min="970" max="970"/>
    <col width="25.2" customWidth="1" min="971" max="971"/>
    <col width="13.2" customWidth="1" min="972" max="972"/>
    <col width="13.2" customWidth="1" min="973" max="973"/>
    <col width="26.4" customWidth="1" min="974" max="974"/>
    <col width="13.2" customWidth="1" min="975" max="975"/>
    <col width="26.4" customWidth="1" min="976" max="976"/>
    <col width="26.4" customWidth="1" min="977" max="977"/>
    <col width="13.2" customWidth="1" min="978" max="978"/>
    <col width="25.2" customWidth="1" min="979" max="979"/>
    <col width="26.4" customWidth="1" min="980" max="980"/>
    <col width="13.2" customWidth="1" min="981" max="981"/>
    <col width="26.4" customWidth="1" min="982" max="982"/>
    <col width="26.4" customWidth="1" min="983" max="983"/>
    <col width="13.2" customWidth="1" min="984" max="984"/>
    <col width="25.2" customWidth="1" min="985" max="985"/>
    <col width="26.4" customWidth="1" min="986" max="986"/>
    <col width="25.2" customWidth="1" min="987" max="987"/>
    <col width="26.4" customWidth="1" min="988" max="988"/>
    <col width="13.2" customWidth="1" min="989" max="989"/>
    <col width="24" customWidth="1" min="990" max="990"/>
    <col width="25.2" customWidth="1" min="991" max="991"/>
    <col width="25.2" customWidth="1" min="992" max="992"/>
    <col width="26.4" customWidth="1" min="993" max="993"/>
    <col width="13.2" customWidth="1" min="994" max="994"/>
    <col width="13.2" customWidth="1" min="995" max="995"/>
    <col width="13.2" customWidth="1" min="996" max="996"/>
    <col width="26.4" customWidth="1" min="997" max="997"/>
    <col width="25.2" customWidth="1" min="998" max="998"/>
    <col width="25.2" customWidth="1" min="999" max="999"/>
    <col width="13.2" customWidth="1" min="1000" max="1000"/>
    <col width="25.2" customWidth="1" min="1001" max="1001"/>
    <col width="9.6" customWidth="1" min="1002" max="1002"/>
  </cols>
  <sheetData>
    <row r="1">
      <c r="A1" s="2" t="n"/>
      <c r="B1" s="3" t="inlineStr">
        <is>
          <t>pixel_0</t>
        </is>
      </c>
      <c r="C1" s="3" t="inlineStr">
        <is>
          <t>pixel_1</t>
        </is>
      </c>
      <c r="D1" s="3" t="inlineStr">
        <is>
          <t>pixel_2</t>
        </is>
      </c>
      <c r="E1" s="3" t="inlineStr">
        <is>
          <t>pixel_3</t>
        </is>
      </c>
      <c r="F1" s="3" t="inlineStr">
        <is>
          <t>pixel_4</t>
        </is>
      </c>
      <c r="G1" s="3" t="inlineStr">
        <is>
          <t>pixel_5</t>
        </is>
      </c>
      <c r="H1" s="3" t="inlineStr">
        <is>
          <t>pixel_6</t>
        </is>
      </c>
      <c r="I1" s="3" t="inlineStr">
        <is>
          <t>pixel_7</t>
        </is>
      </c>
      <c r="J1" s="3" t="inlineStr">
        <is>
          <t>pixel_8</t>
        </is>
      </c>
      <c r="K1" s="3" t="inlineStr">
        <is>
          <t>pixel_9</t>
        </is>
      </c>
      <c r="L1" s="3" t="inlineStr">
        <is>
          <t>pixel_10</t>
        </is>
      </c>
      <c r="M1" s="3" t="inlineStr">
        <is>
          <t>pixel_11</t>
        </is>
      </c>
      <c r="N1" s="3" t="inlineStr">
        <is>
          <t>pixel_12</t>
        </is>
      </c>
      <c r="O1" s="3" t="inlineStr">
        <is>
          <t>pixel_13</t>
        </is>
      </c>
      <c r="P1" s="3" t="inlineStr">
        <is>
          <t>pixel_14</t>
        </is>
      </c>
      <c r="Q1" s="3" t="inlineStr">
        <is>
          <t>pixel_15</t>
        </is>
      </c>
      <c r="R1" s="3" t="inlineStr">
        <is>
          <t>pixel_16</t>
        </is>
      </c>
      <c r="S1" s="3" t="inlineStr">
        <is>
          <t>pixel_17</t>
        </is>
      </c>
      <c r="T1" s="3" t="inlineStr">
        <is>
          <t>pixel_18</t>
        </is>
      </c>
      <c r="U1" s="3" t="inlineStr">
        <is>
          <t>pixel_19</t>
        </is>
      </c>
      <c r="V1" s="3" t="inlineStr">
        <is>
          <t>pixel_20</t>
        </is>
      </c>
      <c r="W1" s="3" t="inlineStr">
        <is>
          <t>pixel_21</t>
        </is>
      </c>
      <c r="X1" s="3" t="inlineStr">
        <is>
          <t>pixel_22</t>
        </is>
      </c>
      <c r="Y1" s="3" t="inlineStr">
        <is>
          <t>pixel_23</t>
        </is>
      </c>
      <c r="Z1" s="3" t="inlineStr">
        <is>
          <t>pixel_24</t>
        </is>
      </c>
      <c r="AA1" s="3" t="inlineStr">
        <is>
          <t>pixel_25</t>
        </is>
      </c>
      <c r="AB1" s="3" t="inlineStr">
        <is>
          <t>pixel_26</t>
        </is>
      </c>
      <c r="AC1" s="3" t="inlineStr">
        <is>
          <t>pixel_27</t>
        </is>
      </c>
      <c r="AD1" s="3" t="inlineStr">
        <is>
          <t>pixel_28</t>
        </is>
      </c>
      <c r="AE1" s="3" t="inlineStr">
        <is>
          <t>pixel_29</t>
        </is>
      </c>
      <c r="AF1" s="3" t="inlineStr">
        <is>
          <t>pixel_30</t>
        </is>
      </c>
      <c r="AG1" s="3" t="inlineStr">
        <is>
          <t>pixel_31</t>
        </is>
      </c>
      <c r="AH1" s="3" t="inlineStr">
        <is>
          <t>pixel_32</t>
        </is>
      </c>
      <c r="AI1" s="3" t="inlineStr">
        <is>
          <t>pixel_33</t>
        </is>
      </c>
      <c r="AJ1" s="3" t="inlineStr">
        <is>
          <t>pixel_34</t>
        </is>
      </c>
      <c r="AK1" s="3" t="inlineStr">
        <is>
          <t>pixel_35</t>
        </is>
      </c>
      <c r="AL1" s="3" t="inlineStr">
        <is>
          <t>pixel_36</t>
        </is>
      </c>
      <c r="AM1" s="3" t="inlineStr">
        <is>
          <t>pixel_37</t>
        </is>
      </c>
      <c r="AN1" s="3" t="inlineStr">
        <is>
          <t>pixel_38</t>
        </is>
      </c>
      <c r="AO1" s="3" t="inlineStr">
        <is>
          <t>pixel_39</t>
        </is>
      </c>
      <c r="AP1" s="3" t="inlineStr">
        <is>
          <t>pixel_40</t>
        </is>
      </c>
      <c r="AQ1" s="3" t="inlineStr">
        <is>
          <t>pixel_41</t>
        </is>
      </c>
      <c r="AR1" s="3" t="inlineStr">
        <is>
          <t>pixel_42</t>
        </is>
      </c>
      <c r="AS1" s="3" t="inlineStr">
        <is>
          <t>pixel_43</t>
        </is>
      </c>
      <c r="AT1" s="3" t="inlineStr">
        <is>
          <t>pixel_44</t>
        </is>
      </c>
      <c r="AU1" s="3" t="inlineStr">
        <is>
          <t>pixel_45</t>
        </is>
      </c>
      <c r="AV1" s="3" t="inlineStr">
        <is>
          <t>pixel_46</t>
        </is>
      </c>
      <c r="AW1" s="3" t="inlineStr">
        <is>
          <t>pixel_47</t>
        </is>
      </c>
      <c r="AX1" s="3" t="inlineStr">
        <is>
          <t>pixel_48</t>
        </is>
      </c>
      <c r="AY1" s="3" t="inlineStr">
        <is>
          <t>pixel_49</t>
        </is>
      </c>
      <c r="AZ1" s="3" t="inlineStr">
        <is>
          <t>pixel_50</t>
        </is>
      </c>
      <c r="BA1" s="3" t="inlineStr">
        <is>
          <t>pixel_51</t>
        </is>
      </c>
      <c r="BB1" s="3" t="inlineStr">
        <is>
          <t>pixel_52</t>
        </is>
      </c>
      <c r="BC1" s="3" t="inlineStr">
        <is>
          <t>pixel_53</t>
        </is>
      </c>
      <c r="BD1" s="3" t="inlineStr">
        <is>
          <t>pixel_54</t>
        </is>
      </c>
      <c r="BE1" s="3" t="inlineStr">
        <is>
          <t>pixel_55</t>
        </is>
      </c>
      <c r="BF1" s="3" t="inlineStr">
        <is>
          <t>pixel_56</t>
        </is>
      </c>
      <c r="BG1" s="3" t="inlineStr">
        <is>
          <t>pixel_57</t>
        </is>
      </c>
      <c r="BH1" s="3" t="inlineStr">
        <is>
          <t>pixel_58</t>
        </is>
      </c>
      <c r="BI1" s="3" t="inlineStr">
        <is>
          <t>pixel_59</t>
        </is>
      </c>
      <c r="BJ1" s="3" t="inlineStr">
        <is>
          <t>pixel_60</t>
        </is>
      </c>
      <c r="BK1" s="3" t="inlineStr">
        <is>
          <t>pixel_61</t>
        </is>
      </c>
      <c r="BL1" s="3" t="inlineStr">
        <is>
          <t>pixel_62</t>
        </is>
      </c>
      <c r="BM1" s="3" t="inlineStr">
        <is>
          <t>pixel_63</t>
        </is>
      </c>
      <c r="BN1" s="3" t="inlineStr">
        <is>
          <t>pixel_64</t>
        </is>
      </c>
      <c r="BO1" s="3" t="inlineStr">
        <is>
          <t>pixel_65</t>
        </is>
      </c>
      <c r="BP1" s="3" t="inlineStr">
        <is>
          <t>pixel_66</t>
        </is>
      </c>
      <c r="BQ1" s="3" t="inlineStr">
        <is>
          <t>pixel_67</t>
        </is>
      </c>
      <c r="BR1" s="3" t="inlineStr">
        <is>
          <t>pixel_68</t>
        </is>
      </c>
      <c r="BS1" s="3" t="inlineStr">
        <is>
          <t>pixel_69</t>
        </is>
      </c>
      <c r="BT1" s="3" t="inlineStr">
        <is>
          <t>pixel_70</t>
        </is>
      </c>
      <c r="BU1" s="3" t="inlineStr">
        <is>
          <t>pixel_71</t>
        </is>
      </c>
      <c r="BV1" s="3" t="inlineStr">
        <is>
          <t>pixel_72</t>
        </is>
      </c>
      <c r="BW1" s="3" t="inlineStr">
        <is>
          <t>pixel_73</t>
        </is>
      </c>
      <c r="BX1" s="3" t="inlineStr">
        <is>
          <t>pixel_74</t>
        </is>
      </c>
      <c r="BY1" s="3" t="inlineStr">
        <is>
          <t>pixel_75</t>
        </is>
      </c>
      <c r="BZ1" s="3" t="inlineStr">
        <is>
          <t>pixel_76</t>
        </is>
      </c>
      <c r="CA1" s="3" t="inlineStr">
        <is>
          <t>pixel_77</t>
        </is>
      </c>
      <c r="CB1" s="3" t="inlineStr">
        <is>
          <t>pixel_78</t>
        </is>
      </c>
      <c r="CC1" s="3" t="inlineStr">
        <is>
          <t>pixel_79</t>
        </is>
      </c>
      <c r="CD1" s="3" t="inlineStr">
        <is>
          <t>pixel_80</t>
        </is>
      </c>
      <c r="CE1" s="3" t="inlineStr">
        <is>
          <t>pixel_81</t>
        </is>
      </c>
      <c r="CF1" s="3" t="inlineStr">
        <is>
          <t>pixel_82</t>
        </is>
      </c>
      <c r="CG1" s="3" t="inlineStr">
        <is>
          <t>pixel_83</t>
        </is>
      </c>
      <c r="CH1" s="3" t="inlineStr">
        <is>
          <t>pixel_84</t>
        </is>
      </c>
      <c r="CI1" s="3" t="inlineStr">
        <is>
          <t>pixel_85</t>
        </is>
      </c>
      <c r="CJ1" s="3" t="inlineStr">
        <is>
          <t>pixel_86</t>
        </is>
      </c>
      <c r="CK1" s="3" t="inlineStr">
        <is>
          <t>pixel_87</t>
        </is>
      </c>
      <c r="CL1" s="3" t="inlineStr">
        <is>
          <t>pixel_88</t>
        </is>
      </c>
      <c r="CM1" s="3" t="inlineStr">
        <is>
          <t>pixel_89</t>
        </is>
      </c>
      <c r="CN1" s="3" t="inlineStr">
        <is>
          <t>pixel_90</t>
        </is>
      </c>
      <c r="CO1" s="3" t="inlineStr">
        <is>
          <t>pixel_91</t>
        </is>
      </c>
      <c r="CP1" s="3" t="inlineStr">
        <is>
          <t>pixel_92</t>
        </is>
      </c>
      <c r="CQ1" s="3" t="inlineStr">
        <is>
          <t>pixel_93</t>
        </is>
      </c>
      <c r="CR1" s="3" t="inlineStr">
        <is>
          <t>pixel_94</t>
        </is>
      </c>
      <c r="CS1" s="3" t="inlineStr">
        <is>
          <t>pixel_95</t>
        </is>
      </c>
      <c r="CT1" s="3" t="inlineStr">
        <is>
          <t>pixel_96</t>
        </is>
      </c>
      <c r="CU1" s="3" t="inlineStr">
        <is>
          <t>pixel_97</t>
        </is>
      </c>
      <c r="CV1" s="3" t="inlineStr">
        <is>
          <t>pixel_98</t>
        </is>
      </c>
      <c r="CW1" s="3" t="inlineStr">
        <is>
          <t>pixel_99</t>
        </is>
      </c>
      <c r="CX1" s="3" t="inlineStr">
        <is>
          <t>pixel_100</t>
        </is>
      </c>
      <c r="CY1" s="3" t="inlineStr">
        <is>
          <t>pixel_101</t>
        </is>
      </c>
      <c r="CZ1" s="3" t="inlineStr">
        <is>
          <t>pixel_102</t>
        </is>
      </c>
      <c r="DA1" s="3" t="inlineStr">
        <is>
          <t>pixel_103</t>
        </is>
      </c>
      <c r="DB1" s="3" t="inlineStr">
        <is>
          <t>pixel_104</t>
        </is>
      </c>
      <c r="DC1" s="3" t="inlineStr">
        <is>
          <t>pixel_105</t>
        </is>
      </c>
      <c r="DD1" s="3" t="inlineStr">
        <is>
          <t>pixel_106</t>
        </is>
      </c>
      <c r="DE1" s="3" t="inlineStr">
        <is>
          <t>pixel_107</t>
        </is>
      </c>
      <c r="DF1" s="3" t="inlineStr">
        <is>
          <t>pixel_108</t>
        </is>
      </c>
      <c r="DG1" s="3" t="inlineStr">
        <is>
          <t>pixel_109</t>
        </is>
      </c>
      <c r="DH1" s="3" t="inlineStr">
        <is>
          <t>pixel_110</t>
        </is>
      </c>
      <c r="DI1" s="3" t="inlineStr">
        <is>
          <t>pixel_111</t>
        </is>
      </c>
      <c r="DJ1" s="3" t="inlineStr">
        <is>
          <t>pixel_112</t>
        </is>
      </c>
      <c r="DK1" s="3" t="inlineStr">
        <is>
          <t>pixel_113</t>
        </is>
      </c>
      <c r="DL1" s="3" t="inlineStr">
        <is>
          <t>pixel_114</t>
        </is>
      </c>
      <c r="DM1" s="3" t="inlineStr">
        <is>
          <t>pixel_115</t>
        </is>
      </c>
      <c r="DN1" s="3" t="inlineStr">
        <is>
          <t>pixel_116</t>
        </is>
      </c>
      <c r="DO1" s="3" t="inlineStr">
        <is>
          <t>pixel_117</t>
        </is>
      </c>
      <c r="DP1" s="3" t="inlineStr">
        <is>
          <t>pixel_118</t>
        </is>
      </c>
      <c r="DQ1" s="3" t="inlineStr">
        <is>
          <t>pixel_119</t>
        </is>
      </c>
      <c r="DR1" s="3" t="inlineStr">
        <is>
          <t>pixel_120</t>
        </is>
      </c>
      <c r="DS1" s="3" t="inlineStr">
        <is>
          <t>pixel_121</t>
        </is>
      </c>
      <c r="DT1" s="3" t="inlineStr">
        <is>
          <t>pixel_122</t>
        </is>
      </c>
      <c r="DU1" s="3" t="inlineStr">
        <is>
          <t>pixel_123</t>
        </is>
      </c>
      <c r="DV1" s="3" t="inlineStr">
        <is>
          <t>pixel_124</t>
        </is>
      </c>
      <c r="DW1" s="3" t="inlineStr">
        <is>
          <t>pixel_125</t>
        </is>
      </c>
      <c r="DX1" s="3" t="inlineStr">
        <is>
          <t>pixel_126</t>
        </is>
      </c>
      <c r="DY1" s="3" t="inlineStr">
        <is>
          <t>pixel_127</t>
        </is>
      </c>
      <c r="DZ1" s="3" t="inlineStr">
        <is>
          <t>pixel_128</t>
        </is>
      </c>
      <c r="EA1" s="3" t="inlineStr">
        <is>
          <t>pixel_129</t>
        </is>
      </c>
      <c r="EB1" s="3" t="inlineStr">
        <is>
          <t>pixel_130</t>
        </is>
      </c>
      <c r="EC1" s="3" t="inlineStr">
        <is>
          <t>pixel_131</t>
        </is>
      </c>
      <c r="ED1" s="3" t="inlineStr">
        <is>
          <t>pixel_132</t>
        </is>
      </c>
      <c r="EE1" s="3" t="inlineStr">
        <is>
          <t>pixel_133</t>
        </is>
      </c>
      <c r="EF1" s="3" t="inlineStr">
        <is>
          <t>pixel_134</t>
        </is>
      </c>
      <c r="EG1" s="3" t="inlineStr">
        <is>
          <t>pixel_135</t>
        </is>
      </c>
      <c r="EH1" s="3" t="inlineStr">
        <is>
          <t>pixel_136</t>
        </is>
      </c>
      <c r="EI1" s="3" t="inlineStr">
        <is>
          <t>pixel_137</t>
        </is>
      </c>
      <c r="EJ1" s="3" t="inlineStr">
        <is>
          <t>pixel_138</t>
        </is>
      </c>
      <c r="EK1" s="3" t="inlineStr">
        <is>
          <t>pixel_139</t>
        </is>
      </c>
      <c r="EL1" s="3" t="inlineStr">
        <is>
          <t>pixel_140</t>
        </is>
      </c>
      <c r="EM1" s="3" t="inlineStr">
        <is>
          <t>pixel_141</t>
        </is>
      </c>
      <c r="EN1" s="3" t="inlineStr">
        <is>
          <t>pixel_142</t>
        </is>
      </c>
      <c r="EO1" s="3" t="inlineStr">
        <is>
          <t>pixel_143</t>
        </is>
      </c>
      <c r="EP1" s="3" t="inlineStr">
        <is>
          <t>pixel_144</t>
        </is>
      </c>
      <c r="EQ1" s="3" t="inlineStr">
        <is>
          <t>pixel_145</t>
        </is>
      </c>
      <c r="ER1" s="3" t="inlineStr">
        <is>
          <t>pixel_146</t>
        </is>
      </c>
      <c r="ES1" s="3" t="inlineStr">
        <is>
          <t>pixel_147</t>
        </is>
      </c>
      <c r="ET1" s="3" t="inlineStr">
        <is>
          <t>pixel_148</t>
        </is>
      </c>
      <c r="EU1" s="3" t="inlineStr">
        <is>
          <t>pixel_149</t>
        </is>
      </c>
      <c r="EV1" s="3" t="inlineStr">
        <is>
          <t>pixel_150</t>
        </is>
      </c>
      <c r="EW1" s="3" t="inlineStr">
        <is>
          <t>pixel_151</t>
        </is>
      </c>
      <c r="EX1" s="3" t="inlineStr">
        <is>
          <t>pixel_152</t>
        </is>
      </c>
      <c r="EY1" s="3" t="inlineStr">
        <is>
          <t>pixel_153</t>
        </is>
      </c>
      <c r="EZ1" s="3" t="inlineStr">
        <is>
          <t>pixel_154</t>
        </is>
      </c>
      <c r="FA1" s="3" t="inlineStr">
        <is>
          <t>pixel_155</t>
        </is>
      </c>
      <c r="FB1" s="3" t="inlineStr">
        <is>
          <t>pixel_156</t>
        </is>
      </c>
      <c r="FC1" s="3" t="inlineStr">
        <is>
          <t>pixel_157</t>
        </is>
      </c>
      <c r="FD1" s="3" t="inlineStr">
        <is>
          <t>pixel_158</t>
        </is>
      </c>
      <c r="FE1" s="3" t="inlineStr">
        <is>
          <t>pixel_159</t>
        </is>
      </c>
      <c r="FF1" s="3" t="inlineStr">
        <is>
          <t>pixel_160</t>
        </is>
      </c>
      <c r="FG1" s="3" t="inlineStr">
        <is>
          <t>pixel_161</t>
        </is>
      </c>
      <c r="FH1" s="3" t="inlineStr">
        <is>
          <t>pixel_162</t>
        </is>
      </c>
      <c r="FI1" s="3" t="inlineStr">
        <is>
          <t>pixel_163</t>
        </is>
      </c>
      <c r="FJ1" s="3" t="inlineStr">
        <is>
          <t>pixel_164</t>
        </is>
      </c>
      <c r="FK1" s="3" t="inlineStr">
        <is>
          <t>pixel_165</t>
        </is>
      </c>
      <c r="FL1" s="3" t="inlineStr">
        <is>
          <t>pixel_166</t>
        </is>
      </c>
      <c r="FM1" s="3" t="inlineStr">
        <is>
          <t>pixel_167</t>
        </is>
      </c>
      <c r="FN1" s="3" t="inlineStr">
        <is>
          <t>pixel_168</t>
        </is>
      </c>
      <c r="FO1" s="3" t="inlineStr">
        <is>
          <t>pixel_169</t>
        </is>
      </c>
      <c r="FP1" s="3" t="inlineStr">
        <is>
          <t>pixel_170</t>
        </is>
      </c>
      <c r="FQ1" s="3" t="inlineStr">
        <is>
          <t>pixel_171</t>
        </is>
      </c>
      <c r="FR1" s="3" t="inlineStr">
        <is>
          <t>pixel_172</t>
        </is>
      </c>
      <c r="FS1" s="3" t="inlineStr">
        <is>
          <t>pixel_173</t>
        </is>
      </c>
      <c r="FT1" s="3" t="inlineStr">
        <is>
          <t>pixel_174</t>
        </is>
      </c>
      <c r="FU1" s="3" t="inlineStr">
        <is>
          <t>pixel_175</t>
        </is>
      </c>
      <c r="FV1" s="3" t="inlineStr">
        <is>
          <t>pixel_176</t>
        </is>
      </c>
      <c r="FW1" s="3" t="inlineStr">
        <is>
          <t>pixel_177</t>
        </is>
      </c>
      <c r="FX1" s="3" t="inlineStr">
        <is>
          <t>pixel_178</t>
        </is>
      </c>
      <c r="FY1" s="3" t="inlineStr">
        <is>
          <t>pixel_179</t>
        </is>
      </c>
      <c r="FZ1" s="3" t="inlineStr">
        <is>
          <t>pixel_180</t>
        </is>
      </c>
      <c r="GA1" s="3" t="inlineStr">
        <is>
          <t>pixel_181</t>
        </is>
      </c>
      <c r="GB1" s="3" t="inlineStr">
        <is>
          <t>pixel_182</t>
        </is>
      </c>
      <c r="GC1" s="3" t="inlineStr">
        <is>
          <t>pixel_183</t>
        </is>
      </c>
      <c r="GD1" s="3" t="inlineStr">
        <is>
          <t>pixel_184</t>
        </is>
      </c>
      <c r="GE1" s="3" t="inlineStr">
        <is>
          <t>pixel_185</t>
        </is>
      </c>
      <c r="GF1" s="3" t="inlineStr">
        <is>
          <t>pixel_186</t>
        </is>
      </c>
      <c r="GG1" s="3" t="inlineStr">
        <is>
          <t>pixel_187</t>
        </is>
      </c>
      <c r="GH1" s="3" t="inlineStr">
        <is>
          <t>pixel_188</t>
        </is>
      </c>
      <c r="GI1" s="3" t="inlineStr">
        <is>
          <t>pixel_189</t>
        </is>
      </c>
      <c r="GJ1" s="3" t="inlineStr">
        <is>
          <t>pixel_190</t>
        </is>
      </c>
      <c r="GK1" s="3" t="inlineStr">
        <is>
          <t>pixel_191</t>
        </is>
      </c>
      <c r="GL1" s="3" t="inlineStr">
        <is>
          <t>pixel_192</t>
        </is>
      </c>
      <c r="GM1" s="3" t="inlineStr">
        <is>
          <t>pixel_193</t>
        </is>
      </c>
      <c r="GN1" s="3" t="inlineStr">
        <is>
          <t>pixel_194</t>
        </is>
      </c>
      <c r="GO1" s="3" t="inlineStr">
        <is>
          <t>pixel_195</t>
        </is>
      </c>
      <c r="GP1" s="3" t="inlineStr">
        <is>
          <t>pixel_196</t>
        </is>
      </c>
      <c r="GQ1" s="3" t="inlineStr">
        <is>
          <t>pixel_197</t>
        </is>
      </c>
      <c r="GR1" s="3" t="inlineStr">
        <is>
          <t>pixel_198</t>
        </is>
      </c>
      <c r="GS1" s="3" t="inlineStr">
        <is>
          <t>pixel_199</t>
        </is>
      </c>
      <c r="GT1" s="3" t="inlineStr">
        <is>
          <t>pixel_200</t>
        </is>
      </c>
      <c r="GU1" s="3" t="inlineStr">
        <is>
          <t>pixel_201</t>
        </is>
      </c>
      <c r="GV1" s="3" t="inlineStr">
        <is>
          <t>pixel_202</t>
        </is>
      </c>
      <c r="GW1" s="3" t="inlineStr">
        <is>
          <t>pixel_203</t>
        </is>
      </c>
      <c r="GX1" s="3" t="inlineStr">
        <is>
          <t>pixel_204</t>
        </is>
      </c>
      <c r="GY1" s="3" t="inlineStr">
        <is>
          <t>pixel_205</t>
        </is>
      </c>
      <c r="GZ1" s="3" t="inlineStr">
        <is>
          <t>pixel_206</t>
        </is>
      </c>
      <c r="HA1" s="3" t="inlineStr">
        <is>
          <t>pixel_207</t>
        </is>
      </c>
      <c r="HB1" s="3" t="inlineStr">
        <is>
          <t>pixel_208</t>
        </is>
      </c>
      <c r="HC1" s="3" t="inlineStr">
        <is>
          <t>pixel_209</t>
        </is>
      </c>
      <c r="HD1" s="3" t="inlineStr">
        <is>
          <t>pixel_210</t>
        </is>
      </c>
      <c r="HE1" s="3" t="inlineStr">
        <is>
          <t>pixel_211</t>
        </is>
      </c>
      <c r="HF1" s="3" t="inlineStr">
        <is>
          <t>pixel_212</t>
        </is>
      </c>
      <c r="HG1" s="3" t="inlineStr">
        <is>
          <t>pixel_213</t>
        </is>
      </c>
      <c r="HH1" s="3" t="inlineStr">
        <is>
          <t>pixel_214</t>
        </is>
      </c>
      <c r="HI1" s="3" t="inlineStr">
        <is>
          <t>pixel_215</t>
        </is>
      </c>
      <c r="HJ1" s="3" t="inlineStr">
        <is>
          <t>pixel_216</t>
        </is>
      </c>
      <c r="HK1" s="3" t="inlineStr">
        <is>
          <t>pixel_217</t>
        </is>
      </c>
      <c r="HL1" s="3" t="inlineStr">
        <is>
          <t>pixel_218</t>
        </is>
      </c>
      <c r="HM1" s="3" t="inlineStr">
        <is>
          <t>pixel_219</t>
        </is>
      </c>
      <c r="HN1" s="3" t="inlineStr">
        <is>
          <t>pixel_220</t>
        </is>
      </c>
      <c r="HO1" s="3" t="inlineStr">
        <is>
          <t>pixel_221</t>
        </is>
      </c>
      <c r="HP1" s="3" t="inlineStr">
        <is>
          <t>pixel_222</t>
        </is>
      </c>
      <c r="HQ1" s="3" t="inlineStr">
        <is>
          <t>pixel_223</t>
        </is>
      </c>
      <c r="HR1" s="3" t="inlineStr">
        <is>
          <t>pixel_224</t>
        </is>
      </c>
      <c r="HS1" s="3" t="inlineStr">
        <is>
          <t>pixel_225</t>
        </is>
      </c>
      <c r="HT1" s="3" t="inlineStr">
        <is>
          <t>pixel_226</t>
        </is>
      </c>
      <c r="HU1" s="3" t="inlineStr">
        <is>
          <t>pixel_227</t>
        </is>
      </c>
      <c r="HV1" s="3" t="inlineStr">
        <is>
          <t>pixel_228</t>
        </is>
      </c>
      <c r="HW1" s="3" t="inlineStr">
        <is>
          <t>pixel_229</t>
        </is>
      </c>
      <c r="HX1" s="3" t="inlineStr">
        <is>
          <t>pixel_230</t>
        </is>
      </c>
      <c r="HY1" s="3" t="inlineStr">
        <is>
          <t>pixel_231</t>
        </is>
      </c>
      <c r="HZ1" s="3" t="inlineStr">
        <is>
          <t>pixel_232</t>
        </is>
      </c>
      <c r="IA1" s="3" t="inlineStr">
        <is>
          <t>pixel_233</t>
        </is>
      </c>
      <c r="IB1" s="3" t="inlineStr">
        <is>
          <t>pixel_234</t>
        </is>
      </c>
      <c r="IC1" s="3" t="inlineStr">
        <is>
          <t>pixel_235</t>
        </is>
      </c>
      <c r="ID1" s="3" t="inlineStr">
        <is>
          <t>pixel_236</t>
        </is>
      </c>
      <c r="IE1" s="3" t="inlineStr">
        <is>
          <t>pixel_237</t>
        </is>
      </c>
      <c r="IF1" s="3" t="inlineStr">
        <is>
          <t>pixel_238</t>
        </is>
      </c>
      <c r="IG1" s="3" t="inlineStr">
        <is>
          <t>pixel_239</t>
        </is>
      </c>
      <c r="IH1" s="3" t="inlineStr">
        <is>
          <t>pixel_240</t>
        </is>
      </c>
      <c r="II1" s="3" t="inlineStr">
        <is>
          <t>pixel_241</t>
        </is>
      </c>
      <c r="IJ1" s="3" t="inlineStr">
        <is>
          <t>pixel_242</t>
        </is>
      </c>
      <c r="IK1" s="3" t="inlineStr">
        <is>
          <t>pixel_243</t>
        </is>
      </c>
      <c r="IL1" s="3" t="inlineStr">
        <is>
          <t>pixel_244</t>
        </is>
      </c>
      <c r="IM1" s="3" t="inlineStr">
        <is>
          <t>pixel_245</t>
        </is>
      </c>
      <c r="IN1" s="3" t="inlineStr">
        <is>
          <t>pixel_246</t>
        </is>
      </c>
      <c r="IO1" s="3" t="inlineStr">
        <is>
          <t>pixel_247</t>
        </is>
      </c>
      <c r="IP1" s="3" t="inlineStr">
        <is>
          <t>pixel_248</t>
        </is>
      </c>
      <c r="IQ1" s="3" t="inlineStr">
        <is>
          <t>pixel_249</t>
        </is>
      </c>
      <c r="IR1" s="3" t="inlineStr">
        <is>
          <t>pixel_250</t>
        </is>
      </c>
      <c r="IS1" s="3" t="inlineStr">
        <is>
          <t>pixel_251</t>
        </is>
      </c>
      <c r="IT1" s="3" t="inlineStr">
        <is>
          <t>pixel_252</t>
        </is>
      </c>
      <c r="IU1" s="3" t="inlineStr">
        <is>
          <t>pixel_253</t>
        </is>
      </c>
      <c r="IV1" s="3" t="inlineStr">
        <is>
          <t>pixel_254</t>
        </is>
      </c>
      <c r="IW1" s="3" t="inlineStr">
        <is>
          <t>pixel_255</t>
        </is>
      </c>
      <c r="IX1" s="3" t="inlineStr">
        <is>
          <t>pixel_256</t>
        </is>
      </c>
      <c r="IY1" s="3" t="inlineStr">
        <is>
          <t>pixel_257</t>
        </is>
      </c>
      <c r="IZ1" s="3" t="inlineStr">
        <is>
          <t>pixel_258</t>
        </is>
      </c>
      <c r="JA1" s="3" t="inlineStr">
        <is>
          <t>pixel_259</t>
        </is>
      </c>
      <c r="JB1" s="3" t="inlineStr">
        <is>
          <t>pixel_260</t>
        </is>
      </c>
      <c r="JC1" s="3" t="inlineStr">
        <is>
          <t>pixel_261</t>
        </is>
      </c>
      <c r="JD1" s="3" t="inlineStr">
        <is>
          <t>pixel_262</t>
        </is>
      </c>
      <c r="JE1" s="3" t="inlineStr">
        <is>
          <t>pixel_263</t>
        </is>
      </c>
      <c r="JF1" s="3" t="inlineStr">
        <is>
          <t>pixel_264</t>
        </is>
      </c>
      <c r="JG1" s="3" t="inlineStr">
        <is>
          <t>pixel_265</t>
        </is>
      </c>
      <c r="JH1" s="3" t="inlineStr">
        <is>
          <t>pixel_266</t>
        </is>
      </c>
      <c r="JI1" s="3" t="inlineStr">
        <is>
          <t>pixel_267</t>
        </is>
      </c>
      <c r="JJ1" s="3" t="inlineStr">
        <is>
          <t>pixel_268</t>
        </is>
      </c>
      <c r="JK1" s="3" t="inlineStr">
        <is>
          <t>pixel_269</t>
        </is>
      </c>
      <c r="JL1" s="3" t="inlineStr">
        <is>
          <t>pixel_270</t>
        </is>
      </c>
      <c r="JM1" s="3" t="inlineStr">
        <is>
          <t>pixel_271</t>
        </is>
      </c>
      <c r="JN1" s="3" t="inlineStr">
        <is>
          <t>pixel_272</t>
        </is>
      </c>
      <c r="JO1" s="3" t="inlineStr">
        <is>
          <t>pixel_273</t>
        </is>
      </c>
      <c r="JP1" s="3" t="inlineStr">
        <is>
          <t>pixel_274</t>
        </is>
      </c>
      <c r="JQ1" s="3" t="inlineStr">
        <is>
          <t>pixel_275</t>
        </is>
      </c>
      <c r="JR1" s="3" t="inlineStr">
        <is>
          <t>pixel_276</t>
        </is>
      </c>
      <c r="JS1" s="3" t="inlineStr">
        <is>
          <t>pixel_277</t>
        </is>
      </c>
      <c r="JT1" s="3" t="inlineStr">
        <is>
          <t>pixel_278</t>
        </is>
      </c>
      <c r="JU1" s="3" t="inlineStr">
        <is>
          <t>pixel_279</t>
        </is>
      </c>
      <c r="JV1" s="3" t="inlineStr">
        <is>
          <t>pixel_280</t>
        </is>
      </c>
      <c r="JW1" s="3" t="inlineStr">
        <is>
          <t>pixel_281</t>
        </is>
      </c>
      <c r="JX1" s="3" t="inlineStr">
        <is>
          <t>pixel_282</t>
        </is>
      </c>
      <c r="JY1" s="3" t="inlineStr">
        <is>
          <t>pixel_283</t>
        </is>
      </c>
      <c r="JZ1" s="3" t="inlineStr">
        <is>
          <t>pixel_284</t>
        </is>
      </c>
      <c r="KA1" s="3" t="inlineStr">
        <is>
          <t>pixel_285</t>
        </is>
      </c>
      <c r="KB1" s="3" t="inlineStr">
        <is>
          <t>pixel_286</t>
        </is>
      </c>
      <c r="KC1" s="3" t="inlineStr">
        <is>
          <t>pixel_287</t>
        </is>
      </c>
      <c r="KD1" s="3" t="inlineStr">
        <is>
          <t>pixel_288</t>
        </is>
      </c>
      <c r="KE1" s="3" t="inlineStr">
        <is>
          <t>pixel_289</t>
        </is>
      </c>
      <c r="KF1" s="3" t="inlineStr">
        <is>
          <t>pixel_290</t>
        </is>
      </c>
      <c r="KG1" s="3" t="inlineStr">
        <is>
          <t>pixel_291</t>
        </is>
      </c>
      <c r="KH1" s="3" t="inlineStr">
        <is>
          <t>pixel_292</t>
        </is>
      </c>
      <c r="KI1" s="3" t="inlineStr">
        <is>
          <t>pixel_293</t>
        </is>
      </c>
      <c r="KJ1" s="3" t="inlineStr">
        <is>
          <t>pixel_294</t>
        </is>
      </c>
      <c r="KK1" s="3" t="inlineStr">
        <is>
          <t>pixel_295</t>
        </is>
      </c>
      <c r="KL1" s="3" t="inlineStr">
        <is>
          <t>pixel_296</t>
        </is>
      </c>
      <c r="KM1" s="3" t="inlineStr">
        <is>
          <t>pixel_297</t>
        </is>
      </c>
      <c r="KN1" s="3" t="inlineStr">
        <is>
          <t>pixel_298</t>
        </is>
      </c>
      <c r="KO1" s="3" t="inlineStr">
        <is>
          <t>pixel_299</t>
        </is>
      </c>
      <c r="KP1" s="3" t="inlineStr">
        <is>
          <t>pixel_300</t>
        </is>
      </c>
      <c r="KQ1" s="3" t="inlineStr">
        <is>
          <t>pixel_301</t>
        </is>
      </c>
      <c r="KR1" s="3" t="inlineStr">
        <is>
          <t>pixel_302</t>
        </is>
      </c>
      <c r="KS1" s="3" t="inlineStr">
        <is>
          <t>pixel_303</t>
        </is>
      </c>
      <c r="KT1" s="3" t="inlineStr">
        <is>
          <t>pixel_304</t>
        </is>
      </c>
      <c r="KU1" s="3" t="inlineStr">
        <is>
          <t>pixel_305</t>
        </is>
      </c>
      <c r="KV1" s="3" t="inlineStr">
        <is>
          <t>pixel_306</t>
        </is>
      </c>
      <c r="KW1" s="3" t="inlineStr">
        <is>
          <t>pixel_307</t>
        </is>
      </c>
      <c r="KX1" s="3" t="inlineStr">
        <is>
          <t>pixel_308</t>
        </is>
      </c>
      <c r="KY1" s="3" t="inlineStr">
        <is>
          <t>pixel_309</t>
        </is>
      </c>
      <c r="KZ1" s="3" t="inlineStr">
        <is>
          <t>pixel_310</t>
        </is>
      </c>
      <c r="LA1" s="3" t="inlineStr">
        <is>
          <t>pixel_311</t>
        </is>
      </c>
      <c r="LB1" s="3" t="inlineStr">
        <is>
          <t>pixel_312</t>
        </is>
      </c>
      <c r="LC1" s="3" t="inlineStr">
        <is>
          <t>pixel_313</t>
        </is>
      </c>
      <c r="LD1" s="3" t="inlineStr">
        <is>
          <t>pixel_314</t>
        </is>
      </c>
      <c r="LE1" s="3" t="inlineStr">
        <is>
          <t>pixel_315</t>
        </is>
      </c>
      <c r="LF1" s="3" t="inlineStr">
        <is>
          <t>pixel_316</t>
        </is>
      </c>
      <c r="LG1" s="3" t="inlineStr">
        <is>
          <t>pixel_317</t>
        </is>
      </c>
      <c r="LH1" s="3" t="inlineStr">
        <is>
          <t>pixel_318</t>
        </is>
      </c>
      <c r="LI1" s="3" t="inlineStr">
        <is>
          <t>pixel_319</t>
        </is>
      </c>
      <c r="LJ1" s="3" t="inlineStr">
        <is>
          <t>pixel_320</t>
        </is>
      </c>
      <c r="LK1" s="3" t="inlineStr">
        <is>
          <t>pixel_321</t>
        </is>
      </c>
      <c r="LL1" s="3" t="inlineStr">
        <is>
          <t>pixel_322</t>
        </is>
      </c>
      <c r="LM1" s="3" t="inlineStr">
        <is>
          <t>pixel_323</t>
        </is>
      </c>
      <c r="LN1" s="3" t="inlineStr">
        <is>
          <t>pixel_324</t>
        </is>
      </c>
      <c r="LO1" s="3" t="inlineStr">
        <is>
          <t>pixel_325</t>
        </is>
      </c>
      <c r="LP1" s="3" t="inlineStr">
        <is>
          <t>pixel_326</t>
        </is>
      </c>
      <c r="LQ1" s="3" t="inlineStr">
        <is>
          <t>pixel_327</t>
        </is>
      </c>
      <c r="LR1" s="3" t="inlineStr">
        <is>
          <t>pixel_328</t>
        </is>
      </c>
      <c r="LS1" s="3" t="inlineStr">
        <is>
          <t>pixel_329</t>
        </is>
      </c>
      <c r="LT1" s="3" t="inlineStr">
        <is>
          <t>pixel_330</t>
        </is>
      </c>
      <c r="LU1" s="3" t="inlineStr">
        <is>
          <t>pixel_331</t>
        </is>
      </c>
      <c r="LV1" s="3" t="inlineStr">
        <is>
          <t>pixel_332</t>
        </is>
      </c>
      <c r="LW1" s="3" t="inlineStr">
        <is>
          <t>pixel_333</t>
        </is>
      </c>
      <c r="LX1" s="3" t="inlineStr">
        <is>
          <t>pixel_334</t>
        </is>
      </c>
      <c r="LY1" s="3" t="inlineStr">
        <is>
          <t>pixel_335</t>
        </is>
      </c>
      <c r="LZ1" s="3" t="inlineStr">
        <is>
          <t>pixel_336</t>
        </is>
      </c>
      <c r="MA1" s="3" t="inlineStr">
        <is>
          <t>pixel_337</t>
        </is>
      </c>
      <c r="MB1" s="3" t="inlineStr">
        <is>
          <t>pixel_338</t>
        </is>
      </c>
      <c r="MC1" s="3" t="inlineStr">
        <is>
          <t>pixel_339</t>
        </is>
      </c>
      <c r="MD1" s="3" t="inlineStr">
        <is>
          <t>pixel_340</t>
        </is>
      </c>
      <c r="ME1" s="3" t="inlineStr">
        <is>
          <t>pixel_341</t>
        </is>
      </c>
      <c r="MF1" s="3" t="inlineStr">
        <is>
          <t>pixel_342</t>
        </is>
      </c>
      <c r="MG1" s="3" t="inlineStr">
        <is>
          <t>pixel_343</t>
        </is>
      </c>
      <c r="MH1" s="3" t="inlineStr">
        <is>
          <t>pixel_344</t>
        </is>
      </c>
      <c r="MI1" s="3" t="inlineStr">
        <is>
          <t>pixel_345</t>
        </is>
      </c>
      <c r="MJ1" s="3" t="inlineStr">
        <is>
          <t>pixel_346</t>
        </is>
      </c>
      <c r="MK1" s="3" t="inlineStr">
        <is>
          <t>pixel_347</t>
        </is>
      </c>
      <c r="ML1" s="3" t="inlineStr">
        <is>
          <t>pixel_348</t>
        </is>
      </c>
      <c r="MM1" s="3" t="inlineStr">
        <is>
          <t>pixel_349</t>
        </is>
      </c>
      <c r="MN1" s="3" t="inlineStr">
        <is>
          <t>pixel_350</t>
        </is>
      </c>
      <c r="MO1" s="3" t="inlineStr">
        <is>
          <t>pixel_351</t>
        </is>
      </c>
      <c r="MP1" s="3" t="inlineStr">
        <is>
          <t>pixel_352</t>
        </is>
      </c>
      <c r="MQ1" s="3" t="inlineStr">
        <is>
          <t>pixel_353</t>
        </is>
      </c>
      <c r="MR1" s="3" t="inlineStr">
        <is>
          <t>pixel_354</t>
        </is>
      </c>
      <c r="MS1" s="3" t="inlineStr">
        <is>
          <t>pixel_355</t>
        </is>
      </c>
      <c r="MT1" s="3" t="inlineStr">
        <is>
          <t>pixel_356</t>
        </is>
      </c>
      <c r="MU1" s="3" t="inlineStr">
        <is>
          <t>pixel_357</t>
        </is>
      </c>
      <c r="MV1" s="3" t="inlineStr">
        <is>
          <t>pixel_358</t>
        </is>
      </c>
      <c r="MW1" s="3" t="inlineStr">
        <is>
          <t>pixel_359</t>
        </is>
      </c>
      <c r="MX1" s="3" t="inlineStr">
        <is>
          <t>pixel_360</t>
        </is>
      </c>
      <c r="MY1" s="3" t="inlineStr">
        <is>
          <t>pixel_361</t>
        </is>
      </c>
      <c r="MZ1" s="3" t="inlineStr">
        <is>
          <t>pixel_362</t>
        </is>
      </c>
      <c r="NA1" s="3" t="inlineStr">
        <is>
          <t>pixel_363</t>
        </is>
      </c>
      <c r="NB1" s="3" t="inlineStr">
        <is>
          <t>pixel_364</t>
        </is>
      </c>
      <c r="NC1" s="3" t="inlineStr">
        <is>
          <t>pixel_365</t>
        </is>
      </c>
      <c r="ND1" s="3" t="inlineStr">
        <is>
          <t>pixel_366</t>
        </is>
      </c>
      <c r="NE1" s="3" t="inlineStr">
        <is>
          <t>pixel_367</t>
        </is>
      </c>
      <c r="NF1" s="3" t="inlineStr">
        <is>
          <t>pixel_368</t>
        </is>
      </c>
      <c r="NG1" s="3" t="inlineStr">
        <is>
          <t>pixel_369</t>
        </is>
      </c>
      <c r="NH1" s="3" t="inlineStr">
        <is>
          <t>pixel_370</t>
        </is>
      </c>
      <c r="NI1" s="3" t="inlineStr">
        <is>
          <t>pixel_371</t>
        </is>
      </c>
      <c r="NJ1" s="3" t="inlineStr">
        <is>
          <t>pixel_372</t>
        </is>
      </c>
      <c r="NK1" s="3" t="inlineStr">
        <is>
          <t>pixel_373</t>
        </is>
      </c>
      <c r="NL1" s="3" t="inlineStr">
        <is>
          <t>pixel_374</t>
        </is>
      </c>
      <c r="NM1" s="3" t="inlineStr">
        <is>
          <t>pixel_375</t>
        </is>
      </c>
      <c r="NN1" s="3" t="inlineStr">
        <is>
          <t>pixel_376</t>
        </is>
      </c>
      <c r="NO1" s="3" t="inlineStr">
        <is>
          <t>pixel_377</t>
        </is>
      </c>
      <c r="NP1" s="3" t="inlineStr">
        <is>
          <t>pixel_378</t>
        </is>
      </c>
      <c r="NQ1" s="3" t="inlineStr">
        <is>
          <t>pixel_379</t>
        </is>
      </c>
      <c r="NR1" s="3" t="inlineStr">
        <is>
          <t>pixel_380</t>
        </is>
      </c>
      <c r="NS1" s="3" t="inlineStr">
        <is>
          <t>pixel_381</t>
        </is>
      </c>
      <c r="NT1" s="3" t="inlineStr">
        <is>
          <t>pixel_382</t>
        </is>
      </c>
      <c r="NU1" s="3" t="inlineStr">
        <is>
          <t>pixel_383</t>
        </is>
      </c>
      <c r="NV1" s="3" t="inlineStr">
        <is>
          <t>pixel_384</t>
        </is>
      </c>
      <c r="NW1" s="3" t="inlineStr">
        <is>
          <t>pixel_385</t>
        </is>
      </c>
      <c r="NX1" s="3" t="inlineStr">
        <is>
          <t>pixel_386</t>
        </is>
      </c>
      <c r="NY1" s="3" t="inlineStr">
        <is>
          <t>pixel_387</t>
        </is>
      </c>
      <c r="NZ1" s="3" t="inlineStr">
        <is>
          <t>pixel_388</t>
        </is>
      </c>
      <c r="OA1" s="3" t="inlineStr">
        <is>
          <t>pixel_389</t>
        </is>
      </c>
      <c r="OB1" s="3" t="inlineStr">
        <is>
          <t>pixel_390</t>
        </is>
      </c>
      <c r="OC1" s="3" t="inlineStr">
        <is>
          <t>pixel_391</t>
        </is>
      </c>
      <c r="OD1" s="3" t="inlineStr">
        <is>
          <t>pixel_392</t>
        </is>
      </c>
      <c r="OE1" s="3" t="inlineStr">
        <is>
          <t>pixel_393</t>
        </is>
      </c>
      <c r="OF1" s="3" t="inlineStr">
        <is>
          <t>pixel_394</t>
        </is>
      </c>
      <c r="OG1" s="3" t="inlineStr">
        <is>
          <t>pixel_395</t>
        </is>
      </c>
      <c r="OH1" s="3" t="inlineStr">
        <is>
          <t>pixel_396</t>
        </is>
      </c>
      <c r="OI1" s="3" t="inlineStr">
        <is>
          <t>pixel_397</t>
        </is>
      </c>
      <c r="OJ1" s="3" t="inlineStr">
        <is>
          <t>pixel_398</t>
        </is>
      </c>
      <c r="OK1" s="3" t="inlineStr">
        <is>
          <t>pixel_399</t>
        </is>
      </c>
      <c r="OL1" s="3" t="inlineStr">
        <is>
          <t>pixel_400</t>
        </is>
      </c>
      <c r="OM1" s="3" t="inlineStr">
        <is>
          <t>pixel_401</t>
        </is>
      </c>
      <c r="ON1" s="3" t="inlineStr">
        <is>
          <t>pixel_402</t>
        </is>
      </c>
      <c r="OO1" s="3" t="inlineStr">
        <is>
          <t>pixel_403</t>
        </is>
      </c>
      <c r="OP1" s="3" t="inlineStr">
        <is>
          <t>pixel_404</t>
        </is>
      </c>
      <c r="OQ1" s="3" t="inlineStr">
        <is>
          <t>pixel_405</t>
        </is>
      </c>
      <c r="OR1" s="3" t="inlineStr">
        <is>
          <t>pixel_406</t>
        </is>
      </c>
      <c r="OS1" s="3" t="inlineStr">
        <is>
          <t>pixel_407</t>
        </is>
      </c>
      <c r="OT1" s="3" t="inlineStr">
        <is>
          <t>pixel_408</t>
        </is>
      </c>
      <c r="OU1" s="3" t="inlineStr">
        <is>
          <t>pixel_409</t>
        </is>
      </c>
      <c r="OV1" s="3" t="inlineStr">
        <is>
          <t>pixel_410</t>
        </is>
      </c>
      <c r="OW1" s="3" t="inlineStr">
        <is>
          <t>pixel_411</t>
        </is>
      </c>
      <c r="OX1" s="3" t="inlineStr">
        <is>
          <t>pixel_412</t>
        </is>
      </c>
      <c r="OY1" s="3" t="inlineStr">
        <is>
          <t>pixel_413</t>
        </is>
      </c>
      <c r="OZ1" s="3" t="inlineStr">
        <is>
          <t>pixel_414</t>
        </is>
      </c>
      <c r="PA1" s="3" t="inlineStr">
        <is>
          <t>pixel_415</t>
        </is>
      </c>
      <c r="PB1" s="3" t="inlineStr">
        <is>
          <t>pixel_416</t>
        </is>
      </c>
      <c r="PC1" s="3" t="inlineStr">
        <is>
          <t>pixel_417</t>
        </is>
      </c>
      <c r="PD1" s="3" t="inlineStr">
        <is>
          <t>pixel_418</t>
        </is>
      </c>
      <c r="PE1" s="3" t="inlineStr">
        <is>
          <t>pixel_419</t>
        </is>
      </c>
      <c r="PF1" s="3" t="inlineStr">
        <is>
          <t>pixel_420</t>
        </is>
      </c>
      <c r="PG1" s="3" t="inlineStr">
        <is>
          <t>pixel_421</t>
        </is>
      </c>
      <c r="PH1" s="3" t="inlineStr">
        <is>
          <t>pixel_422</t>
        </is>
      </c>
      <c r="PI1" s="3" t="inlineStr">
        <is>
          <t>pixel_423</t>
        </is>
      </c>
      <c r="PJ1" s="3" t="inlineStr">
        <is>
          <t>pixel_424</t>
        </is>
      </c>
      <c r="PK1" s="3" t="inlineStr">
        <is>
          <t>pixel_425</t>
        </is>
      </c>
      <c r="PL1" s="3" t="inlineStr">
        <is>
          <t>pixel_426</t>
        </is>
      </c>
      <c r="PM1" s="3" t="inlineStr">
        <is>
          <t>pixel_427</t>
        </is>
      </c>
      <c r="PN1" s="3" t="inlineStr">
        <is>
          <t>pixel_428</t>
        </is>
      </c>
      <c r="PO1" s="3" t="inlineStr">
        <is>
          <t>pixel_429</t>
        </is>
      </c>
      <c r="PP1" s="3" t="inlineStr">
        <is>
          <t>pixel_430</t>
        </is>
      </c>
      <c r="PQ1" s="3" t="inlineStr">
        <is>
          <t>pixel_431</t>
        </is>
      </c>
      <c r="PR1" s="3" t="inlineStr">
        <is>
          <t>pixel_432</t>
        </is>
      </c>
      <c r="PS1" s="3" t="inlineStr">
        <is>
          <t>pixel_433</t>
        </is>
      </c>
      <c r="PT1" s="3" t="inlineStr">
        <is>
          <t>pixel_434</t>
        </is>
      </c>
      <c r="PU1" s="3" t="inlineStr">
        <is>
          <t>pixel_435</t>
        </is>
      </c>
      <c r="PV1" s="3" t="inlineStr">
        <is>
          <t>pixel_436</t>
        </is>
      </c>
      <c r="PW1" s="3" t="inlineStr">
        <is>
          <t>pixel_437</t>
        </is>
      </c>
      <c r="PX1" s="3" t="inlineStr">
        <is>
          <t>pixel_438</t>
        </is>
      </c>
      <c r="PY1" s="3" t="inlineStr">
        <is>
          <t>pixel_439</t>
        </is>
      </c>
      <c r="PZ1" s="3" t="inlineStr">
        <is>
          <t>pixel_440</t>
        </is>
      </c>
      <c r="QA1" s="3" t="inlineStr">
        <is>
          <t>pixel_441</t>
        </is>
      </c>
      <c r="QB1" s="3" t="inlineStr">
        <is>
          <t>pixel_442</t>
        </is>
      </c>
      <c r="QC1" s="3" t="inlineStr">
        <is>
          <t>pixel_443</t>
        </is>
      </c>
      <c r="QD1" s="3" t="inlineStr">
        <is>
          <t>pixel_444</t>
        </is>
      </c>
      <c r="QE1" s="3" t="inlineStr">
        <is>
          <t>pixel_445</t>
        </is>
      </c>
      <c r="QF1" s="3" t="inlineStr">
        <is>
          <t>pixel_446</t>
        </is>
      </c>
      <c r="QG1" s="3" t="inlineStr">
        <is>
          <t>pixel_447</t>
        </is>
      </c>
      <c r="QH1" s="3" t="inlineStr">
        <is>
          <t>pixel_448</t>
        </is>
      </c>
      <c r="QI1" s="3" t="inlineStr">
        <is>
          <t>pixel_449</t>
        </is>
      </c>
      <c r="QJ1" s="3" t="inlineStr">
        <is>
          <t>pixel_450</t>
        </is>
      </c>
      <c r="QK1" s="3" t="inlineStr">
        <is>
          <t>pixel_451</t>
        </is>
      </c>
      <c r="QL1" s="3" t="inlineStr">
        <is>
          <t>pixel_452</t>
        </is>
      </c>
      <c r="QM1" s="3" t="inlineStr">
        <is>
          <t>pixel_453</t>
        </is>
      </c>
      <c r="QN1" s="3" t="inlineStr">
        <is>
          <t>pixel_454</t>
        </is>
      </c>
      <c r="QO1" s="3" t="inlineStr">
        <is>
          <t>pixel_455</t>
        </is>
      </c>
      <c r="QP1" s="3" t="inlineStr">
        <is>
          <t>pixel_456</t>
        </is>
      </c>
      <c r="QQ1" s="3" t="inlineStr">
        <is>
          <t>pixel_457</t>
        </is>
      </c>
      <c r="QR1" s="3" t="inlineStr">
        <is>
          <t>pixel_458</t>
        </is>
      </c>
      <c r="QS1" s="3" t="inlineStr">
        <is>
          <t>pixel_459</t>
        </is>
      </c>
      <c r="QT1" s="3" t="inlineStr">
        <is>
          <t>pixel_460</t>
        </is>
      </c>
      <c r="QU1" s="3" t="inlineStr">
        <is>
          <t>pixel_461</t>
        </is>
      </c>
      <c r="QV1" s="3" t="inlineStr">
        <is>
          <t>pixel_462</t>
        </is>
      </c>
      <c r="QW1" s="3" t="inlineStr">
        <is>
          <t>pixel_463</t>
        </is>
      </c>
      <c r="QX1" s="3" t="inlineStr">
        <is>
          <t>pixel_464</t>
        </is>
      </c>
      <c r="QY1" s="3" t="inlineStr">
        <is>
          <t>pixel_465</t>
        </is>
      </c>
      <c r="QZ1" s="3" t="inlineStr">
        <is>
          <t>pixel_466</t>
        </is>
      </c>
      <c r="RA1" s="3" t="inlineStr">
        <is>
          <t>pixel_467</t>
        </is>
      </c>
      <c r="RB1" s="3" t="inlineStr">
        <is>
          <t>pixel_468</t>
        </is>
      </c>
      <c r="RC1" s="3" t="inlineStr">
        <is>
          <t>pixel_469</t>
        </is>
      </c>
      <c r="RD1" s="3" t="inlineStr">
        <is>
          <t>pixel_470</t>
        </is>
      </c>
      <c r="RE1" s="3" t="inlineStr">
        <is>
          <t>pixel_471</t>
        </is>
      </c>
      <c r="RF1" s="3" t="inlineStr">
        <is>
          <t>pixel_472</t>
        </is>
      </c>
      <c r="RG1" s="3" t="inlineStr">
        <is>
          <t>pixel_473</t>
        </is>
      </c>
      <c r="RH1" s="3" t="inlineStr">
        <is>
          <t>pixel_474</t>
        </is>
      </c>
      <c r="RI1" s="3" t="inlineStr">
        <is>
          <t>pixel_475</t>
        </is>
      </c>
      <c r="RJ1" s="3" t="inlineStr">
        <is>
          <t>pixel_476</t>
        </is>
      </c>
      <c r="RK1" s="3" t="inlineStr">
        <is>
          <t>pixel_477</t>
        </is>
      </c>
      <c r="RL1" s="3" t="inlineStr">
        <is>
          <t>pixel_478</t>
        </is>
      </c>
      <c r="RM1" s="3" t="inlineStr">
        <is>
          <t>pixel_479</t>
        </is>
      </c>
      <c r="RN1" s="3" t="inlineStr">
        <is>
          <t>pixel_480</t>
        </is>
      </c>
      <c r="RO1" s="3" t="inlineStr">
        <is>
          <t>pixel_481</t>
        </is>
      </c>
      <c r="RP1" s="3" t="inlineStr">
        <is>
          <t>pixel_482</t>
        </is>
      </c>
      <c r="RQ1" s="3" t="inlineStr">
        <is>
          <t>pixel_483</t>
        </is>
      </c>
      <c r="RR1" s="3" t="inlineStr">
        <is>
          <t>pixel_484</t>
        </is>
      </c>
      <c r="RS1" s="3" t="inlineStr">
        <is>
          <t>pixel_485</t>
        </is>
      </c>
      <c r="RT1" s="3" t="inlineStr">
        <is>
          <t>pixel_486</t>
        </is>
      </c>
      <c r="RU1" s="3" t="inlineStr">
        <is>
          <t>pixel_487</t>
        </is>
      </c>
      <c r="RV1" s="3" t="inlineStr">
        <is>
          <t>pixel_488</t>
        </is>
      </c>
      <c r="RW1" s="3" t="inlineStr">
        <is>
          <t>pixel_489</t>
        </is>
      </c>
      <c r="RX1" s="3" t="inlineStr">
        <is>
          <t>pixel_490</t>
        </is>
      </c>
      <c r="RY1" s="3" t="inlineStr">
        <is>
          <t>pixel_491</t>
        </is>
      </c>
      <c r="RZ1" s="3" t="inlineStr">
        <is>
          <t>pixel_492</t>
        </is>
      </c>
      <c r="SA1" s="3" t="inlineStr">
        <is>
          <t>pixel_493</t>
        </is>
      </c>
      <c r="SB1" s="3" t="inlineStr">
        <is>
          <t>pixel_494</t>
        </is>
      </c>
      <c r="SC1" s="3" t="inlineStr">
        <is>
          <t>pixel_495</t>
        </is>
      </c>
      <c r="SD1" s="3" t="inlineStr">
        <is>
          <t>pixel_496</t>
        </is>
      </c>
      <c r="SE1" s="3" t="inlineStr">
        <is>
          <t>pixel_497</t>
        </is>
      </c>
      <c r="SF1" s="3" t="inlineStr">
        <is>
          <t>pixel_498</t>
        </is>
      </c>
      <c r="SG1" s="3" t="inlineStr">
        <is>
          <t>pixel_499</t>
        </is>
      </c>
      <c r="SH1" s="3" t="inlineStr">
        <is>
          <t>pixel_500</t>
        </is>
      </c>
      <c r="SI1" s="3" t="inlineStr">
        <is>
          <t>pixel_501</t>
        </is>
      </c>
      <c r="SJ1" s="3" t="inlineStr">
        <is>
          <t>pixel_502</t>
        </is>
      </c>
      <c r="SK1" s="3" t="inlineStr">
        <is>
          <t>pixel_503</t>
        </is>
      </c>
      <c r="SL1" s="3" t="inlineStr">
        <is>
          <t>pixel_504</t>
        </is>
      </c>
      <c r="SM1" s="3" t="inlineStr">
        <is>
          <t>pixel_505</t>
        </is>
      </c>
      <c r="SN1" s="3" t="inlineStr">
        <is>
          <t>pixel_506</t>
        </is>
      </c>
      <c r="SO1" s="3" t="inlineStr">
        <is>
          <t>pixel_507</t>
        </is>
      </c>
      <c r="SP1" s="3" t="inlineStr">
        <is>
          <t>pixel_508</t>
        </is>
      </c>
      <c r="SQ1" s="3" t="inlineStr">
        <is>
          <t>pixel_509</t>
        </is>
      </c>
      <c r="SR1" s="3" t="inlineStr">
        <is>
          <t>pixel_510</t>
        </is>
      </c>
      <c r="SS1" s="3" t="inlineStr">
        <is>
          <t>pixel_511</t>
        </is>
      </c>
      <c r="ST1" s="3" t="inlineStr">
        <is>
          <t>pixel_512</t>
        </is>
      </c>
      <c r="SU1" s="3" t="inlineStr">
        <is>
          <t>pixel_513</t>
        </is>
      </c>
      <c r="SV1" s="3" t="inlineStr">
        <is>
          <t>pixel_514</t>
        </is>
      </c>
      <c r="SW1" s="3" t="inlineStr">
        <is>
          <t>pixel_515</t>
        </is>
      </c>
      <c r="SX1" s="3" t="inlineStr">
        <is>
          <t>pixel_516</t>
        </is>
      </c>
      <c r="SY1" s="3" t="inlineStr">
        <is>
          <t>pixel_517</t>
        </is>
      </c>
      <c r="SZ1" s="3" t="inlineStr">
        <is>
          <t>pixel_518</t>
        </is>
      </c>
      <c r="TA1" s="3" t="inlineStr">
        <is>
          <t>pixel_519</t>
        </is>
      </c>
      <c r="TB1" s="3" t="inlineStr">
        <is>
          <t>pixel_520</t>
        </is>
      </c>
      <c r="TC1" s="3" t="inlineStr">
        <is>
          <t>pixel_521</t>
        </is>
      </c>
      <c r="TD1" s="3" t="inlineStr">
        <is>
          <t>pixel_522</t>
        </is>
      </c>
      <c r="TE1" s="3" t="inlineStr">
        <is>
          <t>pixel_523</t>
        </is>
      </c>
      <c r="TF1" s="3" t="inlineStr">
        <is>
          <t>pixel_524</t>
        </is>
      </c>
      <c r="TG1" s="3" t="inlineStr">
        <is>
          <t>pixel_525</t>
        </is>
      </c>
      <c r="TH1" s="3" t="inlineStr">
        <is>
          <t>pixel_526</t>
        </is>
      </c>
      <c r="TI1" s="3" t="inlineStr">
        <is>
          <t>pixel_527</t>
        </is>
      </c>
      <c r="TJ1" s="3" t="inlineStr">
        <is>
          <t>pixel_528</t>
        </is>
      </c>
      <c r="TK1" s="3" t="inlineStr">
        <is>
          <t>pixel_529</t>
        </is>
      </c>
      <c r="TL1" s="3" t="inlineStr">
        <is>
          <t>pixel_530</t>
        </is>
      </c>
      <c r="TM1" s="3" t="inlineStr">
        <is>
          <t>pixel_531</t>
        </is>
      </c>
      <c r="TN1" s="3" t="inlineStr">
        <is>
          <t>pixel_532</t>
        </is>
      </c>
      <c r="TO1" s="3" t="inlineStr">
        <is>
          <t>pixel_533</t>
        </is>
      </c>
      <c r="TP1" s="3" t="inlineStr">
        <is>
          <t>pixel_534</t>
        </is>
      </c>
      <c r="TQ1" s="3" t="inlineStr">
        <is>
          <t>pixel_535</t>
        </is>
      </c>
      <c r="TR1" s="3" t="inlineStr">
        <is>
          <t>pixel_536</t>
        </is>
      </c>
      <c r="TS1" s="3" t="inlineStr">
        <is>
          <t>pixel_537</t>
        </is>
      </c>
      <c r="TT1" s="3" t="inlineStr">
        <is>
          <t>pixel_538</t>
        </is>
      </c>
      <c r="TU1" s="3" t="inlineStr">
        <is>
          <t>pixel_539</t>
        </is>
      </c>
      <c r="TV1" s="3" t="inlineStr">
        <is>
          <t>pixel_540</t>
        </is>
      </c>
      <c r="TW1" s="3" t="inlineStr">
        <is>
          <t>pixel_541</t>
        </is>
      </c>
      <c r="TX1" s="3" t="inlineStr">
        <is>
          <t>pixel_542</t>
        </is>
      </c>
      <c r="TY1" s="3" t="inlineStr">
        <is>
          <t>pixel_543</t>
        </is>
      </c>
      <c r="TZ1" s="3" t="inlineStr">
        <is>
          <t>pixel_544</t>
        </is>
      </c>
      <c r="UA1" s="3" t="inlineStr">
        <is>
          <t>pixel_545</t>
        </is>
      </c>
      <c r="UB1" s="3" t="inlineStr">
        <is>
          <t>pixel_546</t>
        </is>
      </c>
      <c r="UC1" s="3" t="inlineStr">
        <is>
          <t>pixel_547</t>
        </is>
      </c>
      <c r="UD1" s="3" t="inlineStr">
        <is>
          <t>pixel_548</t>
        </is>
      </c>
      <c r="UE1" s="3" t="inlineStr">
        <is>
          <t>pixel_549</t>
        </is>
      </c>
      <c r="UF1" s="3" t="inlineStr">
        <is>
          <t>pixel_550</t>
        </is>
      </c>
      <c r="UG1" s="3" t="inlineStr">
        <is>
          <t>pixel_551</t>
        </is>
      </c>
      <c r="UH1" s="3" t="inlineStr">
        <is>
          <t>pixel_552</t>
        </is>
      </c>
      <c r="UI1" s="3" t="inlineStr">
        <is>
          <t>pixel_553</t>
        </is>
      </c>
      <c r="UJ1" s="3" t="inlineStr">
        <is>
          <t>pixel_554</t>
        </is>
      </c>
      <c r="UK1" s="3" t="inlineStr">
        <is>
          <t>pixel_555</t>
        </is>
      </c>
      <c r="UL1" s="3" t="inlineStr">
        <is>
          <t>pixel_556</t>
        </is>
      </c>
      <c r="UM1" s="3" t="inlineStr">
        <is>
          <t>pixel_557</t>
        </is>
      </c>
      <c r="UN1" s="3" t="inlineStr">
        <is>
          <t>pixel_558</t>
        </is>
      </c>
      <c r="UO1" s="3" t="inlineStr">
        <is>
          <t>pixel_559</t>
        </is>
      </c>
      <c r="UP1" s="3" t="inlineStr">
        <is>
          <t>pixel_560</t>
        </is>
      </c>
      <c r="UQ1" s="3" t="inlineStr">
        <is>
          <t>pixel_561</t>
        </is>
      </c>
      <c r="UR1" s="3" t="inlineStr">
        <is>
          <t>pixel_562</t>
        </is>
      </c>
      <c r="US1" s="3" t="inlineStr">
        <is>
          <t>pixel_563</t>
        </is>
      </c>
      <c r="UT1" s="3" t="inlineStr">
        <is>
          <t>pixel_564</t>
        </is>
      </c>
      <c r="UU1" s="3" t="inlineStr">
        <is>
          <t>pixel_565</t>
        </is>
      </c>
      <c r="UV1" s="3" t="inlineStr">
        <is>
          <t>pixel_566</t>
        </is>
      </c>
      <c r="UW1" s="3" t="inlineStr">
        <is>
          <t>pixel_567</t>
        </is>
      </c>
      <c r="UX1" s="3" t="inlineStr">
        <is>
          <t>pixel_568</t>
        </is>
      </c>
      <c r="UY1" s="3" t="inlineStr">
        <is>
          <t>pixel_569</t>
        </is>
      </c>
      <c r="UZ1" s="3" t="inlineStr">
        <is>
          <t>pixel_570</t>
        </is>
      </c>
      <c r="VA1" s="3" t="inlineStr">
        <is>
          <t>pixel_571</t>
        </is>
      </c>
      <c r="VB1" s="3" t="inlineStr">
        <is>
          <t>pixel_572</t>
        </is>
      </c>
      <c r="VC1" s="3" t="inlineStr">
        <is>
          <t>pixel_573</t>
        </is>
      </c>
      <c r="VD1" s="3" t="inlineStr">
        <is>
          <t>pixel_574</t>
        </is>
      </c>
      <c r="VE1" s="3" t="inlineStr">
        <is>
          <t>pixel_575</t>
        </is>
      </c>
      <c r="VF1" s="3" t="inlineStr">
        <is>
          <t>pixel_576</t>
        </is>
      </c>
      <c r="VG1" s="3" t="inlineStr">
        <is>
          <t>pixel_577</t>
        </is>
      </c>
      <c r="VH1" s="3" t="inlineStr">
        <is>
          <t>pixel_578</t>
        </is>
      </c>
      <c r="VI1" s="3" t="inlineStr">
        <is>
          <t>pixel_579</t>
        </is>
      </c>
      <c r="VJ1" s="3" t="inlineStr">
        <is>
          <t>pixel_580</t>
        </is>
      </c>
      <c r="VK1" s="3" t="inlineStr">
        <is>
          <t>pixel_581</t>
        </is>
      </c>
      <c r="VL1" s="3" t="inlineStr">
        <is>
          <t>pixel_582</t>
        </is>
      </c>
      <c r="VM1" s="3" t="inlineStr">
        <is>
          <t>pixel_583</t>
        </is>
      </c>
      <c r="VN1" s="3" t="inlineStr">
        <is>
          <t>pixel_584</t>
        </is>
      </c>
      <c r="VO1" s="3" t="inlineStr">
        <is>
          <t>pixel_585</t>
        </is>
      </c>
      <c r="VP1" s="3" t="inlineStr">
        <is>
          <t>pixel_586</t>
        </is>
      </c>
      <c r="VQ1" s="3" t="inlineStr">
        <is>
          <t>pixel_587</t>
        </is>
      </c>
      <c r="VR1" s="3" t="inlineStr">
        <is>
          <t>pixel_588</t>
        </is>
      </c>
      <c r="VS1" s="3" t="inlineStr">
        <is>
          <t>pixel_589</t>
        </is>
      </c>
      <c r="VT1" s="3" t="inlineStr">
        <is>
          <t>pixel_590</t>
        </is>
      </c>
      <c r="VU1" s="3" t="inlineStr">
        <is>
          <t>pixel_591</t>
        </is>
      </c>
      <c r="VV1" s="3" t="inlineStr">
        <is>
          <t>pixel_592</t>
        </is>
      </c>
      <c r="VW1" s="3" t="inlineStr">
        <is>
          <t>pixel_593</t>
        </is>
      </c>
      <c r="VX1" s="3" t="inlineStr">
        <is>
          <t>pixel_594</t>
        </is>
      </c>
      <c r="VY1" s="3" t="inlineStr">
        <is>
          <t>pixel_595</t>
        </is>
      </c>
      <c r="VZ1" s="3" t="inlineStr">
        <is>
          <t>pixel_596</t>
        </is>
      </c>
      <c r="WA1" s="3" t="inlineStr">
        <is>
          <t>pixel_597</t>
        </is>
      </c>
      <c r="WB1" s="3" t="inlineStr">
        <is>
          <t>pixel_598</t>
        </is>
      </c>
      <c r="WC1" s="3" t="inlineStr">
        <is>
          <t>pixel_599</t>
        </is>
      </c>
      <c r="WD1" s="3" t="inlineStr">
        <is>
          <t>pixel_600</t>
        </is>
      </c>
      <c r="WE1" s="3" t="inlineStr">
        <is>
          <t>pixel_601</t>
        </is>
      </c>
      <c r="WF1" s="3" t="inlineStr">
        <is>
          <t>pixel_602</t>
        </is>
      </c>
      <c r="WG1" s="3" t="inlineStr">
        <is>
          <t>pixel_603</t>
        </is>
      </c>
      <c r="WH1" s="3" t="inlineStr">
        <is>
          <t>pixel_604</t>
        </is>
      </c>
      <c r="WI1" s="3" t="inlineStr">
        <is>
          <t>pixel_605</t>
        </is>
      </c>
      <c r="WJ1" s="3" t="inlineStr">
        <is>
          <t>pixel_606</t>
        </is>
      </c>
      <c r="WK1" s="3" t="inlineStr">
        <is>
          <t>pixel_607</t>
        </is>
      </c>
      <c r="WL1" s="3" t="inlineStr">
        <is>
          <t>pixel_608</t>
        </is>
      </c>
      <c r="WM1" s="3" t="inlineStr">
        <is>
          <t>pixel_609</t>
        </is>
      </c>
      <c r="WN1" s="3" t="inlineStr">
        <is>
          <t>pixel_610</t>
        </is>
      </c>
      <c r="WO1" s="3" t="inlineStr">
        <is>
          <t>pixel_611</t>
        </is>
      </c>
      <c r="WP1" s="3" t="inlineStr">
        <is>
          <t>pixel_612</t>
        </is>
      </c>
      <c r="WQ1" s="3" t="inlineStr">
        <is>
          <t>pixel_613</t>
        </is>
      </c>
      <c r="WR1" s="3" t="inlineStr">
        <is>
          <t>pixel_614</t>
        </is>
      </c>
      <c r="WS1" s="3" t="inlineStr">
        <is>
          <t>pixel_615</t>
        </is>
      </c>
      <c r="WT1" s="3" t="inlineStr">
        <is>
          <t>pixel_616</t>
        </is>
      </c>
      <c r="WU1" s="3" t="inlineStr">
        <is>
          <t>pixel_617</t>
        </is>
      </c>
      <c r="WV1" s="3" t="inlineStr">
        <is>
          <t>pixel_618</t>
        </is>
      </c>
      <c r="WW1" s="3" t="inlineStr">
        <is>
          <t>pixel_619</t>
        </is>
      </c>
      <c r="WX1" s="3" t="inlineStr">
        <is>
          <t>pixel_620</t>
        </is>
      </c>
      <c r="WY1" s="3" t="inlineStr">
        <is>
          <t>pixel_621</t>
        </is>
      </c>
      <c r="WZ1" s="3" t="inlineStr">
        <is>
          <t>pixel_622</t>
        </is>
      </c>
      <c r="XA1" s="3" t="inlineStr">
        <is>
          <t>pixel_623</t>
        </is>
      </c>
      <c r="XB1" s="3" t="inlineStr">
        <is>
          <t>pixel_624</t>
        </is>
      </c>
      <c r="XC1" s="3" t="inlineStr">
        <is>
          <t>pixel_625</t>
        </is>
      </c>
      <c r="XD1" s="3" t="inlineStr">
        <is>
          <t>pixel_626</t>
        </is>
      </c>
      <c r="XE1" s="3" t="inlineStr">
        <is>
          <t>pixel_627</t>
        </is>
      </c>
      <c r="XF1" s="3" t="inlineStr">
        <is>
          <t>pixel_628</t>
        </is>
      </c>
      <c r="XG1" s="3" t="inlineStr">
        <is>
          <t>pixel_629</t>
        </is>
      </c>
      <c r="XH1" s="3" t="inlineStr">
        <is>
          <t>pixel_630</t>
        </is>
      </c>
      <c r="XI1" s="3" t="inlineStr">
        <is>
          <t>pixel_631</t>
        </is>
      </c>
      <c r="XJ1" s="3" t="inlineStr">
        <is>
          <t>pixel_632</t>
        </is>
      </c>
      <c r="XK1" s="3" t="inlineStr">
        <is>
          <t>pixel_633</t>
        </is>
      </c>
      <c r="XL1" s="3" t="inlineStr">
        <is>
          <t>pixel_634</t>
        </is>
      </c>
      <c r="XM1" s="3" t="inlineStr">
        <is>
          <t>pixel_635</t>
        </is>
      </c>
      <c r="XN1" s="3" t="inlineStr">
        <is>
          <t>pixel_636</t>
        </is>
      </c>
      <c r="XO1" s="3" t="inlineStr">
        <is>
          <t>pixel_637</t>
        </is>
      </c>
      <c r="XP1" s="3" t="inlineStr">
        <is>
          <t>pixel_638</t>
        </is>
      </c>
      <c r="XQ1" s="3" t="inlineStr">
        <is>
          <t>pixel_639</t>
        </is>
      </c>
      <c r="XR1" s="3" t="inlineStr">
        <is>
          <t>pixel_640</t>
        </is>
      </c>
      <c r="XS1" s="3" t="inlineStr">
        <is>
          <t>pixel_641</t>
        </is>
      </c>
      <c r="XT1" s="3" t="inlineStr">
        <is>
          <t>pixel_642</t>
        </is>
      </c>
      <c r="XU1" s="3" t="inlineStr">
        <is>
          <t>pixel_643</t>
        </is>
      </c>
      <c r="XV1" s="3" t="inlineStr">
        <is>
          <t>pixel_644</t>
        </is>
      </c>
      <c r="XW1" s="3" t="inlineStr">
        <is>
          <t>pixel_645</t>
        </is>
      </c>
      <c r="XX1" s="3" t="inlineStr">
        <is>
          <t>pixel_646</t>
        </is>
      </c>
      <c r="XY1" s="3" t="inlineStr">
        <is>
          <t>pixel_647</t>
        </is>
      </c>
      <c r="XZ1" s="3" t="inlineStr">
        <is>
          <t>pixel_648</t>
        </is>
      </c>
      <c r="YA1" s="3" t="inlineStr">
        <is>
          <t>pixel_649</t>
        </is>
      </c>
      <c r="YB1" s="3" t="inlineStr">
        <is>
          <t>pixel_650</t>
        </is>
      </c>
      <c r="YC1" s="3" t="inlineStr">
        <is>
          <t>pixel_651</t>
        </is>
      </c>
      <c r="YD1" s="3" t="inlineStr">
        <is>
          <t>pixel_652</t>
        </is>
      </c>
      <c r="YE1" s="3" t="inlineStr">
        <is>
          <t>pixel_653</t>
        </is>
      </c>
      <c r="YF1" s="3" t="inlineStr">
        <is>
          <t>pixel_654</t>
        </is>
      </c>
      <c r="YG1" s="3" t="inlineStr">
        <is>
          <t>pixel_655</t>
        </is>
      </c>
      <c r="YH1" s="3" t="inlineStr">
        <is>
          <t>pixel_656</t>
        </is>
      </c>
      <c r="YI1" s="3" t="inlineStr">
        <is>
          <t>pixel_657</t>
        </is>
      </c>
      <c r="YJ1" s="3" t="inlineStr">
        <is>
          <t>pixel_658</t>
        </is>
      </c>
      <c r="YK1" s="3" t="inlineStr">
        <is>
          <t>pixel_659</t>
        </is>
      </c>
      <c r="YL1" s="3" t="inlineStr">
        <is>
          <t>pixel_660</t>
        </is>
      </c>
      <c r="YM1" s="3" t="inlineStr">
        <is>
          <t>pixel_661</t>
        </is>
      </c>
      <c r="YN1" s="3" t="inlineStr">
        <is>
          <t>pixel_662</t>
        </is>
      </c>
      <c r="YO1" s="3" t="inlineStr">
        <is>
          <t>pixel_663</t>
        </is>
      </c>
      <c r="YP1" s="3" t="inlineStr">
        <is>
          <t>pixel_664</t>
        </is>
      </c>
      <c r="YQ1" s="3" t="inlineStr">
        <is>
          <t>pixel_665</t>
        </is>
      </c>
      <c r="YR1" s="3" t="inlineStr">
        <is>
          <t>pixel_666</t>
        </is>
      </c>
      <c r="YS1" s="3" t="inlineStr">
        <is>
          <t>pixel_667</t>
        </is>
      </c>
      <c r="YT1" s="3" t="inlineStr">
        <is>
          <t>pixel_668</t>
        </is>
      </c>
      <c r="YU1" s="3" t="inlineStr">
        <is>
          <t>pixel_669</t>
        </is>
      </c>
      <c r="YV1" s="3" t="inlineStr">
        <is>
          <t>pixel_670</t>
        </is>
      </c>
      <c r="YW1" s="3" t="inlineStr">
        <is>
          <t>pixel_671</t>
        </is>
      </c>
      <c r="YX1" s="3" t="inlineStr">
        <is>
          <t>pixel_672</t>
        </is>
      </c>
      <c r="YY1" s="3" t="inlineStr">
        <is>
          <t>pixel_673</t>
        </is>
      </c>
      <c r="YZ1" s="3" t="inlineStr">
        <is>
          <t>pixel_674</t>
        </is>
      </c>
      <c r="ZA1" s="3" t="inlineStr">
        <is>
          <t>pixel_675</t>
        </is>
      </c>
      <c r="ZB1" s="3" t="inlineStr">
        <is>
          <t>pixel_676</t>
        </is>
      </c>
      <c r="ZC1" s="3" t="inlineStr">
        <is>
          <t>pixel_677</t>
        </is>
      </c>
      <c r="ZD1" s="3" t="inlineStr">
        <is>
          <t>pixel_678</t>
        </is>
      </c>
      <c r="ZE1" s="3" t="inlineStr">
        <is>
          <t>pixel_679</t>
        </is>
      </c>
      <c r="ZF1" s="3" t="inlineStr">
        <is>
          <t>pixel_680</t>
        </is>
      </c>
      <c r="ZG1" s="3" t="inlineStr">
        <is>
          <t>pixel_681</t>
        </is>
      </c>
      <c r="ZH1" s="3" t="inlineStr">
        <is>
          <t>pixel_682</t>
        </is>
      </c>
      <c r="ZI1" s="3" t="inlineStr">
        <is>
          <t>pixel_683</t>
        </is>
      </c>
      <c r="ZJ1" s="3" t="inlineStr">
        <is>
          <t>pixel_684</t>
        </is>
      </c>
      <c r="ZK1" s="3" t="inlineStr">
        <is>
          <t>pixel_685</t>
        </is>
      </c>
      <c r="ZL1" s="3" t="inlineStr">
        <is>
          <t>pixel_686</t>
        </is>
      </c>
      <c r="ZM1" s="3" t="inlineStr">
        <is>
          <t>pixel_687</t>
        </is>
      </c>
      <c r="ZN1" s="3" t="inlineStr">
        <is>
          <t>pixel_688</t>
        </is>
      </c>
      <c r="ZO1" s="3" t="inlineStr">
        <is>
          <t>pixel_689</t>
        </is>
      </c>
      <c r="ZP1" s="3" t="inlineStr">
        <is>
          <t>pixel_690</t>
        </is>
      </c>
      <c r="ZQ1" s="3" t="inlineStr">
        <is>
          <t>pixel_691</t>
        </is>
      </c>
      <c r="ZR1" s="3" t="inlineStr">
        <is>
          <t>pixel_692</t>
        </is>
      </c>
      <c r="ZS1" s="3" t="inlineStr">
        <is>
          <t>pixel_693</t>
        </is>
      </c>
      <c r="ZT1" s="3" t="inlineStr">
        <is>
          <t>pixel_694</t>
        </is>
      </c>
      <c r="ZU1" s="3" t="inlineStr">
        <is>
          <t>pixel_695</t>
        </is>
      </c>
      <c r="ZV1" s="3" t="inlineStr">
        <is>
          <t>pixel_696</t>
        </is>
      </c>
      <c r="ZW1" s="3" t="inlineStr">
        <is>
          <t>pixel_697</t>
        </is>
      </c>
      <c r="ZX1" s="3" t="inlineStr">
        <is>
          <t>pixel_698</t>
        </is>
      </c>
      <c r="ZY1" s="3" t="inlineStr">
        <is>
          <t>pixel_699</t>
        </is>
      </c>
      <c r="ZZ1" s="3" t="inlineStr">
        <is>
          <t>pixel_700</t>
        </is>
      </c>
      <c r="AAA1" s="3" t="inlineStr">
        <is>
          <t>pixel_701</t>
        </is>
      </c>
      <c r="AAB1" s="3" t="inlineStr">
        <is>
          <t>pixel_702</t>
        </is>
      </c>
      <c r="AAC1" s="3" t="inlineStr">
        <is>
          <t>pixel_703</t>
        </is>
      </c>
      <c r="AAD1" s="3" t="inlineStr">
        <is>
          <t>pixel_704</t>
        </is>
      </c>
      <c r="AAE1" s="3" t="inlineStr">
        <is>
          <t>pixel_705</t>
        </is>
      </c>
      <c r="AAF1" s="3" t="inlineStr">
        <is>
          <t>pixel_706</t>
        </is>
      </c>
      <c r="AAG1" s="3" t="inlineStr">
        <is>
          <t>pixel_707</t>
        </is>
      </c>
      <c r="AAH1" s="3" t="inlineStr">
        <is>
          <t>pixel_708</t>
        </is>
      </c>
      <c r="AAI1" s="3" t="inlineStr">
        <is>
          <t>pixel_709</t>
        </is>
      </c>
      <c r="AAJ1" s="3" t="inlineStr">
        <is>
          <t>pixel_710</t>
        </is>
      </c>
      <c r="AAK1" s="3" t="inlineStr">
        <is>
          <t>pixel_711</t>
        </is>
      </c>
      <c r="AAL1" s="3" t="inlineStr">
        <is>
          <t>pixel_712</t>
        </is>
      </c>
      <c r="AAM1" s="3" t="inlineStr">
        <is>
          <t>pixel_713</t>
        </is>
      </c>
      <c r="AAN1" s="3" t="inlineStr">
        <is>
          <t>pixel_714</t>
        </is>
      </c>
      <c r="AAO1" s="3" t="inlineStr">
        <is>
          <t>pixel_715</t>
        </is>
      </c>
      <c r="AAP1" s="3" t="inlineStr">
        <is>
          <t>pixel_716</t>
        </is>
      </c>
      <c r="AAQ1" s="3" t="inlineStr">
        <is>
          <t>pixel_717</t>
        </is>
      </c>
      <c r="AAR1" s="3" t="inlineStr">
        <is>
          <t>pixel_718</t>
        </is>
      </c>
      <c r="AAS1" s="3" t="inlineStr">
        <is>
          <t>pixel_719</t>
        </is>
      </c>
      <c r="AAT1" s="3" t="inlineStr">
        <is>
          <t>pixel_720</t>
        </is>
      </c>
      <c r="AAU1" s="3" t="inlineStr">
        <is>
          <t>pixel_721</t>
        </is>
      </c>
      <c r="AAV1" s="3" t="inlineStr">
        <is>
          <t>pixel_722</t>
        </is>
      </c>
      <c r="AAW1" s="3" t="inlineStr">
        <is>
          <t>pixel_723</t>
        </is>
      </c>
      <c r="AAX1" s="3" t="inlineStr">
        <is>
          <t>pixel_724</t>
        </is>
      </c>
      <c r="AAY1" s="3" t="inlineStr">
        <is>
          <t>pixel_725</t>
        </is>
      </c>
      <c r="AAZ1" s="3" t="inlineStr">
        <is>
          <t>pixel_726</t>
        </is>
      </c>
      <c r="ABA1" s="3" t="inlineStr">
        <is>
          <t>pixel_727</t>
        </is>
      </c>
      <c r="ABB1" s="3" t="inlineStr">
        <is>
          <t>pixel_728</t>
        </is>
      </c>
      <c r="ABC1" s="3" t="inlineStr">
        <is>
          <t>pixel_729</t>
        </is>
      </c>
      <c r="ABD1" s="3" t="inlineStr">
        <is>
          <t>pixel_730</t>
        </is>
      </c>
      <c r="ABE1" s="3" t="inlineStr">
        <is>
          <t>pixel_731</t>
        </is>
      </c>
      <c r="ABF1" s="3" t="inlineStr">
        <is>
          <t>pixel_732</t>
        </is>
      </c>
      <c r="ABG1" s="3" t="inlineStr">
        <is>
          <t>pixel_733</t>
        </is>
      </c>
      <c r="ABH1" s="3" t="inlineStr">
        <is>
          <t>pixel_734</t>
        </is>
      </c>
      <c r="ABI1" s="3" t="inlineStr">
        <is>
          <t>pixel_735</t>
        </is>
      </c>
      <c r="ABJ1" s="3" t="inlineStr">
        <is>
          <t>pixel_736</t>
        </is>
      </c>
      <c r="ABK1" s="3" t="inlineStr">
        <is>
          <t>pixel_737</t>
        </is>
      </c>
      <c r="ABL1" s="3" t="inlineStr">
        <is>
          <t>pixel_738</t>
        </is>
      </c>
      <c r="ABM1" s="3" t="inlineStr">
        <is>
          <t>pixel_739</t>
        </is>
      </c>
      <c r="ABN1" s="3" t="inlineStr">
        <is>
          <t>pixel_740</t>
        </is>
      </c>
      <c r="ABO1" s="3" t="inlineStr">
        <is>
          <t>pixel_741</t>
        </is>
      </c>
      <c r="ABP1" s="3" t="inlineStr">
        <is>
          <t>pixel_742</t>
        </is>
      </c>
      <c r="ABQ1" s="3" t="inlineStr">
        <is>
          <t>pixel_743</t>
        </is>
      </c>
      <c r="ABR1" s="3" t="inlineStr">
        <is>
          <t>pixel_744</t>
        </is>
      </c>
      <c r="ABS1" s="3" t="inlineStr">
        <is>
          <t>pixel_745</t>
        </is>
      </c>
      <c r="ABT1" s="3" t="inlineStr">
        <is>
          <t>pixel_746</t>
        </is>
      </c>
      <c r="ABU1" s="3" t="inlineStr">
        <is>
          <t>pixel_747</t>
        </is>
      </c>
      <c r="ABV1" s="3" t="inlineStr">
        <is>
          <t>pixel_748</t>
        </is>
      </c>
      <c r="ABW1" s="3" t="inlineStr">
        <is>
          <t>pixel_749</t>
        </is>
      </c>
      <c r="ABX1" s="3" t="inlineStr">
        <is>
          <t>pixel_750</t>
        </is>
      </c>
      <c r="ABY1" s="3" t="inlineStr">
        <is>
          <t>pixel_751</t>
        </is>
      </c>
      <c r="ABZ1" s="3" t="inlineStr">
        <is>
          <t>pixel_752</t>
        </is>
      </c>
      <c r="ACA1" s="3" t="inlineStr">
        <is>
          <t>pixel_753</t>
        </is>
      </c>
      <c r="ACB1" s="3" t="inlineStr">
        <is>
          <t>pixel_754</t>
        </is>
      </c>
      <c r="ACC1" s="3" t="inlineStr">
        <is>
          <t>pixel_755</t>
        </is>
      </c>
      <c r="ACD1" s="3" t="inlineStr">
        <is>
          <t>pixel_756</t>
        </is>
      </c>
      <c r="ACE1" s="3" t="inlineStr">
        <is>
          <t>pixel_757</t>
        </is>
      </c>
      <c r="ACF1" s="3" t="inlineStr">
        <is>
          <t>pixel_758</t>
        </is>
      </c>
      <c r="ACG1" s="3" t="inlineStr">
        <is>
          <t>pixel_759</t>
        </is>
      </c>
      <c r="ACH1" s="3" t="inlineStr">
        <is>
          <t>pixel_760</t>
        </is>
      </c>
      <c r="ACI1" s="3" t="inlineStr">
        <is>
          <t>pixel_761</t>
        </is>
      </c>
      <c r="ACJ1" s="3" t="inlineStr">
        <is>
          <t>pixel_762</t>
        </is>
      </c>
      <c r="ACK1" s="3" t="inlineStr">
        <is>
          <t>pixel_763</t>
        </is>
      </c>
      <c r="ACL1" s="3" t="inlineStr">
        <is>
          <t>pixel_764</t>
        </is>
      </c>
      <c r="ACM1" s="3" t="inlineStr">
        <is>
          <t>pixel_765</t>
        </is>
      </c>
      <c r="ACN1" s="3" t="inlineStr">
        <is>
          <t>pixel_766</t>
        </is>
      </c>
      <c r="ACO1" s="3" t="inlineStr">
        <is>
          <t>pixel_767</t>
        </is>
      </c>
      <c r="ACP1" s="3" t="inlineStr">
        <is>
          <t>pixel_768</t>
        </is>
      </c>
      <c r="ACQ1" s="3" t="inlineStr">
        <is>
          <t>pixel_769</t>
        </is>
      </c>
      <c r="ACR1" s="3" t="inlineStr">
        <is>
          <t>pixel_770</t>
        </is>
      </c>
      <c r="ACS1" s="3" t="inlineStr">
        <is>
          <t>pixel_771</t>
        </is>
      </c>
      <c r="ACT1" s="3" t="inlineStr">
        <is>
          <t>pixel_772</t>
        </is>
      </c>
      <c r="ACU1" s="3" t="inlineStr">
        <is>
          <t>pixel_773</t>
        </is>
      </c>
      <c r="ACV1" s="3" t="inlineStr">
        <is>
          <t>pixel_774</t>
        </is>
      </c>
      <c r="ACW1" s="3" t="inlineStr">
        <is>
          <t>pixel_775</t>
        </is>
      </c>
      <c r="ACX1" s="3" t="inlineStr">
        <is>
          <t>pixel_776</t>
        </is>
      </c>
      <c r="ACY1" s="3" t="inlineStr">
        <is>
          <t>pixel_777</t>
        </is>
      </c>
      <c r="ACZ1" s="3" t="inlineStr">
        <is>
          <t>pixel_778</t>
        </is>
      </c>
      <c r="ADA1" s="3" t="inlineStr">
        <is>
          <t>pixel_779</t>
        </is>
      </c>
      <c r="ADB1" s="3" t="inlineStr">
        <is>
          <t>pixel_780</t>
        </is>
      </c>
      <c r="ADC1" s="3" t="inlineStr">
        <is>
          <t>pixel_781</t>
        </is>
      </c>
      <c r="ADD1" s="3" t="inlineStr">
        <is>
          <t>pixel_782</t>
        </is>
      </c>
      <c r="ADE1" s="3" t="inlineStr">
        <is>
          <t>pixel_783</t>
        </is>
      </c>
      <c r="ADF1" s="3" t="inlineStr">
        <is>
          <t>pixel_784</t>
        </is>
      </c>
      <c r="ADG1" s="3" t="inlineStr">
        <is>
          <t>pixel_785</t>
        </is>
      </c>
      <c r="ADH1" s="3" t="inlineStr">
        <is>
          <t>pixel_786</t>
        </is>
      </c>
      <c r="ADI1" s="3" t="inlineStr">
        <is>
          <t>pixel_787</t>
        </is>
      </c>
      <c r="ADJ1" s="3" t="inlineStr">
        <is>
          <t>pixel_788</t>
        </is>
      </c>
      <c r="ADK1" s="3" t="inlineStr">
        <is>
          <t>pixel_789</t>
        </is>
      </c>
      <c r="ADL1" s="3" t="inlineStr">
        <is>
          <t>pixel_790</t>
        </is>
      </c>
      <c r="ADM1" s="3" t="inlineStr">
        <is>
          <t>pixel_791</t>
        </is>
      </c>
      <c r="ADN1" s="3" t="inlineStr">
        <is>
          <t>pixel_792</t>
        </is>
      </c>
      <c r="ADO1" s="3" t="inlineStr">
        <is>
          <t>pixel_793</t>
        </is>
      </c>
      <c r="ADP1" s="3" t="inlineStr">
        <is>
          <t>pixel_794</t>
        </is>
      </c>
      <c r="ADQ1" s="3" t="inlineStr">
        <is>
          <t>pixel_795</t>
        </is>
      </c>
      <c r="ADR1" s="3" t="inlineStr">
        <is>
          <t>pixel_796</t>
        </is>
      </c>
      <c r="ADS1" s="3" t="inlineStr">
        <is>
          <t>pixel_797</t>
        </is>
      </c>
      <c r="ADT1" s="3" t="inlineStr">
        <is>
          <t>pixel_798</t>
        </is>
      </c>
      <c r="ADU1" s="3" t="inlineStr">
        <is>
          <t>pixel_799</t>
        </is>
      </c>
      <c r="ADV1" s="3" t="inlineStr">
        <is>
          <t>pixel_800</t>
        </is>
      </c>
      <c r="ADW1" s="3" t="inlineStr">
        <is>
          <t>pixel_801</t>
        </is>
      </c>
      <c r="ADX1" s="3" t="inlineStr">
        <is>
          <t>pixel_802</t>
        </is>
      </c>
      <c r="ADY1" s="3" t="inlineStr">
        <is>
          <t>pixel_803</t>
        </is>
      </c>
      <c r="ADZ1" s="3" t="inlineStr">
        <is>
          <t>pixel_804</t>
        </is>
      </c>
      <c r="AEA1" s="3" t="inlineStr">
        <is>
          <t>pixel_805</t>
        </is>
      </c>
      <c r="AEB1" s="3" t="inlineStr">
        <is>
          <t>pixel_806</t>
        </is>
      </c>
      <c r="AEC1" s="3" t="inlineStr">
        <is>
          <t>pixel_807</t>
        </is>
      </c>
      <c r="AED1" s="3" t="inlineStr">
        <is>
          <t>pixel_808</t>
        </is>
      </c>
      <c r="AEE1" s="3" t="inlineStr">
        <is>
          <t>pixel_809</t>
        </is>
      </c>
      <c r="AEF1" s="3" t="inlineStr">
        <is>
          <t>pixel_810</t>
        </is>
      </c>
      <c r="AEG1" s="3" t="inlineStr">
        <is>
          <t>pixel_811</t>
        </is>
      </c>
      <c r="AEH1" s="3" t="inlineStr">
        <is>
          <t>pixel_812</t>
        </is>
      </c>
      <c r="AEI1" s="3" t="inlineStr">
        <is>
          <t>pixel_813</t>
        </is>
      </c>
      <c r="AEJ1" s="3" t="inlineStr">
        <is>
          <t>pixel_814</t>
        </is>
      </c>
      <c r="AEK1" s="3" t="inlineStr">
        <is>
          <t>pixel_815</t>
        </is>
      </c>
      <c r="AEL1" s="3" t="inlineStr">
        <is>
          <t>pixel_816</t>
        </is>
      </c>
      <c r="AEM1" s="3" t="inlineStr">
        <is>
          <t>pixel_817</t>
        </is>
      </c>
      <c r="AEN1" s="3" t="inlineStr">
        <is>
          <t>pixel_818</t>
        </is>
      </c>
      <c r="AEO1" s="3" t="inlineStr">
        <is>
          <t>pixel_819</t>
        </is>
      </c>
      <c r="AEP1" s="3" t="inlineStr">
        <is>
          <t>pixel_820</t>
        </is>
      </c>
      <c r="AEQ1" s="3" t="inlineStr">
        <is>
          <t>pixel_821</t>
        </is>
      </c>
      <c r="AER1" s="3" t="inlineStr">
        <is>
          <t>pixel_822</t>
        </is>
      </c>
      <c r="AES1" s="3" t="inlineStr">
        <is>
          <t>pixel_823</t>
        </is>
      </c>
      <c r="AET1" s="3" t="inlineStr">
        <is>
          <t>pixel_824</t>
        </is>
      </c>
      <c r="AEU1" s="3" t="inlineStr">
        <is>
          <t>pixel_825</t>
        </is>
      </c>
      <c r="AEV1" s="3" t="inlineStr">
        <is>
          <t>pixel_826</t>
        </is>
      </c>
      <c r="AEW1" s="3" t="inlineStr">
        <is>
          <t>pixel_827</t>
        </is>
      </c>
      <c r="AEX1" s="3" t="inlineStr">
        <is>
          <t>pixel_828</t>
        </is>
      </c>
      <c r="AEY1" s="3" t="inlineStr">
        <is>
          <t>pixel_829</t>
        </is>
      </c>
      <c r="AEZ1" s="3" t="inlineStr">
        <is>
          <t>pixel_830</t>
        </is>
      </c>
      <c r="AFA1" s="3" t="inlineStr">
        <is>
          <t>pixel_831</t>
        </is>
      </c>
      <c r="AFB1" s="3" t="inlineStr">
        <is>
          <t>pixel_832</t>
        </is>
      </c>
      <c r="AFC1" s="3" t="inlineStr">
        <is>
          <t>pixel_833</t>
        </is>
      </c>
      <c r="AFD1" s="3" t="inlineStr">
        <is>
          <t>pixel_834</t>
        </is>
      </c>
      <c r="AFE1" s="3" t="inlineStr">
        <is>
          <t>pixel_835</t>
        </is>
      </c>
      <c r="AFF1" s="3" t="inlineStr">
        <is>
          <t>pixel_836</t>
        </is>
      </c>
      <c r="AFG1" s="3" t="inlineStr">
        <is>
          <t>pixel_837</t>
        </is>
      </c>
      <c r="AFH1" s="3" t="inlineStr">
        <is>
          <t>pixel_838</t>
        </is>
      </c>
      <c r="AFI1" s="3" t="inlineStr">
        <is>
          <t>pixel_839</t>
        </is>
      </c>
      <c r="AFJ1" s="3" t="inlineStr">
        <is>
          <t>pixel_840</t>
        </is>
      </c>
      <c r="AFK1" s="3" t="inlineStr">
        <is>
          <t>pixel_841</t>
        </is>
      </c>
      <c r="AFL1" s="3" t="inlineStr">
        <is>
          <t>pixel_842</t>
        </is>
      </c>
      <c r="AFM1" s="3" t="inlineStr">
        <is>
          <t>pixel_843</t>
        </is>
      </c>
      <c r="AFN1" s="3" t="inlineStr">
        <is>
          <t>pixel_844</t>
        </is>
      </c>
      <c r="AFO1" s="3" t="inlineStr">
        <is>
          <t>pixel_845</t>
        </is>
      </c>
      <c r="AFP1" s="3" t="inlineStr">
        <is>
          <t>pixel_846</t>
        </is>
      </c>
      <c r="AFQ1" s="3" t="inlineStr">
        <is>
          <t>pixel_847</t>
        </is>
      </c>
      <c r="AFR1" s="3" t="inlineStr">
        <is>
          <t>pixel_848</t>
        </is>
      </c>
      <c r="AFS1" s="3" t="inlineStr">
        <is>
          <t>pixel_849</t>
        </is>
      </c>
      <c r="AFT1" s="3" t="inlineStr">
        <is>
          <t>pixel_850</t>
        </is>
      </c>
      <c r="AFU1" s="3" t="inlineStr">
        <is>
          <t>pixel_851</t>
        </is>
      </c>
      <c r="AFV1" s="3" t="inlineStr">
        <is>
          <t>pixel_852</t>
        </is>
      </c>
      <c r="AFW1" s="3" t="inlineStr">
        <is>
          <t>pixel_853</t>
        </is>
      </c>
      <c r="AFX1" s="3" t="inlineStr">
        <is>
          <t>pixel_854</t>
        </is>
      </c>
      <c r="AFY1" s="3" t="inlineStr">
        <is>
          <t>pixel_855</t>
        </is>
      </c>
      <c r="AFZ1" s="3" t="inlineStr">
        <is>
          <t>pixel_856</t>
        </is>
      </c>
      <c r="AGA1" s="3" t="inlineStr">
        <is>
          <t>pixel_857</t>
        </is>
      </c>
      <c r="AGB1" s="3" t="inlineStr">
        <is>
          <t>pixel_858</t>
        </is>
      </c>
      <c r="AGC1" s="3" t="inlineStr">
        <is>
          <t>pixel_859</t>
        </is>
      </c>
      <c r="AGD1" s="3" t="inlineStr">
        <is>
          <t>pixel_860</t>
        </is>
      </c>
      <c r="AGE1" s="3" t="inlineStr">
        <is>
          <t>pixel_861</t>
        </is>
      </c>
      <c r="AGF1" s="3" t="inlineStr">
        <is>
          <t>pixel_862</t>
        </is>
      </c>
      <c r="AGG1" s="3" t="inlineStr">
        <is>
          <t>pixel_863</t>
        </is>
      </c>
      <c r="AGH1" s="3" t="inlineStr">
        <is>
          <t>pixel_864</t>
        </is>
      </c>
      <c r="AGI1" s="3" t="inlineStr">
        <is>
          <t>pixel_865</t>
        </is>
      </c>
      <c r="AGJ1" s="3" t="inlineStr">
        <is>
          <t>pixel_866</t>
        </is>
      </c>
      <c r="AGK1" s="3" t="inlineStr">
        <is>
          <t>pixel_867</t>
        </is>
      </c>
      <c r="AGL1" s="3" t="inlineStr">
        <is>
          <t>pixel_868</t>
        </is>
      </c>
      <c r="AGM1" s="3" t="inlineStr">
        <is>
          <t>pixel_869</t>
        </is>
      </c>
      <c r="AGN1" s="3" t="inlineStr">
        <is>
          <t>pixel_870</t>
        </is>
      </c>
      <c r="AGO1" s="3" t="inlineStr">
        <is>
          <t>pixel_871</t>
        </is>
      </c>
      <c r="AGP1" s="3" t="inlineStr">
        <is>
          <t>pixel_872</t>
        </is>
      </c>
      <c r="AGQ1" s="3" t="inlineStr">
        <is>
          <t>pixel_873</t>
        </is>
      </c>
      <c r="AGR1" s="3" t="inlineStr">
        <is>
          <t>pixel_874</t>
        </is>
      </c>
      <c r="AGS1" s="3" t="inlineStr">
        <is>
          <t>pixel_875</t>
        </is>
      </c>
      <c r="AGT1" s="3" t="inlineStr">
        <is>
          <t>pixel_876</t>
        </is>
      </c>
      <c r="AGU1" s="3" t="inlineStr">
        <is>
          <t>pixel_877</t>
        </is>
      </c>
      <c r="AGV1" s="3" t="inlineStr">
        <is>
          <t>pixel_878</t>
        </is>
      </c>
      <c r="AGW1" s="3" t="inlineStr">
        <is>
          <t>pixel_879</t>
        </is>
      </c>
      <c r="AGX1" s="3" t="inlineStr">
        <is>
          <t>pixel_880</t>
        </is>
      </c>
      <c r="AGY1" s="3" t="inlineStr">
        <is>
          <t>pixel_881</t>
        </is>
      </c>
      <c r="AGZ1" s="3" t="inlineStr">
        <is>
          <t>pixel_882</t>
        </is>
      </c>
      <c r="AHA1" s="3" t="inlineStr">
        <is>
          <t>pixel_883</t>
        </is>
      </c>
      <c r="AHB1" s="3" t="inlineStr">
        <is>
          <t>pixel_884</t>
        </is>
      </c>
      <c r="AHC1" s="3" t="inlineStr">
        <is>
          <t>pixel_885</t>
        </is>
      </c>
      <c r="AHD1" s="3" t="inlineStr">
        <is>
          <t>pixel_886</t>
        </is>
      </c>
      <c r="AHE1" s="3" t="inlineStr">
        <is>
          <t>pixel_887</t>
        </is>
      </c>
      <c r="AHF1" s="3" t="inlineStr">
        <is>
          <t>pixel_888</t>
        </is>
      </c>
      <c r="AHG1" s="3" t="inlineStr">
        <is>
          <t>pixel_889</t>
        </is>
      </c>
      <c r="AHH1" s="3" t="inlineStr">
        <is>
          <t>pixel_890</t>
        </is>
      </c>
      <c r="AHI1" s="3" t="inlineStr">
        <is>
          <t>pixel_891</t>
        </is>
      </c>
      <c r="AHJ1" s="3" t="inlineStr">
        <is>
          <t>pixel_892</t>
        </is>
      </c>
      <c r="AHK1" s="3" t="inlineStr">
        <is>
          <t>pixel_893</t>
        </is>
      </c>
      <c r="AHL1" s="3" t="inlineStr">
        <is>
          <t>pixel_894</t>
        </is>
      </c>
      <c r="AHM1" s="3" t="inlineStr">
        <is>
          <t>pixel_895</t>
        </is>
      </c>
      <c r="AHN1" s="3" t="inlineStr">
        <is>
          <t>pixel_896</t>
        </is>
      </c>
      <c r="AHO1" s="3" t="inlineStr">
        <is>
          <t>pixel_897</t>
        </is>
      </c>
      <c r="AHP1" s="3" t="inlineStr">
        <is>
          <t>pixel_898</t>
        </is>
      </c>
      <c r="AHQ1" s="3" t="inlineStr">
        <is>
          <t>pixel_899</t>
        </is>
      </c>
      <c r="AHR1" s="3" t="inlineStr">
        <is>
          <t>pixel_900</t>
        </is>
      </c>
      <c r="AHS1" s="3" t="inlineStr">
        <is>
          <t>pixel_901</t>
        </is>
      </c>
      <c r="AHT1" s="3" t="inlineStr">
        <is>
          <t>pixel_902</t>
        </is>
      </c>
      <c r="AHU1" s="3" t="inlineStr">
        <is>
          <t>pixel_903</t>
        </is>
      </c>
      <c r="AHV1" s="3" t="inlineStr">
        <is>
          <t>pixel_904</t>
        </is>
      </c>
      <c r="AHW1" s="3" t="inlineStr">
        <is>
          <t>pixel_905</t>
        </is>
      </c>
      <c r="AHX1" s="3" t="inlineStr">
        <is>
          <t>pixel_906</t>
        </is>
      </c>
      <c r="AHY1" s="3" t="inlineStr">
        <is>
          <t>pixel_907</t>
        </is>
      </c>
      <c r="AHZ1" s="3" t="inlineStr">
        <is>
          <t>pixel_908</t>
        </is>
      </c>
      <c r="AIA1" s="3" t="inlineStr">
        <is>
          <t>pixel_909</t>
        </is>
      </c>
      <c r="AIB1" s="3" t="inlineStr">
        <is>
          <t>pixel_910</t>
        </is>
      </c>
      <c r="AIC1" s="3" t="inlineStr">
        <is>
          <t>pixel_911</t>
        </is>
      </c>
      <c r="AID1" s="3" t="inlineStr">
        <is>
          <t>pixel_912</t>
        </is>
      </c>
      <c r="AIE1" s="3" t="inlineStr">
        <is>
          <t>pixel_913</t>
        </is>
      </c>
      <c r="AIF1" s="3" t="inlineStr">
        <is>
          <t>pixel_914</t>
        </is>
      </c>
      <c r="AIG1" s="3" t="inlineStr">
        <is>
          <t>pixel_915</t>
        </is>
      </c>
      <c r="AIH1" s="3" t="inlineStr">
        <is>
          <t>pixel_916</t>
        </is>
      </c>
      <c r="AII1" s="3" t="inlineStr">
        <is>
          <t>pixel_917</t>
        </is>
      </c>
      <c r="AIJ1" s="3" t="inlineStr">
        <is>
          <t>pixel_918</t>
        </is>
      </c>
      <c r="AIK1" s="3" t="inlineStr">
        <is>
          <t>pixel_919</t>
        </is>
      </c>
      <c r="AIL1" s="3" t="inlineStr">
        <is>
          <t>pixel_920</t>
        </is>
      </c>
      <c r="AIM1" s="3" t="inlineStr">
        <is>
          <t>pixel_921</t>
        </is>
      </c>
      <c r="AIN1" s="3" t="inlineStr">
        <is>
          <t>pixel_922</t>
        </is>
      </c>
      <c r="AIO1" s="3" t="inlineStr">
        <is>
          <t>pixel_923</t>
        </is>
      </c>
      <c r="AIP1" s="3" t="inlineStr">
        <is>
          <t>pixel_924</t>
        </is>
      </c>
      <c r="AIQ1" s="3" t="inlineStr">
        <is>
          <t>pixel_925</t>
        </is>
      </c>
      <c r="AIR1" s="3" t="inlineStr">
        <is>
          <t>pixel_926</t>
        </is>
      </c>
      <c r="AIS1" s="3" t="inlineStr">
        <is>
          <t>pixel_927</t>
        </is>
      </c>
      <c r="AIT1" s="3" t="inlineStr">
        <is>
          <t>pixel_928</t>
        </is>
      </c>
      <c r="AIU1" s="3" t="inlineStr">
        <is>
          <t>pixel_929</t>
        </is>
      </c>
      <c r="AIV1" s="3" t="inlineStr">
        <is>
          <t>pixel_930</t>
        </is>
      </c>
      <c r="AIW1" s="3" t="inlineStr">
        <is>
          <t>pixel_931</t>
        </is>
      </c>
      <c r="AIX1" s="3" t="inlineStr">
        <is>
          <t>pixel_932</t>
        </is>
      </c>
      <c r="AIY1" s="3" t="inlineStr">
        <is>
          <t>pixel_933</t>
        </is>
      </c>
      <c r="AIZ1" s="3" t="inlineStr">
        <is>
          <t>pixel_934</t>
        </is>
      </c>
      <c r="AJA1" s="3" t="inlineStr">
        <is>
          <t>pixel_935</t>
        </is>
      </c>
      <c r="AJB1" s="3" t="inlineStr">
        <is>
          <t>pixel_936</t>
        </is>
      </c>
      <c r="AJC1" s="3" t="inlineStr">
        <is>
          <t>pixel_937</t>
        </is>
      </c>
      <c r="AJD1" s="3" t="inlineStr">
        <is>
          <t>pixel_938</t>
        </is>
      </c>
      <c r="AJE1" s="3" t="inlineStr">
        <is>
          <t>pixel_939</t>
        </is>
      </c>
      <c r="AJF1" s="3" t="inlineStr">
        <is>
          <t>pixel_940</t>
        </is>
      </c>
      <c r="AJG1" s="3" t="inlineStr">
        <is>
          <t>pixel_941</t>
        </is>
      </c>
      <c r="AJH1" s="3" t="inlineStr">
        <is>
          <t>pixel_942</t>
        </is>
      </c>
      <c r="AJI1" s="3" t="inlineStr">
        <is>
          <t>pixel_943</t>
        </is>
      </c>
      <c r="AJJ1" s="3" t="inlineStr">
        <is>
          <t>pixel_944</t>
        </is>
      </c>
      <c r="AJK1" s="3" t="inlineStr">
        <is>
          <t>pixel_945</t>
        </is>
      </c>
      <c r="AJL1" s="3" t="inlineStr">
        <is>
          <t>pixel_946</t>
        </is>
      </c>
      <c r="AJM1" s="3" t="inlineStr">
        <is>
          <t>pixel_947</t>
        </is>
      </c>
      <c r="AJN1" s="3" t="inlineStr">
        <is>
          <t>pixel_948</t>
        </is>
      </c>
      <c r="AJO1" s="3" t="inlineStr">
        <is>
          <t>pixel_949</t>
        </is>
      </c>
      <c r="AJP1" s="3" t="inlineStr">
        <is>
          <t>pixel_950</t>
        </is>
      </c>
      <c r="AJQ1" s="3" t="inlineStr">
        <is>
          <t>pixel_951</t>
        </is>
      </c>
      <c r="AJR1" s="3" t="inlineStr">
        <is>
          <t>pixel_952</t>
        </is>
      </c>
      <c r="AJS1" s="3" t="inlineStr">
        <is>
          <t>pixel_953</t>
        </is>
      </c>
      <c r="AJT1" s="3" t="inlineStr">
        <is>
          <t>pixel_954</t>
        </is>
      </c>
      <c r="AJU1" s="3" t="inlineStr">
        <is>
          <t>pixel_955</t>
        </is>
      </c>
      <c r="AJV1" s="3" t="inlineStr">
        <is>
          <t>pixel_956</t>
        </is>
      </c>
      <c r="AJW1" s="3" t="inlineStr">
        <is>
          <t>pixel_957</t>
        </is>
      </c>
      <c r="AJX1" s="3" t="inlineStr">
        <is>
          <t>pixel_958</t>
        </is>
      </c>
      <c r="AJY1" s="3" t="inlineStr">
        <is>
          <t>pixel_959</t>
        </is>
      </c>
      <c r="AJZ1" s="3" t="inlineStr">
        <is>
          <t>pixel_960</t>
        </is>
      </c>
      <c r="AKA1" s="3" t="inlineStr">
        <is>
          <t>pixel_961</t>
        </is>
      </c>
      <c r="AKB1" s="3" t="inlineStr">
        <is>
          <t>pixel_962</t>
        </is>
      </c>
      <c r="AKC1" s="3" t="inlineStr">
        <is>
          <t>pixel_963</t>
        </is>
      </c>
      <c r="AKD1" s="3" t="inlineStr">
        <is>
          <t>pixel_964</t>
        </is>
      </c>
      <c r="AKE1" s="3" t="inlineStr">
        <is>
          <t>pixel_965</t>
        </is>
      </c>
      <c r="AKF1" s="3" t="inlineStr">
        <is>
          <t>pixel_966</t>
        </is>
      </c>
      <c r="AKG1" s="3" t="inlineStr">
        <is>
          <t>pixel_967</t>
        </is>
      </c>
      <c r="AKH1" s="3" t="inlineStr">
        <is>
          <t>pixel_968</t>
        </is>
      </c>
      <c r="AKI1" s="3" t="inlineStr">
        <is>
          <t>pixel_969</t>
        </is>
      </c>
      <c r="AKJ1" s="3" t="inlineStr">
        <is>
          <t>pixel_970</t>
        </is>
      </c>
      <c r="AKK1" s="3" t="inlineStr">
        <is>
          <t>pixel_971</t>
        </is>
      </c>
      <c r="AKL1" s="3" t="inlineStr">
        <is>
          <t>pixel_972</t>
        </is>
      </c>
      <c r="AKM1" s="3" t="inlineStr">
        <is>
          <t>pixel_973</t>
        </is>
      </c>
      <c r="AKN1" s="3" t="inlineStr">
        <is>
          <t>pixel_974</t>
        </is>
      </c>
      <c r="AKO1" s="3" t="inlineStr">
        <is>
          <t>pixel_975</t>
        </is>
      </c>
      <c r="AKP1" s="3" t="inlineStr">
        <is>
          <t>pixel_976</t>
        </is>
      </c>
      <c r="AKQ1" s="3" t="inlineStr">
        <is>
          <t>pixel_977</t>
        </is>
      </c>
      <c r="AKR1" s="3" t="inlineStr">
        <is>
          <t>pixel_978</t>
        </is>
      </c>
      <c r="AKS1" s="3" t="inlineStr">
        <is>
          <t>pixel_979</t>
        </is>
      </c>
      <c r="AKT1" s="3" t="inlineStr">
        <is>
          <t>pixel_980</t>
        </is>
      </c>
      <c r="AKU1" s="3" t="inlineStr">
        <is>
          <t>pixel_981</t>
        </is>
      </c>
      <c r="AKV1" s="3" t="inlineStr">
        <is>
          <t>pixel_982</t>
        </is>
      </c>
      <c r="AKW1" s="3" t="inlineStr">
        <is>
          <t>pixel_983</t>
        </is>
      </c>
      <c r="AKX1" s="3" t="inlineStr">
        <is>
          <t>pixel_984</t>
        </is>
      </c>
      <c r="AKY1" s="3" t="inlineStr">
        <is>
          <t>pixel_985</t>
        </is>
      </c>
      <c r="AKZ1" s="3" t="inlineStr">
        <is>
          <t>pixel_986</t>
        </is>
      </c>
      <c r="ALA1" s="3" t="inlineStr">
        <is>
          <t>pixel_987</t>
        </is>
      </c>
      <c r="ALB1" s="3" t="inlineStr">
        <is>
          <t>pixel_988</t>
        </is>
      </c>
      <c r="ALC1" s="3" t="inlineStr">
        <is>
          <t>pixel_989</t>
        </is>
      </c>
      <c r="ALD1" s="3" t="inlineStr">
        <is>
          <t>pixel_990</t>
        </is>
      </c>
      <c r="ALE1" s="3" t="inlineStr">
        <is>
          <t>pixel_991</t>
        </is>
      </c>
      <c r="ALF1" s="3" t="inlineStr">
        <is>
          <t>pixel_992</t>
        </is>
      </c>
      <c r="ALG1" s="3" t="inlineStr">
        <is>
          <t>pixel_993</t>
        </is>
      </c>
      <c r="ALH1" s="3" t="inlineStr">
        <is>
          <t>pixel_994</t>
        </is>
      </c>
      <c r="ALI1" s="3" t="inlineStr">
        <is>
          <t>pixel_995</t>
        </is>
      </c>
      <c r="ALJ1" s="3" t="inlineStr">
        <is>
          <t>pixel_996</t>
        </is>
      </c>
      <c r="ALK1" s="3" t="inlineStr">
        <is>
          <t>pixel_997</t>
        </is>
      </c>
      <c r="ALL1" s="3" t="inlineStr">
        <is>
          <t>pixel_998</t>
        </is>
      </c>
      <c r="ALM1" s="3" t="inlineStr">
        <is>
          <t>pixel_999</t>
        </is>
      </c>
      <c r="ALN1" s="3" t="inlineStr">
        <is>
          <t>target</t>
        </is>
      </c>
    </row>
    <row r="2">
      <c r="A2" s="3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0.2178048655000029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0.1524549854248718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0.07389163501758352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0.1225141774886834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0.1835559445355998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0.1913707054031974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0.2804693044253855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2" t="n">
        <v>0</v>
      </c>
      <c r="KD2" s="2" t="n">
        <v>0.1815185464459169</v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0.2923640668263416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2" t="n">
        <v>0</v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0.1333457946146934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0.192586851555236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2" t="n">
        <v>0</v>
      </c>
      <c r="TN2" s="2" t="n">
        <v>0</v>
      </c>
      <c r="TO2" s="2" t="n">
        <v>0</v>
      </c>
      <c r="TP2" s="2" t="n">
        <v>0</v>
      </c>
      <c r="TQ2" s="2" t="n">
        <v>0</v>
      </c>
      <c r="TR2" s="2" t="n">
        <v>0</v>
      </c>
      <c r="TS2" s="2" t="n">
        <v>0</v>
      </c>
      <c r="TT2" s="2" t="n">
        <v>0</v>
      </c>
      <c r="TU2" s="2" t="n">
        <v>0</v>
      </c>
      <c r="TV2" s="2" t="n">
        <v>0</v>
      </c>
      <c r="TW2" s="2" t="n">
        <v>0</v>
      </c>
      <c r="TX2" s="2" t="n">
        <v>0</v>
      </c>
      <c r="TY2" s="2" t="n">
        <v>0</v>
      </c>
      <c r="TZ2" s="2" t="n">
        <v>0</v>
      </c>
      <c r="UA2" s="2" t="n">
        <v>0</v>
      </c>
      <c r="UB2" s="2" t="n">
        <v>0</v>
      </c>
      <c r="UC2" s="2" t="n">
        <v>0</v>
      </c>
      <c r="UD2" s="2" t="n">
        <v>0</v>
      </c>
      <c r="UE2" s="2" t="n">
        <v>0</v>
      </c>
      <c r="UF2" s="2" t="n">
        <v>0</v>
      </c>
      <c r="UG2" s="2" t="n">
        <v>0</v>
      </c>
      <c r="UH2" s="2" t="n">
        <v>0</v>
      </c>
      <c r="UI2" s="2" t="n">
        <v>0</v>
      </c>
      <c r="UJ2" s="2" t="n">
        <v>0</v>
      </c>
      <c r="UK2" s="2" t="n">
        <v>0</v>
      </c>
      <c r="UL2" s="2" t="n">
        <v>0</v>
      </c>
      <c r="UM2" s="2" t="n">
        <v>0</v>
      </c>
      <c r="UN2" s="2" t="n">
        <v>0</v>
      </c>
      <c r="UO2" s="2" t="n">
        <v>0</v>
      </c>
      <c r="UP2" s="2" t="n">
        <v>0</v>
      </c>
      <c r="UQ2" s="2" t="n">
        <v>0</v>
      </c>
      <c r="UR2" s="2" t="n">
        <v>0</v>
      </c>
      <c r="US2" s="2" t="n">
        <v>0</v>
      </c>
      <c r="UT2" s="2" t="n">
        <v>0</v>
      </c>
      <c r="UU2" s="2" t="n">
        <v>0</v>
      </c>
      <c r="UV2" s="2" t="n">
        <v>0</v>
      </c>
      <c r="UW2" s="2" t="n">
        <v>0</v>
      </c>
      <c r="UX2" s="2" t="n">
        <v>0</v>
      </c>
      <c r="UY2" s="2" t="n">
        <v>0</v>
      </c>
      <c r="UZ2" s="2" t="n">
        <v>0</v>
      </c>
      <c r="VA2" s="2" t="n">
        <v>0</v>
      </c>
      <c r="VB2" s="2" t="n">
        <v>0</v>
      </c>
      <c r="VC2" s="2" t="n">
        <v>0</v>
      </c>
      <c r="VD2" s="2" t="n">
        <v>0</v>
      </c>
      <c r="VE2" s="2" t="n">
        <v>0</v>
      </c>
      <c r="VF2" s="2" t="n">
        <v>0</v>
      </c>
      <c r="VG2" s="2" t="n">
        <v>0</v>
      </c>
      <c r="VH2" s="2" t="n">
        <v>0</v>
      </c>
      <c r="VI2" s="2" t="n">
        <v>0</v>
      </c>
      <c r="VJ2" s="2" t="n">
        <v>0</v>
      </c>
      <c r="VK2" s="2" t="n">
        <v>0</v>
      </c>
      <c r="VL2" s="2" t="n">
        <v>0</v>
      </c>
      <c r="VM2" s="2" t="n">
        <v>0</v>
      </c>
      <c r="VN2" s="2" t="n">
        <v>0</v>
      </c>
      <c r="VO2" s="2" t="n">
        <v>0</v>
      </c>
      <c r="VP2" s="2" t="n">
        <v>0</v>
      </c>
      <c r="VQ2" s="2" t="n">
        <v>0</v>
      </c>
      <c r="VR2" s="2" t="n">
        <v>0</v>
      </c>
      <c r="VS2" s="2" t="n">
        <v>0</v>
      </c>
      <c r="VT2" s="2" t="n">
        <v>0.0733634183665091</v>
      </c>
      <c r="VU2" s="2" t="n">
        <v>0</v>
      </c>
      <c r="VV2" s="2" t="n">
        <v>0</v>
      </c>
      <c r="VW2" s="2" t="n">
        <v>0</v>
      </c>
      <c r="VX2" s="2" t="n">
        <v>0</v>
      </c>
      <c r="VY2" s="2" t="n">
        <v>0</v>
      </c>
      <c r="VZ2" s="2" t="n">
        <v>0</v>
      </c>
      <c r="WA2" s="2" t="n">
        <v>0</v>
      </c>
      <c r="WB2" s="2" t="n">
        <v>0</v>
      </c>
      <c r="WC2" s="2" t="n">
        <v>0</v>
      </c>
      <c r="WD2" s="2" t="n">
        <v>0</v>
      </c>
      <c r="WE2" s="2" t="n">
        <v>0</v>
      </c>
      <c r="WF2" s="2" t="n">
        <v>0</v>
      </c>
      <c r="WG2" s="2" t="n">
        <v>0</v>
      </c>
      <c r="WH2" s="2" t="n">
        <v>0</v>
      </c>
      <c r="WI2" s="2" t="n">
        <v>0</v>
      </c>
      <c r="WJ2" s="2" t="n">
        <v>0</v>
      </c>
      <c r="WK2" s="2" t="n">
        <v>0</v>
      </c>
      <c r="WL2" s="2" t="n">
        <v>0.1384398412495581</v>
      </c>
      <c r="WM2" s="2" t="n">
        <v>0</v>
      </c>
      <c r="WN2" s="2" t="n">
        <v>0</v>
      </c>
      <c r="WO2" s="2" t="n">
        <v>0</v>
      </c>
      <c r="WP2" s="2" t="n">
        <v>0.1359735720996015</v>
      </c>
      <c r="WQ2" s="2" t="n">
        <v>0</v>
      </c>
      <c r="WR2" s="2" t="n">
        <v>0.1909714119442688</v>
      </c>
      <c r="WS2" s="2" t="n">
        <v>0</v>
      </c>
      <c r="WT2" s="2" t="n">
        <v>0</v>
      </c>
      <c r="WU2" s="2" t="n">
        <v>0</v>
      </c>
      <c r="WV2" s="2" t="n">
        <v>0</v>
      </c>
      <c r="WW2" s="2" t="n">
        <v>0</v>
      </c>
      <c r="WX2" s="2" t="n">
        <v>0</v>
      </c>
      <c r="WY2" s="2" t="n">
        <v>0</v>
      </c>
      <c r="WZ2" s="2" t="n">
        <v>0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2" t="n">
        <v>0</v>
      </c>
      <c r="XP2" s="2" t="n">
        <v>0</v>
      </c>
      <c r="XQ2" s="2" t="n">
        <v>0</v>
      </c>
      <c r="XR2" s="2" t="n">
        <v>0</v>
      </c>
      <c r="XS2" s="2" t="n">
        <v>0</v>
      </c>
      <c r="XT2" s="2" t="n">
        <v>0</v>
      </c>
      <c r="XU2" s="2" t="n">
        <v>0</v>
      </c>
      <c r="XV2" s="2" t="n">
        <v>0</v>
      </c>
      <c r="XW2" s="2" t="n">
        <v>0</v>
      </c>
      <c r="XX2" s="2" t="n">
        <v>0</v>
      </c>
      <c r="XY2" s="2" t="n">
        <v>0</v>
      </c>
      <c r="XZ2" s="2" t="n">
        <v>0</v>
      </c>
      <c r="YA2" s="2" t="n">
        <v>0</v>
      </c>
      <c r="YB2" s="2" t="n">
        <v>0</v>
      </c>
      <c r="YC2" s="2" t="n">
        <v>0</v>
      </c>
      <c r="YD2" s="2" t="n">
        <v>0</v>
      </c>
      <c r="YE2" s="2" t="n">
        <v>0</v>
      </c>
      <c r="YF2" s="2" t="n">
        <v>0</v>
      </c>
      <c r="YG2" s="2" t="n">
        <v>0</v>
      </c>
      <c r="YH2" s="2" t="n">
        <v>0</v>
      </c>
      <c r="YI2" s="2" t="n">
        <v>0</v>
      </c>
      <c r="YJ2" s="2" t="n">
        <v>0</v>
      </c>
      <c r="YK2" s="2" t="n">
        <v>0</v>
      </c>
      <c r="YL2" s="2" t="n">
        <v>0</v>
      </c>
      <c r="YM2" s="2" t="n">
        <v>0</v>
      </c>
      <c r="YN2" s="2" t="n">
        <v>0</v>
      </c>
      <c r="YO2" s="2" t="n">
        <v>0</v>
      </c>
      <c r="YP2" s="2" t="n">
        <v>0</v>
      </c>
      <c r="YQ2" s="2" t="n">
        <v>0</v>
      </c>
      <c r="YR2" s="2" t="n">
        <v>0</v>
      </c>
      <c r="YS2" s="2" t="n">
        <v>0</v>
      </c>
      <c r="YT2" s="2" t="n">
        <v>0</v>
      </c>
      <c r="YU2" s="2" t="n">
        <v>0</v>
      </c>
      <c r="YV2" s="2" t="n">
        <v>0</v>
      </c>
      <c r="YW2" s="2" t="n">
        <v>0</v>
      </c>
      <c r="YX2" s="2" t="n">
        <v>0</v>
      </c>
      <c r="YY2" s="2" t="n">
        <v>0</v>
      </c>
      <c r="YZ2" s="2" t="n">
        <v>0</v>
      </c>
      <c r="ZA2" s="2" t="n">
        <v>0</v>
      </c>
      <c r="ZB2" s="2" t="n">
        <v>0</v>
      </c>
      <c r="ZC2" s="2" t="n">
        <v>0</v>
      </c>
      <c r="ZD2" s="2" t="n">
        <v>0</v>
      </c>
      <c r="ZE2" s="2" t="n">
        <v>0</v>
      </c>
      <c r="ZF2" s="2" t="n">
        <v>0</v>
      </c>
      <c r="ZG2" s="2" t="n">
        <v>0</v>
      </c>
      <c r="ZH2" s="2" t="n">
        <v>0</v>
      </c>
      <c r="ZI2" s="2" t="n">
        <v>0</v>
      </c>
      <c r="ZJ2" s="2" t="n">
        <v>0</v>
      </c>
      <c r="ZK2" s="2" t="n">
        <v>0</v>
      </c>
      <c r="ZL2" s="2" t="n">
        <v>0</v>
      </c>
      <c r="ZM2" s="2" t="n">
        <v>0</v>
      </c>
      <c r="ZN2" s="2" t="n">
        <v>0</v>
      </c>
      <c r="ZO2" s="2" t="n">
        <v>0</v>
      </c>
      <c r="ZP2" s="2" t="n">
        <v>0</v>
      </c>
      <c r="ZQ2" s="2" t="n">
        <v>0</v>
      </c>
      <c r="ZR2" s="2" t="n">
        <v>0</v>
      </c>
      <c r="ZS2" s="2" t="n">
        <v>0</v>
      </c>
      <c r="ZT2" s="2" t="n">
        <v>0</v>
      </c>
      <c r="ZU2" s="2" t="n">
        <v>0</v>
      </c>
      <c r="ZV2" s="2" t="n">
        <v>0</v>
      </c>
      <c r="ZW2" s="2" t="n">
        <v>0</v>
      </c>
      <c r="ZX2" s="2" t="n">
        <v>0</v>
      </c>
      <c r="ZY2" s="2" t="n">
        <v>0</v>
      </c>
      <c r="ZZ2" s="2" t="n">
        <v>0</v>
      </c>
      <c r="AAA2" s="2" t="n">
        <v>0</v>
      </c>
      <c r="AAB2" s="2" t="n">
        <v>0</v>
      </c>
      <c r="AAC2" s="2" t="n">
        <v>0</v>
      </c>
      <c r="AAD2" s="2" t="n">
        <v>0</v>
      </c>
      <c r="AAE2" s="2" t="n">
        <v>0</v>
      </c>
      <c r="AAF2" s="2" t="n">
        <v>0</v>
      </c>
      <c r="AAG2" s="2" t="n">
        <v>0</v>
      </c>
      <c r="AAH2" s="2" t="n">
        <v>0</v>
      </c>
      <c r="AAI2" s="2" t="n">
        <v>0</v>
      </c>
      <c r="AAJ2" s="2" t="n">
        <v>0</v>
      </c>
      <c r="AAK2" s="2" t="n">
        <v>0</v>
      </c>
      <c r="AAL2" s="2" t="n">
        <v>0</v>
      </c>
      <c r="AAM2" s="2" t="n">
        <v>0</v>
      </c>
      <c r="AAN2" s="2" t="n">
        <v>0</v>
      </c>
      <c r="AAO2" s="2" t="n">
        <v>0</v>
      </c>
      <c r="AAP2" s="2" t="n">
        <v>0</v>
      </c>
      <c r="AAQ2" s="2" t="n">
        <v>0</v>
      </c>
      <c r="AAR2" s="2" t="n">
        <v>0</v>
      </c>
      <c r="AAS2" s="2" t="n">
        <v>0</v>
      </c>
      <c r="AAT2" s="2" t="n">
        <v>0</v>
      </c>
      <c r="AAU2" s="2" t="n">
        <v>0</v>
      </c>
      <c r="AAV2" s="2" t="n">
        <v>0</v>
      </c>
      <c r="AAW2" s="2" t="n">
        <v>0</v>
      </c>
      <c r="AAX2" s="2" t="n">
        <v>0</v>
      </c>
      <c r="AAY2" s="2" t="n">
        <v>0</v>
      </c>
      <c r="AAZ2" s="2" t="n">
        <v>0</v>
      </c>
      <c r="ABA2" s="2" t="n">
        <v>0</v>
      </c>
      <c r="ABB2" s="2" t="n">
        <v>0</v>
      </c>
      <c r="ABC2" s="2" t="n">
        <v>0</v>
      </c>
      <c r="ABD2" s="2" t="n">
        <v>0</v>
      </c>
      <c r="ABE2" s="2" t="n">
        <v>0</v>
      </c>
      <c r="ABF2" s="2" t="n">
        <v>0</v>
      </c>
      <c r="ABG2" s="2" t="n">
        <v>0</v>
      </c>
      <c r="ABH2" s="2" t="n">
        <v>0</v>
      </c>
      <c r="ABI2" s="2" t="n">
        <v>0</v>
      </c>
      <c r="ABJ2" s="2" t="n">
        <v>0</v>
      </c>
      <c r="ABK2" s="2" t="n">
        <v>0</v>
      </c>
      <c r="ABL2" s="2" t="n">
        <v>0</v>
      </c>
      <c r="ABM2" s="2" t="n">
        <v>0</v>
      </c>
      <c r="ABN2" s="2" t="n">
        <v>0</v>
      </c>
      <c r="ABO2" s="2" t="n">
        <v>0</v>
      </c>
      <c r="ABP2" s="2" t="n">
        <v>0</v>
      </c>
      <c r="ABQ2" s="2" t="n">
        <v>0</v>
      </c>
      <c r="ABR2" s="2" t="n">
        <v>0</v>
      </c>
      <c r="ABS2" s="2" t="n">
        <v>0</v>
      </c>
      <c r="ABT2" s="2" t="n">
        <v>0</v>
      </c>
      <c r="ABU2" s="2" t="n">
        <v>0</v>
      </c>
      <c r="ABV2" s="2" t="n">
        <v>0</v>
      </c>
      <c r="ABW2" s="2" t="n">
        <v>0</v>
      </c>
      <c r="ABX2" s="2" t="n">
        <v>0</v>
      </c>
      <c r="ABY2" s="2" t="n">
        <v>0</v>
      </c>
      <c r="ABZ2" s="2" t="n">
        <v>0.2255850012104759</v>
      </c>
      <c r="ACA2" s="2" t="n">
        <v>0</v>
      </c>
      <c r="ACB2" s="2" t="n">
        <v>0</v>
      </c>
      <c r="ACC2" s="2" t="n">
        <v>0</v>
      </c>
      <c r="ACD2" s="2" t="n">
        <v>0</v>
      </c>
      <c r="ACE2" s="2" t="n">
        <v>0</v>
      </c>
      <c r="ACF2" s="2" t="n">
        <v>0</v>
      </c>
      <c r="ACG2" s="2" t="n">
        <v>0</v>
      </c>
      <c r="ACH2" s="2" t="n">
        <v>0</v>
      </c>
      <c r="ACI2" s="2" t="n">
        <v>0</v>
      </c>
      <c r="ACJ2" s="2" t="n">
        <v>0</v>
      </c>
      <c r="ACK2" s="2" t="n">
        <v>0</v>
      </c>
      <c r="ACL2" s="2" t="n">
        <v>0</v>
      </c>
      <c r="ACM2" s="2" t="n">
        <v>0</v>
      </c>
      <c r="ACN2" s="2" t="n">
        <v>0</v>
      </c>
      <c r="ACO2" s="2" t="n">
        <v>0</v>
      </c>
      <c r="ACP2" s="2" t="n">
        <v>0</v>
      </c>
      <c r="ACQ2" s="2" t="n">
        <v>0</v>
      </c>
      <c r="ACR2" s="2" t="n">
        <v>0</v>
      </c>
      <c r="ACS2" s="2" t="n">
        <v>0</v>
      </c>
      <c r="ACT2" s="2" t="n">
        <v>0</v>
      </c>
      <c r="ACU2" s="2" t="n">
        <v>0.2673103224338229</v>
      </c>
      <c r="ACV2" s="2" t="n">
        <v>0</v>
      </c>
      <c r="ACW2" s="2" t="n">
        <v>0</v>
      </c>
      <c r="ACX2" s="2" t="n">
        <v>0</v>
      </c>
      <c r="ACY2" s="2" t="n">
        <v>0</v>
      </c>
      <c r="ACZ2" s="2" t="n">
        <v>0</v>
      </c>
      <c r="ADA2" s="2" t="n">
        <v>0</v>
      </c>
      <c r="ADB2" s="2" t="n">
        <v>0</v>
      </c>
      <c r="ADC2" s="2" t="n">
        <v>0</v>
      </c>
      <c r="ADD2" s="2" t="n">
        <v>0</v>
      </c>
      <c r="ADE2" s="2" t="n">
        <v>0</v>
      </c>
      <c r="ADF2" s="2" t="n">
        <v>0</v>
      </c>
      <c r="ADG2" s="2" t="n">
        <v>0</v>
      </c>
      <c r="ADH2" s="2" t="n">
        <v>0</v>
      </c>
      <c r="ADI2" s="2" t="n">
        <v>0</v>
      </c>
      <c r="ADJ2" s="2" t="n">
        <v>0</v>
      </c>
      <c r="ADK2" s="2" t="n">
        <v>0</v>
      </c>
      <c r="ADL2" s="2" t="n">
        <v>0</v>
      </c>
      <c r="ADM2" s="2" t="n">
        <v>0</v>
      </c>
      <c r="ADN2" s="2" t="n">
        <v>0</v>
      </c>
      <c r="ADO2" s="2" t="n">
        <v>0</v>
      </c>
      <c r="ADP2" s="2" t="n">
        <v>0</v>
      </c>
      <c r="ADQ2" s="2" t="n">
        <v>0</v>
      </c>
      <c r="ADR2" s="2" t="n">
        <v>0</v>
      </c>
      <c r="ADS2" s="2" t="n">
        <v>0</v>
      </c>
      <c r="ADT2" s="2" t="n">
        <v>0</v>
      </c>
      <c r="ADU2" s="2" t="n">
        <v>0</v>
      </c>
      <c r="ADV2" s="2" t="n">
        <v>0</v>
      </c>
      <c r="ADW2" s="2" t="n">
        <v>0</v>
      </c>
      <c r="ADX2" s="2" t="n">
        <v>0</v>
      </c>
      <c r="ADY2" s="2" t="n">
        <v>0</v>
      </c>
      <c r="ADZ2" s="2" t="n">
        <v>0</v>
      </c>
      <c r="AEA2" s="2" t="n">
        <v>0</v>
      </c>
      <c r="AEB2" s="2" t="n">
        <v>0</v>
      </c>
      <c r="AEC2" s="2" t="n">
        <v>0</v>
      </c>
      <c r="AED2" s="2" t="n">
        <v>0</v>
      </c>
      <c r="AEE2" s="2" t="n">
        <v>0</v>
      </c>
      <c r="AEF2" s="2" t="n">
        <v>0</v>
      </c>
      <c r="AEG2" s="2" t="n">
        <v>0</v>
      </c>
      <c r="AEH2" s="2" t="n">
        <v>0.2312012885412595</v>
      </c>
      <c r="AEI2" s="2" t="n">
        <v>0</v>
      </c>
      <c r="AEJ2" s="2" t="n">
        <v>0</v>
      </c>
      <c r="AEK2" s="2" t="n">
        <v>0</v>
      </c>
      <c r="AEL2" s="2" t="n">
        <v>0</v>
      </c>
      <c r="AEM2" s="2" t="n">
        <v>0</v>
      </c>
      <c r="AEN2" s="2" t="n">
        <v>0</v>
      </c>
      <c r="AEO2" s="2" t="n">
        <v>0</v>
      </c>
      <c r="AEP2" s="2" t="n">
        <v>0</v>
      </c>
      <c r="AEQ2" s="2" t="n">
        <v>0</v>
      </c>
      <c r="AER2" s="2" t="n">
        <v>0</v>
      </c>
      <c r="AES2" s="2" t="n">
        <v>0</v>
      </c>
      <c r="AET2" s="2" t="n">
        <v>0</v>
      </c>
      <c r="AEU2" s="2" t="n">
        <v>0</v>
      </c>
      <c r="AEV2" s="2" t="n">
        <v>0</v>
      </c>
      <c r="AEW2" s="2" t="n">
        <v>0.2595713333309654</v>
      </c>
      <c r="AEX2" s="2" t="n">
        <v>0</v>
      </c>
      <c r="AEY2" s="2" t="n">
        <v>0</v>
      </c>
      <c r="AEZ2" s="2" t="n">
        <v>0</v>
      </c>
      <c r="AFA2" s="2" t="n">
        <v>0</v>
      </c>
      <c r="AFB2" s="2" t="n">
        <v>0</v>
      </c>
      <c r="AFC2" s="2" t="n">
        <v>0</v>
      </c>
      <c r="AFD2" s="2" t="n">
        <v>0</v>
      </c>
      <c r="AFE2" s="2" t="n">
        <v>0</v>
      </c>
      <c r="AFF2" s="2" t="n">
        <v>0</v>
      </c>
      <c r="AFG2" s="2" t="n">
        <v>0</v>
      </c>
      <c r="AFH2" s="2" t="n">
        <v>0</v>
      </c>
      <c r="AFI2" s="2" t="n">
        <v>0</v>
      </c>
      <c r="AFJ2" s="2" t="n">
        <v>0</v>
      </c>
      <c r="AFK2" s="2" t="n">
        <v>0</v>
      </c>
      <c r="AFL2" s="2" t="n">
        <v>0</v>
      </c>
      <c r="AFM2" s="2" t="n">
        <v>0</v>
      </c>
      <c r="AFN2" s="2" t="n">
        <v>0</v>
      </c>
      <c r="AFO2" s="2" t="n">
        <v>0</v>
      </c>
      <c r="AFP2" s="2" t="n">
        <v>0</v>
      </c>
      <c r="AFQ2" s="2" t="n">
        <v>0</v>
      </c>
      <c r="AFR2" s="2" t="n">
        <v>0</v>
      </c>
      <c r="AFS2" s="2" t="n">
        <v>0</v>
      </c>
      <c r="AFT2" s="2" t="n">
        <v>0</v>
      </c>
      <c r="AFU2" s="2" t="n">
        <v>0</v>
      </c>
      <c r="AFV2" s="2" t="n">
        <v>0</v>
      </c>
      <c r="AFW2" s="2" t="n">
        <v>0</v>
      </c>
      <c r="AFX2" s="2" t="n">
        <v>0</v>
      </c>
      <c r="AFY2" s="2" t="n">
        <v>0</v>
      </c>
      <c r="AFZ2" s="2" t="n">
        <v>0</v>
      </c>
      <c r="AGA2" s="2" t="n">
        <v>0</v>
      </c>
      <c r="AGB2" s="2" t="n">
        <v>0</v>
      </c>
      <c r="AGC2" s="2" t="n">
        <v>0</v>
      </c>
      <c r="AGD2" s="2" t="n">
        <v>0</v>
      </c>
      <c r="AGE2" s="2" t="n">
        <v>0</v>
      </c>
      <c r="AGF2" s="2" t="n">
        <v>0</v>
      </c>
      <c r="AGG2" s="2" t="n">
        <v>0</v>
      </c>
      <c r="AGH2" s="2" t="n">
        <v>0</v>
      </c>
      <c r="AGI2" s="2" t="n">
        <v>0</v>
      </c>
      <c r="AGJ2" s="2" t="n">
        <v>0</v>
      </c>
      <c r="AGK2" s="2" t="n">
        <v>0</v>
      </c>
      <c r="AGL2" s="2" t="n">
        <v>0</v>
      </c>
      <c r="AGM2" s="2" t="n">
        <v>0</v>
      </c>
      <c r="AGN2" s="2" t="n">
        <v>0</v>
      </c>
      <c r="AGO2" s="2" t="n">
        <v>0</v>
      </c>
      <c r="AGP2" s="2" t="n">
        <v>0</v>
      </c>
      <c r="AGQ2" s="2" t="n">
        <v>0</v>
      </c>
      <c r="AGR2" s="2" t="n">
        <v>0</v>
      </c>
      <c r="AGS2" s="2" t="n">
        <v>0</v>
      </c>
      <c r="AGT2" s="2" t="n">
        <v>0</v>
      </c>
      <c r="AGU2" s="2" t="n">
        <v>0</v>
      </c>
      <c r="AGV2" s="2" t="n">
        <v>0</v>
      </c>
      <c r="AGW2" s="2" t="n">
        <v>0</v>
      </c>
      <c r="AGX2" s="2" t="n">
        <v>0</v>
      </c>
      <c r="AGY2" s="2" t="n">
        <v>0</v>
      </c>
      <c r="AGZ2" s="2" t="n">
        <v>0</v>
      </c>
      <c r="AHA2" s="2" t="n">
        <v>0</v>
      </c>
      <c r="AHB2" s="2" t="n">
        <v>0</v>
      </c>
      <c r="AHC2" s="2" t="n">
        <v>0</v>
      </c>
      <c r="AHD2" s="2" t="n">
        <v>0</v>
      </c>
      <c r="AHE2" s="2" t="n">
        <v>0</v>
      </c>
      <c r="AHF2" s="2" t="n">
        <v>0</v>
      </c>
      <c r="AHG2" s="2" t="n">
        <v>0</v>
      </c>
      <c r="AHH2" s="2" t="n">
        <v>0</v>
      </c>
      <c r="AHI2" s="2" t="n">
        <v>0</v>
      </c>
      <c r="AHJ2" s="2" t="n">
        <v>0</v>
      </c>
      <c r="AHK2" s="2" t="n">
        <v>0</v>
      </c>
      <c r="AHL2" s="2" t="n">
        <v>0</v>
      </c>
      <c r="AHM2" s="2" t="n">
        <v>0</v>
      </c>
      <c r="AHN2" s="2" t="n">
        <v>0</v>
      </c>
      <c r="AHO2" s="2" t="n">
        <v>0</v>
      </c>
      <c r="AHP2" s="2" t="n">
        <v>0</v>
      </c>
      <c r="AHQ2" s="2" t="n">
        <v>0</v>
      </c>
      <c r="AHR2" s="2" t="n">
        <v>0</v>
      </c>
      <c r="AHS2" s="2" t="n">
        <v>0</v>
      </c>
      <c r="AHT2" s="2" t="n">
        <v>0.2303618156403479</v>
      </c>
      <c r="AHU2" s="2" t="n">
        <v>0</v>
      </c>
      <c r="AHV2" s="2" t="n">
        <v>0</v>
      </c>
      <c r="AHW2" s="2" t="n">
        <v>0</v>
      </c>
      <c r="AHX2" s="2" t="n">
        <v>0</v>
      </c>
      <c r="AHY2" s="2" t="n">
        <v>0</v>
      </c>
      <c r="AHZ2" s="2" t="n">
        <v>0</v>
      </c>
      <c r="AIA2" s="2" t="n">
        <v>0</v>
      </c>
      <c r="AIB2" s="2" t="n">
        <v>0</v>
      </c>
      <c r="AIC2" s="2" t="n">
        <v>0</v>
      </c>
      <c r="AID2" s="2" t="n">
        <v>0</v>
      </c>
      <c r="AIE2" s="2" t="n">
        <v>0</v>
      </c>
      <c r="AIF2" s="2" t="n">
        <v>0</v>
      </c>
      <c r="AIG2" s="2" t="n">
        <v>0</v>
      </c>
      <c r="AIH2" s="2" t="n">
        <v>0</v>
      </c>
      <c r="AII2" s="2" t="n">
        <v>0</v>
      </c>
      <c r="AIJ2" s="2" t="n">
        <v>0</v>
      </c>
      <c r="AIK2" s="2" t="n">
        <v>0</v>
      </c>
      <c r="AIL2" s="2" t="n">
        <v>0</v>
      </c>
      <c r="AIM2" s="2" t="n">
        <v>0</v>
      </c>
      <c r="AIN2" s="2" t="n">
        <v>0</v>
      </c>
      <c r="AIO2" s="2" t="n">
        <v>0</v>
      </c>
      <c r="AIP2" s="2" t="n">
        <v>0</v>
      </c>
      <c r="AIQ2" s="2" t="n">
        <v>0</v>
      </c>
      <c r="AIR2" s="2" t="n">
        <v>0</v>
      </c>
      <c r="AIS2" s="2" t="n">
        <v>0.2595713333309654</v>
      </c>
      <c r="AIT2" s="2" t="n">
        <v>0</v>
      </c>
      <c r="AIU2" s="2" t="n">
        <v>0</v>
      </c>
      <c r="AIV2" s="2" t="n">
        <v>0</v>
      </c>
      <c r="AIW2" s="2" t="n">
        <v>0</v>
      </c>
      <c r="AIX2" s="2" t="n">
        <v>0</v>
      </c>
      <c r="AIY2" s="2" t="n">
        <v>0</v>
      </c>
      <c r="AIZ2" s="2" t="n">
        <v>0</v>
      </c>
      <c r="AJA2" s="2" t="n">
        <v>0</v>
      </c>
      <c r="AJB2" s="2" t="n">
        <v>0</v>
      </c>
      <c r="AJC2" s="2" t="n">
        <v>0</v>
      </c>
      <c r="AJD2" s="2" t="n">
        <v>0</v>
      </c>
      <c r="AJE2" s="2" t="n">
        <v>0</v>
      </c>
      <c r="AJF2" s="2" t="n">
        <v>0</v>
      </c>
      <c r="AJG2" s="2" t="n">
        <v>0</v>
      </c>
      <c r="AJH2" s="2" t="n">
        <v>0</v>
      </c>
      <c r="AJI2" s="2" t="n">
        <v>0</v>
      </c>
      <c r="AJJ2" s="2" t="n">
        <v>0</v>
      </c>
      <c r="AJK2" s="2" t="n">
        <v>0</v>
      </c>
      <c r="AJL2" s="2" t="n">
        <v>0</v>
      </c>
      <c r="AJM2" s="2" t="n">
        <v>0</v>
      </c>
      <c r="AJN2" s="2" t="n">
        <v>0</v>
      </c>
      <c r="AJO2" s="2" t="n">
        <v>0</v>
      </c>
      <c r="AJP2" s="2" t="n">
        <v>0</v>
      </c>
      <c r="AJQ2" s="2" t="n">
        <v>0</v>
      </c>
      <c r="AJR2" s="2" t="n">
        <v>0</v>
      </c>
      <c r="AJS2" s="2" t="n">
        <v>0</v>
      </c>
      <c r="AJT2" s="2" t="n">
        <v>0</v>
      </c>
      <c r="AJU2" s="2" t="n">
        <v>0</v>
      </c>
      <c r="AJV2" s="2" t="n">
        <v>0</v>
      </c>
      <c r="AJW2" s="2" t="n">
        <v>0</v>
      </c>
      <c r="AJX2" s="2" t="n">
        <v>0</v>
      </c>
      <c r="AJY2" s="2" t="n">
        <v>0</v>
      </c>
      <c r="AJZ2" s="2" t="n">
        <v>0</v>
      </c>
      <c r="AKA2" s="2" t="n">
        <v>0</v>
      </c>
      <c r="AKB2" s="2" t="n">
        <v>0</v>
      </c>
      <c r="AKC2" s="2" t="n">
        <v>0</v>
      </c>
      <c r="AKD2" s="2" t="n">
        <v>0</v>
      </c>
      <c r="AKE2" s="2" t="n">
        <v>0</v>
      </c>
      <c r="AKF2" s="2" t="n">
        <v>0</v>
      </c>
      <c r="AKG2" s="2" t="n">
        <v>0</v>
      </c>
      <c r="AKH2" s="2" t="n">
        <v>0</v>
      </c>
      <c r="AKI2" s="2" t="n">
        <v>0</v>
      </c>
      <c r="AKJ2" s="2" t="n">
        <v>0</v>
      </c>
      <c r="AKK2" s="2" t="n">
        <v>0</v>
      </c>
      <c r="AKL2" s="2" t="n">
        <v>0</v>
      </c>
      <c r="AKM2" s="2" t="n">
        <v>0</v>
      </c>
      <c r="AKN2" s="2" t="n">
        <v>0</v>
      </c>
      <c r="AKO2" s="2" t="n">
        <v>0</v>
      </c>
      <c r="AKP2" s="2" t="n">
        <v>0</v>
      </c>
      <c r="AKQ2" s="2" t="n">
        <v>0</v>
      </c>
      <c r="AKR2" s="2" t="n">
        <v>0</v>
      </c>
      <c r="AKS2" s="2" t="n">
        <v>0</v>
      </c>
      <c r="AKT2" s="2" t="n">
        <v>0.274428270404907</v>
      </c>
      <c r="AKU2" s="2" t="n">
        <v>0</v>
      </c>
      <c r="AKV2" s="2" t="n">
        <v>0</v>
      </c>
      <c r="AKW2" s="2" t="n">
        <v>0</v>
      </c>
      <c r="AKX2" s="2" t="n">
        <v>0</v>
      </c>
      <c r="AKY2" s="2" t="n">
        <v>0</v>
      </c>
      <c r="AKZ2" s="2" t="n">
        <v>0</v>
      </c>
      <c r="ALA2" s="2" t="n">
        <v>0</v>
      </c>
      <c r="ALB2" s="2" t="n">
        <v>0</v>
      </c>
      <c r="ALC2" s="2" t="n">
        <v>0</v>
      </c>
      <c r="ALD2" s="2" t="n">
        <v>0</v>
      </c>
      <c r="ALE2" s="2" t="n">
        <v>0.2610318473636503</v>
      </c>
      <c r="ALF2" s="2" t="n">
        <v>0</v>
      </c>
      <c r="ALG2" s="2" t="n">
        <v>0</v>
      </c>
      <c r="ALH2" s="2" t="n">
        <v>0</v>
      </c>
      <c r="ALI2" s="2" t="n">
        <v>0</v>
      </c>
      <c r="ALJ2" s="2" t="n">
        <v>0</v>
      </c>
      <c r="ALK2" s="2" t="n">
        <v>0</v>
      </c>
      <c r="ALL2" s="2" t="n">
        <v>0</v>
      </c>
      <c r="ALM2" s="2" t="n">
        <v>0</v>
      </c>
      <c r="ALN2" s="2" t="n">
        <v>1</v>
      </c>
    </row>
    <row r="3">
      <c r="A3" s="3" t="n">
        <v>1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0.03621162536024194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0.05596462054002521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0.1063867066547259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0.04501269104522278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0.1367240943302408</v>
      </c>
      <c r="BS3" s="2" t="n">
        <v>0</v>
      </c>
      <c r="BT3" s="2" t="n">
        <v>0.1499867844831159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0.06937377391720918</v>
      </c>
      <c r="CB3" s="2" t="n">
        <v>0</v>
      </c>
      <c r="CC3" s="2" t="n">
        <v>0.044040938322333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0.05942464134603878</v>
      </c>
      <c r="CM3" s="2" t="n">
        <v>0</v>
      </c>
      <c r="CN3" s="2" t="n">
        <v>0</v>
      </c>
      <c r="CO3" s="2" t="n">
        <v>0.06152925842219041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0.3236042645889295</v>
      </c>
      <c r="CW3" s="2" t="n">
        <v>0</v>
      </c>
      <c r="CX3" s="2" t="n">
        <v>0</v>
      </c>
      <c r="CY3" s="2" t="n">
        <v>0.0712457945165348</v>
      </c>
      <c r="CZ3" s="2" t="n">
        <v>0</v>
      </c>
      <c r="DA3" s="2" t="n">
        <v>0.06241276803162162</v>
      </c>
      <c r="DB3" s="2" t="n">
        <v>0.2557625954446983</v>
      </c>
      <c r="DC3" s="2" t="n">
        <v>0.191223594666403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0.05695421985939839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0.1412453019048936</v>
      </c>
      <c r="DQ3" s="2" t="n">
        <v>0.04662816578353427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0.0522540550735718</v>
      </c>
      <c r="DY3" s="2" t="n">
        <v>0</v>
      </c>
      <c r="DZ3" s="2" t="n">
        <v>0</v>
      </c>
      <c r="EA3" s="2" t="n">
        <v>0</v>
      </c>
      <c r="EB3" s="2" t="n">
        <v>0.05801153517754019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0.08132892194470108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0.02988872441425242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0.03147547123710997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0.06858946899632228</v>
      </c>
      <c r="FH3" s="2" t="n">
        <v>0</v>
      </c>
      <c r="FI3" s="2" t="n">
        <v>0</v>
      </c>
      <c r="FJ3" s="2" t="n">
        <v>0</v>
      </c>
      <c r="FK3" s="2" t="n">
        <v>0.06414270677188506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0.218838304382014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0.04271446362680173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0.1423599272654784</v>
      </c>
      <c r="JG3" s="2" t="n">
        <v>0</v>
      </c>
      <c r="JH3" s="2" t="n">
        <v>0.04089386650313448</v>
      </c>
      <c r="JI3" s="2" t="n">
        <v>0</v>
      </c>
      <c r="JJ3" s="2" t="n">
        <v>0</v>
      </c>
      <c r="JK3" s="2" t="n">
        <v>0.07406397711839934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0.06586194477786156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0.0733098173019614</v>
      </c>
      <c r="KA3" s="2" t="n">
        <v>0</v>
      </c>
      <c r="KB3" s="2" t="n">
        <v>0</v>
      </c>
      <c r="KC3" s="2" t="n">
        <v>0</v>
      </c>
      <c r="KD3" s="2" t="n">
        <v>0</v>
      </c>
      <c r="KE3" s="2" t="n">
        <v>0</v>
      </c>
      <c r="KF3" s="2" t="n">
        <v>0.05695421985939839</v>
      </c>
      <c r="KG3" s="2" t="n">
        <v>0</v>
      </c>
      <c r="KH3" s="2" t="n">
        <v>0</v>
      </c>
      <c r="KI3" s="2" t="n">
        <v>0.0667990322920976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0.07294610146067133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0.05734228735607593</v>
      </c>
      <c r="LI3" s="2" t="n">
        <v>0</v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0.05721184599074648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0.05206669265760809</v>
      </c>
      <c r="MA3" s="2" t="n">
        <v>0</v>
      </c>
      <c r="MB3" s="2" t="n">
        <v>0</v>
      </c>
      <c r="MC3" s="2" t="n">
        <v>0</v>
      </c>
      <c r="MD3" s="2" t="n">
        <v>0.04930598477233663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0.05125058001250267</v>
      </c>
      <c r="NF3" s="2" t="n">
        <v>0</v>
      </c>
      <c r="NG3" s="2" t="n">
        <v>0</v>
      </c>
      <c r="NH3" s="2" t="n">
        <v>0</v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0.05594465088721993</v>
      </c>
      <c r="OA3" s="2" t="n">
        <v>0</v>
      </c>
      <c r="OB3" s="2" t="n">
        <v>0</v>
      </c>
      <c r="OC3" s="2" t="n">
        <v>0.04757344254832488</v>
      </c>
      <c r="OD3" s="2" t="n">
        <v>0</v>
      </c>
      <c r="OE3" s="2" t="n">
        <v>0.0719036474166867</v>
      </c>
      <c r="OF3" s="2" t="n">
        <v>0</v>
      </c>
      <c r="OG3" s="2" t="n">
        <v>0</v>
      </c>
      <c r="OH3" s="2" t="n">
        <v>0.07851073934283655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0.05384080189642935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0.108744059562695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0.06374119822213432</v>
      </c>
      <c r="OZ3" s="2" t="n">
        <v>0</v>
      </c>
      <c r="PA3" s="2" t="n">
        <v>0.02960308198472158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0.02310522874686956</v>
      </c>
      <c r="PI3" s="2" t="n">
        <v>0</v>
      </c>
      <c r="PJ3" s="2" t="n">
        <v>0</v>
      </c>
      <c r="PK3" s="2" t="n">
        <v>0</v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0.07368229821865514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0.0477133277569664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0.2245704850332802</v>
      </c>
      <c r="QK3" s="2" t="n">
        <v>0.04755477451322573</v>
      </c>
      <c r="QL3" s="2" t="n">
        <v>0</v>
      </c>
      <c r="QM3" s="2" t="n">
        <v>0.07000855757023879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0.0405806851083599</v>
      </c>
      <c r="QS3" s="2" t="n">
        <v>0.06779661777029487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0.06021295629040913</v>
      </c>
      <c r="RL3" s="2" t="n">
        <v>0</v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0.04729741360499853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0.1499382253593104</v>
      </c>
      <c r="TG3" s="2" t="n">
        <v>0</v>
      </c>
      <c r="TH3" s="2" t="n">
        <v>0.07222358746376446</v>
      </c>
      <c r="TI3" s="2" t="n">
        <v>0</v>
      </c>
      <c r="TJ3" s="2" t="n">
        <v>0</v>
      </c>
      <c r="TK3" s="2" t="n">
        <v>0.1227169175662474</v>
      </c>
      <c r="TL3" s="2" t="n">
        <v>0</v>
      </c>
      <c r="TM3" s="2" t="n">
        <v>0</v>
      </c>
      <c r="TN3" s="2" t="n">
        <v>0</v>
      </c>
      <c r="TO3" s="2" t="n">
        <v>0</v>
      </c>
      <c r="TP3" s="2" t="n">
        <v>0</v>
      </c>
      <c r="TQ3" s="2" t="n">
        <v>0</v>
      </c>
      <c r="TR3" s="2" t="n">
        <v>0.05437202978134752</v>
      </c>
      <c r="TS3" s="2" t="n">
        <v>0</v>
      </c>
      <c r="TT3" s="2" t="n">
        <v>0</v>
      </c>
      <c r="TU3" s="2" t="n">
        <v>0</v>
      </c>
      <c r="TV3" s="2" t="n">
        <v>0</v>
      </c>
      <c r="TW3" s="2" t="n">
        <v>0</v>
      </c>
      <c r="TX3" s="2" t="n">
        <v>0</v>
      </c>
      <c r="TY3" s="2" t="n">
        <v>0</v>
      </c>
      <c r="TZ3" s="2" t="n">
        <v>0</v>
      </c>
      <c r="UA3" s="2" t="n">
        <v>0</v>
      </c>
      <c r="UB3" s="2" t="n">
        <v>0</v>
      </c>
      <c r="UC3" s="2" t="n">
        <v>0</v>
      </c>
      <c r="UD3" s="2" t="n">
        <v>0.04014401171668126</v>
      </c>
      <c r="UE3" s="2" t="n">
        <v>0.04981755137145148</v>
      </c>
      <c r="UF3" s="2" t="n">
        <v>0</v>
      </c>
      <c r="UG3" s="2" t="n">
        <v>0</v>
      </c>
      <c r="UH3" s="2" t="n">
        <v>0</v>
      </c>
      <c r="UI3" s="2" t="n">
        <v>0</v>
      </c>
      <c r="UJ3" s="2" t="n">
        <v>0</v>
      </c>
      <c r="UK3" s="2" t="n">
        <v>0</v>
      </c>
      <c r="UL3" s="2" t="n">
        <v>0</v>
      </c>
      <c r="UM3" s="2" t="n">
        <v>0</v>
      </c>
      <c r="UN3" s="2" t="n">
        <v>0</v>
      </c>
      <c r="UO3" s="2" t="n">
        <v>0.07543655167619294</v>
      </c>
      <c r="UP3" s="2" t="n">
        <v>0</v>
      </c>
      <c r="UQ3" s="2" t="n">
        <v>0</v>
      </c>
      <c r="UR3" s="2" t="n">
        <v>0</v>
      </c>
      <c r="US3" s="2" t="n">
        <v>0</v>
      </c>
      <c r="UT3" s="2" t="n">
        <v>0</v>
      </c>
      <c r="UU3" s="2" t="n">
        <v>0</v>
      </c>
      <c r="UV3" s="2" t="n">
        <v>0</v>
      </c>
      <c r="UW3" s="2" t="n">
        <v>0</v>
      </c>
      <c r="UX3" s="2" t="n">
        <v>0</v>
      </c>
      <c r="UY3" s="2" t="n">
        <v>0</v>
      </c>
      <c r="UZ3" s="2" t="n">
        <v>0</v>
      </c>
      <c r="VA3" s="2" t="n">
        <v>0</v>
      </c>
      <c r="VB3" s="2" t="n">
        <v>0</v>
      </c>
      <c r="VC3" s="2" t="n">
        <v>0</v>
      </c>
      <c r="VD3" s="2" t="n">
        <v>0</v>
      </c>
      <c r="VE3" s="2" t="n">
        <v>0</v>
      </c>
      <c r="VF3" s="2" t="n">
        <v>0</v>
      </c>
      <c r="VG3" s="2" t="n">
        <v>0</v>
      </c>
      <c r="VH3" s="2" t="n">
        <v>0.03976128269906171</v>
      </c>
      <c r="VI3" s="2" t="n">
        <v>0</v>
      </c>
      <c r="VJ3" s="2" t="n">
        <v>0</v>
      </c>
      <c r="VK3" s="2" t="n">
        <v>0.1786694182850525</v>
      </c>
      <c r="VL3" s="2" t="n">
        <v>0</v>
      </c>
      <c r="VM3" s="2" t="n">
        <v>0.06053167294399314</v>
      </c>
      <c r="VN3" s="2" t="n">
        <v>0</v>
      </c>
      <c r="VO3" s="2" t="n">
        <v>0</v>
      </c>
      <c r="VP3" s="2" t="n">
        <v>0.06914157090204974</v>
      </c>
      <c r="VQ3" s="2" t="n">
        <v>0</v>
      </c>
      <c r="VR3" s="2" t="n">
        <v>0</v>
      </c>
      <c r="VS3" s="2" t="n">
        <v>0</v>
      </c>
      <c r="VT3" s="2" t="n">
        <v>0.2127351418420043</v>
      </c>
      <c r="VU3" s="2" t="n">
        <v>0</v>
      </c>
      <c r="VV3" s="2" t="n">
        <v>0</v>
      </c>
      <c r="VW3" s="2" t="n">
        <v>0</v>
      </c>
      <c r="VX3" s="2" t="n">
        <v>0</v>
      </c>
      <c r="VY3" s="2" t="n">
        <v>0.05614118314556824</v>
      </c>
      <c r="VZ3" s="2" t="n">
        <v>0</v>
      </c>
      <c r="WA3" s="2" t="n">
        <v>0.03627853979400655</v>
      </c>
      <c r="WB3" s="2" t="n">
        <v>0</v>
      </c>
      <c r="WC3" s="2" t="n">
        <v>0</v>
      </c>
      <c r="WD3" s="2" t="n">
        <v>0</v>
      </c>
      <c r="WE3" s="2" t="n">
        <v>0</v>
      </c>
      <c r="WF3" s="2" t="n">
        <v>0.06971412561930936</v>
      </c>
      <c r="WG3" s="2" t="n">
        <v>0.05968886876755554</v>
      </c>
      <c r="WH3" s="2" t="n">
        <v>0</v>
      </c>
      <c r="WI3" s="2" t="n">
        <v>0</v>
      </c>
      <c r="WJ3" s="2" t="n">
        <v>0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0.05481056160642776</v>
      </c>
      <c r="WP3" s="2" t="n">
        <v>0</v>
      </c>
      <c r="WQ3" s="2" t="n">
        <v>0</v>
      </c>
      <c r="WR3" s="2" t="n">
        <v>0</v>
      </c>
      <c r="WS3" s="2" t="n">
        <v>0</v>
      </c>
      <c r="WT3" s="2" t="n">
        <v>0</v>
      </c>
      <c r="WU3" s="2" t="n">
        <v>0</v>
      </c>
      <c r="WV3" s="2" t="n">
        <v>0</v>
      </c>
      <c r="WW3" s="2" t="n">
        <v>0</v>
      </c>
      <c r="WX3" s="2" t="n">
        <v>0</v>
      </c>
      <c r="WY3" s="2" t="n">
        <v>0</v>
      </c>
      <c r="WZ3" s="2" t="n">
        <v>0</v>
      </c>
      <c r="XA3" s="2" t="n">
        <v>0</v>
      </c>
      <c r="XB3" s="2" t="n">
        <v>0</v>
      </c>
      <c r="XC3" s="2" t="n">
        <v>0</v>
      </c>
      <c r="XD3" s="2" t="n">
        <v>0</v>
      </c>
      <c r="XE3" s="2" t="n">
        <v>0.06541387833128427</v>
      </c>
      <c r="XF3" s="2" t="n">
        <v>0</v>
      </c>
      <c r="XG3" s="2" t="n">
        <v>0</v>
      </c>
      <c r="XH3" s="2" t="n">
        <v>0</v>
      </c>
      <c r="XI3" s="2" t="n">
        <v>0</v>
      </c>
      <c r="XJ3" s="2" t="n">
        <v>0</v>
      </c>
      <c r="XK3" s="2" t="n">
        <v>0</v>
      </c>
      <c r="XL3" s="2" t="n">
        <v>0</v>
      </c>
      <c r="XM3" s="2" t="n">
        <v>0.1394282512386187</v>
      </c>
      <c r="XN3" s="2" t="n">
        <v>0</v>
      </c>
      <c r="XO3" s="2" t="n">
        <v>0</v>
      </c>
      <c r="XP3" s="2" t="n">
        <v>0</v>
      </c>
      <c r="XQ3" s="2" t="n">
        <v>0</v>
      </c>
      <c r="XR3" s="2" t="n">
        <v>0</v>
      </c>
      <c r="XS3" s="2" t="n">
        <v>0</v>
      </c>
      <c r="XT3" s="2" t="n">
        <v>0</v>
      </c>
      <c r="XU3" s="2" t="n">
        <v>0</v>
      </c>
      <c r="XV3" s="2" t="n">
        <v>0</v>
      </c>
      <c r="XW3" s="2" t="n">
        <v>0.04573738048083614</v>
      </c>
      <c r="XX3" s="2" t="n">
        <v>0</v>
      </c>
      <c r="XY3" s="2" t="n">
        <v>0</v>
      </c>
      <c r="XZ3" s="2" t="n">
        <v>0</v>
      </c>
      <c r="YA3" s="2" t="n">
        <v>0</v>
      </c>
      <c r="YB3" s="2" t="n">
        <v>0</v>
      </c>
      <c r="YC3" s="2" t="n">
        <v>0</v>
      </c>
      <c r="YD3" s="2" t="n">
        <v>0</v>
      </c>
      <c r="YE3" s="2" t="n">
        <v>0</v>
      </c>
      <c r="YF3" s="2" t="n">
        <v>0</v>
      </c>
      <c r="YG3" s="2" t="n">
        <v>0</v>
      </c>
      <c r="YH3" s="2" t="n">
        <v>0</v>
      </c>
      <c r="YI3" s="2" t="n">
        <v>0</v>
      </c>
      <c r="YJ3" s="2" t="n">
        <v>0</v>
      </c>
      <c r="YK3" s="2" t="n">
        <v>0.07569255674097201</v>
      </c>
      <c r="YL3" s="2" t="n">
        <v>0</v>
      </c>
      <c r="YM3" s="2" t="n">
        <v>0</v>
      </c>
      <c r="YN3" s="2" t="n">
        <v>0</v>
      </c>
      <c r="YO3" s="2" t="n">
        <v>0</v>
      </c>
      <c r="YP3" s="2" t="n">
        <v>0.07157122148498878</v>
      </c>
      <c r="YQ3" s="2" t="n">
        <v>0</v>
      </c>
      <c r="YR3" s="2" t="n">
        <v>0</v>
      </c>
      <c r="YS3" s="2" t="n">
        <v>0</v>
      </c>
      <c r="YT3" s="2" t="n">
        <v>0</v>
      </c>
      <c r="YU3" s="2" t="n">
        <v>0</v>
      </c>
      <c r="YV3" s="2" t="n">
        <v>0</v>
      </c>
      <c r="YW3" s="2" t="n">
        <v>0</v>
      </c>
      <c r="YX3" s="2" t="n">
        <v>0</v>
      </c>
      <c r="YY3" s="2" t="n">
        <v>0</v>
      </c>
      <c r="YZ3" s="2" t="n">
        <v>0</v>
      </c>
      <c r="ZA3" s="2" t="n">
        <v>0</v>
      </c>
      <c r="ZB3" s="2" t="n">
        <v>0</v>
      </c>
      <c r="ZC3" s="2" t="n">
        <v>0</v>
      </c>
      <c r="ZD3" s="2" t="n">
        <v>0</v>
      </c>
      <c r="ZE3" s="2" t="n">
        <v>0</v>
      </c>
      <c r="ZF3" s="2" t="n">
        <v>0</v>
      </c>
      <c r="ZG3" s="2" t="n">
        <v>0</v>
      </c>
      <c r="ZH3" s="2" t="n">
        <v>0</v>
      </c>
      <c r="ZI3" s="2" t="n">
        <v>0</v>
      </c>
      <c r="ZJ3" s="2" t="n">
        <v>0</v>
      </c>
      <c r="ZK3" s="2" t="n">
        <v>0</v>
      </c>
      <c r="ZL3" s="2" t="n">
        <v>0</v>
      </c>
      <c r="ZM3" s="2" t="n">
        <v>0</v>
      </c>
      <c r="ZN3" s="2" t="n">
        <v>0</v>
      </c>
      <c r="ZO3" s="2" t="n">
        <v>0</v>
      </c>
      <c r="ZP3" s="2" t="n">
        <v>0</v>
      </c>
      <c r="ZQ3" s="2" t="n">
        <v>0</v>
      </c>
      <c r="ZR3" s="2" t="n">
        <v>0</v>
      </c>
      <c r="ZS3" s="2" t="n">
        <v>0</v>
      </c>
      <c r="ZT3" s="2" t="n">
        <v>0</v>
      </c>
      <c r="ZU3" s="2" t="n">
        <v>0</v>
      </c>
      <c r="ZV3" s="2" t="n">
        <v>0</v>
      </c>
      <c r="ZW3" s="2" t="n">
        <v>0</v>
      </c>
      <c r="ZX3" s="2" t="n">
        <v>0</v>
      </c>
      <c r="ZY3" s="2" t="n">
        <v>0</v>
      </c>
      <c r="ZZ3" s="2" t="n">
        <v>0</v>
      </c>
      <c r="AAA3" s="2" t="n">
        <v>0</v>
      </c>
      <c r="AAB3" s="2" t="n">
        <v>0.05363331945151328</v>
      </c>
      <c r="AAC3" s="2" t="n">
        <v>0</v>
      </c>
      <c r="AAD3" s="2" t="n">
        <v>0</v>
      </c>
      <c r="AAE3" s="2" t="n">
        <v>0</v>
      </c>
      <c r="AAF3" s="2" t="n">
        <v>0</v>
      </c>
      <c r="AAG3" s="2" t="n">
        <v>0</v>
      </c>
      <c r="AAH3" s="2" t="n">
        <v>0</v>
      </c>
      <c r="AAI3" s="2" t="n">
        <v>0</v>
      </c>
      <c r="AAJ3" s="2" t="n">
        <v>0</v>
      </c>
      <c r="AAK3" s="2" t="n">
        <v>0</v>
      </c>
      <c r="AAL3" s="2" t="n">
        <v>0</v>
      </c>
      <c r="AAM3" s="2" t="n">
        <v>0</v>
      </c>
      <c r="AAN3" s="2" t="n">
        <v>0</v>
      </c>
      <c r="AAO3" s="2" t="n">
        <v>0</v>
      </c>
      <c r="AAP3" s="2" t="n">
        <v>0</v>
      </c>
      <c r="AAQ3" s="2" t="n">
        <v>0</v>
      </c>
      <c r="AAR3" s="2" t="n">
        <v>0</v>
      </c>
      <c r="AAS3" s="2" t="n">
        <v>0</v>
      </c>
      <c r="AAT3" s="2" t="n">
        <v>0</v>
      </c>
      <c r="AAU3" s="2" t="n">
        <v>0</v>
      </c>
      <c r="AAV3" s="2" t="n">
        <v>0</v>
      </c>
      <c r="AAW3" s="2" t="n">
        <v>0</v>
      </c>
      <c r="AAX3" s="2" t="n">
        <v>0</v>
      </c>
      <c r="AAY3" s="2" t="n">
        <v>0</v>
      </c>
      <c r="AAZ3" s="2" t="n">
        <v>0</v>
      </c>
      <c r="ABA3" s="2" t="n">
        <v>0</v>
      </c>
      <c r="ABB3" s="2" t="n">
        <v>0</v>
      </c>
      <c r="ABC3" s="2" t="n">
        <v>0</v>
      </c>
      <c r="ABD3" s="2" t="n">
        <v>0</v>
      </c>
      <c r="ABE3" s="2" t="n">
        <v>0</v>
      </c>
      <c r="ABF3" s="2" t="n">
        <v>0</v>
      </c>
      <c r="ABG3" s="2" t="n">
        <v>0</v>
      </c>
      <c r="ABH3" s="2" t="n">
        <v>0</v>
      </c>
      <c r="ABI3" s="2" t="n">
        <v>0</v>
      </c>
      <c r="ABJ3" s="2" t="n">
        <v>0.05292830819813777</v>
      </c>
      <c r="ABK3" s="2" t="n">
        <v>0</v>
      </c>
      <c r="ABL3" s="2" t="n">
        <v>0</v>
      </c>
      <c r="ABM3" s="2" t="n">
        <v>0</v>
      </c>
      <c r="ABN3" s="2" t="n">
        <v>0</v>
      </c>
      <c r="ABO3" s="2" t="n">
        <v>0</v>
      </c>
      <c r="ABP3" s="2" t="n">
        <v>0</v>
      </c>
      <c r="ABQ3" s="2" t="n">
        <v>0</v>
      </c>
      <c r="ABR3" s="2" t="n">
        <v>0</v>
      </c>
      <c r="ABS3" s="2" t="n">
        <v>0</v>
      </c>
      <c r="ABT3" s="2" t="n">
        <v>0</v>
      </c>
      <c r="ABU3" s="2" t="n">
        <v>0</v>
      </c>
      <c r="ABV3" s="2" t="n">
        <v>0</v>
      </c>
      <c r="ABW3" s="2" t="n">
        <v>0</v>
      </c>
      <c r="ABX3" s="2" t="n">
        <v>0</v>
      </c>
      <c r="ABY3" s="2" t="n">
        <v>0</v>
      </c>
      <c r="ABZ3" s="2" t="n">
        <v>0</v>
      </c>
      <c r="ACA3" s="2" t="n">
        <v>0</v>
      </c>
      <c r="ACB3" s="2" t="n">
        <v>0</v>
      </c>
      <c r="ACC3" s="2" t="n">
        <v>0</v>
      </c>
      <c r="ACD3" s="2" t="n">
        <v>0</v>
      </c>
      <c r="ACE3" s="2" t="n">
        <v>0</v>
      </c>
      <c r="ACF3" s="2" t="n">
        <v>0</v>
      </c>
      <c r="ACG3" s="2" t="n">
        <v>0.1201120579041615</v>
      </c>
      <c r="ACH3" s="2" t="n">
        <v>0</v>
      </c>
      <c r="ACI3" s="2" t="n">
        <v>0</v>
      </c>
      <c r="ACJ3" s="2" t="n">
        <v>0</v>
      </c>
      <c r="ACK3" s="2" t="n">
        <v>0</v>
      </c>
      <c r="ACL3" s="2" t="n">
        <v>0</v>
      </c>
      <c r="ACM3" s="2" t="n">
        <v>0</v>
      </c>
      <c r="ACN3" s="2" t="n">
        <v>0</v>
      </c>
      <c r="ACO3" s="2" t="n">
        <v>0</v>
      </c>
      <c r="ACP3" s="2" t="n">
        <v>0</v>
      </c>
      <c r="ACQ3" s="2" t="n">
        <v>0</v>
      </c>
      <c r="ACR3" s="2" t="n">
        <v>0</v>
      </c>
      <c r="ACS3" s="2" t="n">
        <v>0</v>
      </c>
      <c r="ACT3" s="2" t="n">
        <v>0</v>
      </c>
      <c r="ACU3" s="2" t="n">
        <v>0</v>
      </c>
      <c r="ACV3" s="2" t="n">
        <v>0.07445531979467598</v>
      </c>
      <c r="ACW3" s="2" t="n">
        <v>0</v>
      </c>
      <c r="ACX3" s="2" t="n">
        <v>0.04903275287291029</v>
      </c>
      <c r="ACY3" s="2" t="n">
        <v>0</v>
      </c>
      <c r="ACZ3" s="2" t="n">
        <v>0</v>
      </c>
      <c r="ADA3" s="2" t="n">
        <v>0</v>
      </c>
      <c r="ADB3" s="2" t="n">
        <v>0</v>
      </c>
      <c r="ADC3" s="2" t="n">
        <v>0</v>
      </c>
      <c r="ADD3" s="2" t="n">
        <v>0</v>
      </c>
      <c r="ADE3" s="2" t="n">
        <v>0</v>
      </c>
      <c r="ADF3" s="2" t="n">
        <v>0</v>
      </c>
      <c r="ADG3" s="2" t="n">
        <v>0</v>
      </c>
      <c r="ADH3" s="2" t="n">
        <v>0</v>
      </c>
      <c r="ADI3" s="2" t="n">
        <v>0</v>
      </c>
      <c r="ADJ3" s="2" t="n">
        <v>0</v>
      </c>
      <c r="ADK3" s="2" t="n">
        <v>0</v>
      </c>
      <c r="ADL3" s="2" t="n">
        <v>0</v>
      </c>
      <c r="ADM3" s="2" t="n">
        <v>0</v>
      </c>
      <c r="ADN3" s="2" t="n">
        <v>0</v>
      </c>
      <c r="ADO3" s="2" t="n">
        <v>0</v>
      </c>
      <c r="ADP3" s="2" t="n">
        <v>0.03665183853086715</v>
      </c>
      <c r="ADQ3" s="2" t="n">
        <v>0</v>
      </c>
      <c r="ADR3" s="2" t="n">
        <v>0</v>
      </c>
      <c r="ADS3" s="2" t="n">
        <v>0</v>
      </c>
      <c r="ADT3" s="2" t="n">
        <v>0</v>
      </c>
      <c r="ADU3" s="2" t="n">
        <v>0</v>
      </c>
      <c r="ADV3" s="2" t="n">
        <v>0</v>
      </c>
      <c r="ADW3" s="2" t="n">
        <v>0</v>
      </c>
      <c r="ADX3" s="2" t="n">
        <v>0</v>
      </c>
      <c r="ADY3" s="2" t="n">
        <v>0</v>
      </c>
      <c r="ADZ3" s="2" t="n">
        <v>0</v>
      </c>
      <c r="AEA3" s="2" t="n">
        <v>0</v>
      </c>
      <c r="AEB3" s="2" t="n">
        <v>0</v>
      </c>
      <c r="AEC3" s="2" t="n">
        <v>0</v>
      </c>
      <c r="AED3" s="2" t="n">
        <v>0</v>
      </c>
      <c r="AEE3" s="2" t="n">
        <v>0</v>
      </c>
      <c r="AEF3" s="2" t="n">
        <v>0</v>
      </c>
      <c r="AEG3" s="2" t="n">
        <v>0.06704245795385694</v>
      </c>
      <c r="AEH3" s="2" t="n">
        <v>0</v>
      </c>
      <c r="AEI3" s="2" t="n">
        <v>0</v>
      </c>
      <c r="AEJ3" s="2" t="n">
        <v>0</v>
      </c>
      <c r="AEK3" s="2" t="n">
        <v>0</v>
      </c>
      <c r="AEL3" s="2" t="n">
        <v>0</v>
      </c>
      <c r="AEM3" s="2" t="n">
        <v>0</v>
      </c>
      <c r="AEN3" s="2" t="n">
        <v>0</v>
      </c>
      <c r="AEO3" s="2" t="n">
        <v>0</v>
      </c>
      <c r="AEP3" s="2" t="n">
        <v>0</v>
      </c>
      <c r="AEQ3" s="2" t="n">
        <v>0</v>
      </c>
      <c r="AER3" s="2" t="n">
        <v>0.09325633156706854</v>
      </c>
      <c r="AES3" s="2" t="n">
        <v>0</v>
      </c>
      <c r="AET3" s="2" t="n">
        <v>0</v>
      </c>
      <c r="AEU3" s="2" t="n">
        <v>0.1182930379663596</v>
      </c>
      <c r="AEV3" s="2" t="n">
        <v>0</v>
      </c>
      <c r="AEW3" s="2" t="n">
        <v>0</v>
      </c>
      <c r="AEX3" s="2" t="n">
        <v>0.07485682834442672</v>
      </c>
      <c r="AEY3" s="2" t="n">
        <v>0.0546997567587426</v>
      </c>
      <c r="AEZ3" s="2" t="n">
        <v>0</v>
      </c>
      <c r="AFA3" s="2" t="n">
        <v>0</v>
      </c>
      <c r="AFB3" s="2" t="n">
        <v>0</v>
      </c>
      <c r="AFC3" s="2" t="n">
        <v>0</v>
      </c>
      <c r="AFD3" s="2" t="n">
        <v>0</v>
      </c>
      <c r="AFE3" s="2" t="n">
        <v>0</v>
      </c>
      <c r="AFF3" s="2" t="n">
        <v>0.06971412561930936</v>
      </c>
      <c r="AFG3" s="2" t="n">
        <v>0</v>
      </c>
      <c r="AFH3" s="2" t="n">
        <v>0</v>
      </c>
      <c r="AFI3" s="2" t="n">
        <v>0</v>
      </c>
      <c r="AFJ3" s="2" t="n">
        <v>0</v>
      </c>
      <c r="AFK3" s="2" t="n">
        <v>0</v>
      </c>
      <c r="AFL3" s="2" t="n">
        <v>0.05900000404676769</v>
      </c>
      <c r="AFM3" s="2" t="n">
        <v>0</v>
      </c>
      <c r="AFN3" s="2" t="n">
        <v>0</v>
      </c>
      <c r="AFO3" s="2" t="n">
        <v>0</v>
      </c>
      <c r="AFP3" s="2" t="n">
        <v>0</v>
      </c>
      <c r="AFQ3" s="2" t="n">
        <v>0.04286775952847293</v>
      </c>
      <c r="AFR3" s="2" t="n">
        <v>0</v>
      </c>
      <c r="AFS3" s="2" t="n">
        <v>0</v>
      </c>
      <c r="AFT3" s="2" t="n">
        <v>0.02359920418771378</v>
      </c>
      <c r="AFU3" s="2" t="n">
        <v>0.1691217120285324</v>
      </c>
      <c r="AFV3" s="2" t="n">
        <v>0.04555299805525378</v>
      </c>
      <c r="AFW3" s="2" t="n">
        <v>0</v>
      </c>
      <c r="AFX3" s="2" t="n">
        <v>0.07851073934283655</v>
      </c>
      <c r="AFY3" s="2" t="n">
        <v>0</v>
      </c>
      <c r="AFZ3" s="2" t="n">
        <v>0</v>
      </c>
      <c r="AGA3" s="2" t="n">
        <v>0.04276539352480583</v>
      </c>
      <c r="AGB3" s="2" t="n">
        <v>0</v>
      </c>
      <c r="AGC3" s="2" t="n">
        <v>0.03318892814528734</v>
      </c>
      <c r="AGD3" s="2" t="n">
        <v>0</v>
      </c>
      <c r="AGE3" s="2" t="n">
        <v>0</v>
      </c>
      <c r="AGF3" s="2" t="n">
        <v>0</v>
      </c>
      <c r="AGG3" s="2" t="n">
        <v>0</v>
      </c>
      <c r="AGH3" s="2" t="n">
        <v>0</v>
      </c>
      <c r="AGI3" s="2" t="n">
        <v>0.08482471739952065</v>
      </c>
      <c r="AGJ3" s="2" t="n">
        <v>0</v>
      </c>
      <c r="AGK3" s="2" t="n">
        <v>0.02749015253499641</v>
      </c>
      <c r="AGL3" s="2" t="n">
        <v>0</v>
      </c>
      <c r="AGM3" s="2" t="n">
        <v>0</v>
      </c>
      <c r="AGN3" s="2" t="n">
        <v>0</v>
      </c>
      <c r="AGO3" s="2" t="n">
        <v>0</v>
      </c>
      <c r="AGP3" s="2" t="n">
        <v>0</v>
      </c>
      <c r="AGQ3" s="2" t="n">
        <v>0</v>
      </c>
      <c r="AGR3" s="2" t="n">
        <v>0</v>
      </c>
      <c r="AGS3" s="2" t="n">
        <v>0</v>
      </c>
      <c r="AGT3" s="2" t="n">
        <v>0</v>
      </c>
      <c r="AGU3" s="2" t="n">
        <v>0.2000601968952727</v>
      </c>
      <c r="AGV3" s="2" t="n">
        <v>0</v>
      </c>
      <c r="AGW3" s="2" t="n">
        <v>0.07657606635040322</v>
      </c>
      <c r="AGX3" s="2" t="n">
        <v>0</v>
      </c>
      <c r="AGY3" s="2" t="n">
        <v>0</v>
      </c>
      <c r="AGZ3" s="2" t="n">
        <v>0</v>
      </c>
      <c r="AHA3" s="2" t="n">
        <v>0</v>
      </c>
      <c r="AHB3" s="2" t="n">
        <v>0</v>
      </c>
      <c r="AHC3" s="2" t="n">
        <v>0</v>
      </c>
      <c r="AHD3" s="2" t="n">
        <v>0</v>
      </c>
      <c r="AHE3" s="2" t="n">
        <v>0</v>
      </c>
      <c r="AHF3" s="2" t="n">
        <v>0</v>
      </c>
      <c r="AHG3" s="2" t="n">
        <v>0</v>
      </c>
      <c r="AHH3" s="2" t="n">
        <v>0</v>
      </c>
      <c r="AHI3" s="2" t="n">
        <v>0</v>
      </c>
      <c r="AHJ3" s="2" t="n">
        <v>0</v>
      </c>
      <c r="AHK3" s="2" t="n">
        <v>0</v>
      </c>
      <c r="AHL3" s="2" t="n">
        <v>0</v>
      </c>
      <c r="AHM3" s="2" t="n">
        <v>0</v>
      </c>
      <c r="AHN3" s="2" t="n">
        <v>0</v>
      </c>
      <c r="AHO3" s="2" t="n">
        <v>0</v>
      </c>
      <c r="AHP3" s="2" t="n">
        <v>0</v>
      </c>
      <c r="AHQ3" s="2" t="n">
        <v>0</v>
      </c>
      <c r="AHR3" s="2" t="n">
        <v>0</v>
      </c>
      <c r="AHS3" s="2" t="n">
        <v>0</v>
      </c>
      <c r="AHT3" s="2" t="n">
        <v>0</v>
      </c>
      <c r="AHU3" s="2" t="n">
        <v>0</v>
      </c>
      <c r="AHV3" s="2" t="n">
        <v>0</v>
      </c>
      <c r="AHW3" s="2" t="n">
        <v>0</v>
      </c>
      <c r="AHX3" s="2" t="n">
        <v>0.04477848641222832</v>
      </c>
      <c r="AHY3" s="2" t="n">
        <v>0</v>
      </c>
      <c r="AHZ3" s="2" t="n">
        <v>0.05312648027230198</v>
      </c>
      <c r="AIA3" s="2" t="n">
        <v>0</v>
      </c>
      <c r="AIB3" s="2" t="n">
        <v>0</v>
      </c>
      <c r="AIC3" s="2" t="n">
        <v>0</v>
      </c>
      <c r="AID3" s="2" t="n">
        <v>0</v>
      </c>
      <c r="AIE3" s="2" t="n">
        <v>0</v>
      </c>
      <c r="AIF3" s="2" t="n">
        <v>0</v>
      </c>
      <c r="AIG3" s="2" t="n">
        <v>0</v>
      </c>
      <c r="AIH3" s="2" t="n">
        <v>0</v>
      </c>
      <c r="AII3" s="2" t="n">
        <v>0</v>
      </c>
      <c r="AIJ3" s="2" t="n">
        <v>0</v>
      </c>
      <c r="AIK3" s="2" t="n">
        <v>0</v>
      </c>
      <c r="AIL3" s="2" t="n">
        <v>0</v>
      </c>
      <c r="AIM3" s="2" t="n">
        <v>0</v>
      </c>
      <c r="AIN3" s="2" t="n">
        <v>0</v>
      </c>
      <c r="AIO3" s="2" t="n">
        <v>0.06832064117591218</v>
      </c>
      <c r="AIP3" s="2" t="n">
        <v>0</v>
      </c>
      <c r="AIQ3" s="2" t="n">
        <v>0</v>
      </c>
      <c r="AIR3" s="2" t="n">
        <v>0</v>
      </c>
      <c r="AIS3" s="2" t="n">
        <v>0</v>
      </c>
      <c r="AIT3" s="2" t="n">
        <v>0</v>
      </c>
      <c r="AIU3" s="2" t="n">
        <v>0</v>
      </c>
      <c r="AIV3" s="2" t="n">
        <v>0</v>
      </c>
      <c r="AIW3" s="2" t="n">
        <v>0</v>
      </c>
      <c r="AIX3" s="2" t="n">
        <v>0</v>
      </c>
      <c r="AIY3" s="2" t="n">
        <v>0</v>
      </c>
      <c r="AIZ3" s="2" t="n">
        <v>0</v>
      </c>
      <c r="AJA3" s="2" t="n">
        <v>0</v>
      </c>
      <c r="AJB3" s="2" t="n">
        <v>0</v>
      </c>
      <c r="AJC3" s="2" t="n">
        <v>0</v>
      </c>
      <c r="AJD3" s="2" t="n">
        <v>0</v>
      </c>
      <c r="AJE3" s="2" t="n">
        <v>0</v>
      </c>
      <c r="AJF3" s="2" t="n">
        <v>0</v>
      </c>
      <c r="AJG3" s="2" t="n">
        <v>0</v>
      </c>
      <c r="AJH3" s="2" t="n">
        <v>0</v>
      </c>
      <c r="AJI3" s="2" t="n">
        <v>0</v>
      </c>
      <c r="AJJ3" s="2" t="n">
        <v>0.07703750987272687</v>
      </c>
      <c r="AJK3" s="2" t="n">
        <v>0</v>
      </c>
      <c r="AJL3" s="2" t="n">
        <v>0</v>
      </c>
      <c r="AJM3" s="2" t="n">
        <v>0</v>
      </c>
      <c r="AJN3" s="2" t="n">
        <v>0</v>
      </c>
      <c r="AJO3" s="2" t="n">
        <v>0</v>
      </c>
      <c r="AJP3" s="2" t="n">
        <v>0.09445833948224132</v>
      </c>
      <c r="AJQ3" s="2" t="n">
        <v>0.1035193516530425</v>
      </c>
      <c r="AJR3" s="2" t="n">
        <v>0</v>
      </c>
      <c r="AJS3" s="2" t="n">
        <v>0</v>
      </c>
      <c r="AJT3" s="2" t="n">
        <v>0</v>
      </c>
      <c r="AJU3" s="2" t="n">
        <v>0</v>
      </c>
      <c r="AJV3" s="2" t="n">
        <v>0</v>
      </c>
      <c r="AJW3" s="2" t="n">
        <v>0</v>
      </c>
      <c r="AJX3" s="2" t="n">
        <v>0</v>
      </c>
      <c r="AJY3" s="2" t="n">
        <v>0</v>
      </c>
      <c r="AJZ3" s="2" t="n">
        <v>0</v>
      </c>
      <c r="AKA3" s="2" t="n">
        <v>0</v>
      </c>
      <c r="AKB3" s="2" t="n">
        <v>0</v>
      </c>
      <c r="AKC3" s="2" t="n">
        <v>0</v>
      </c>
      <c r="AKD3" s="2" t="n">
        <v>0</v>
      </c>
      <c r="AKE3" s="2" t="n">
        <v>0</v>
      </c>
      <c r="AKF3" s="2" t="n">
        <v>0</v>
      </c>
      <c r="AKG3" s="2" t="n">
        <v>0.06113754002066926</v>
      </c>
      <c r="AKH3" s="2" t="n">
        <v>0</v>
      </c>
      <c r="AKI3" s="2" t="n">
        <v>0</v>
      </c>
      <c r="AKJ3" s="2" t="n">
        <v>0</v>
      </c>
      <c r="AKK3" s="2" t="n">
        <v>0</v>
      </c>
      <c r="AKL3" s="2" t="n">
        <v>0</v>
      </c>
      <c r="AKM3" s="2" t="n">
        <v>0</v>
      </c>
      <c r="AKN3" s="2" t="n">
        <v>0</v>
      </c>
      <c r="AKO3" s="2" t="n">
        <v>0</v>
      </c>
      <c r="AKP3" s="2" t="n">
        <v>0</v>
      </c>
      <c r="AKQ3" s="2" t="n">
        <v>0</v>
      </c>
      <c r="AKR3" s="2" t="n">
        <v>0</v>
      </c>
      <c r="AKS3" s="2" t="n">
        <v>0</v>
      </c>
      <c r="AKT3" s="2" t="n">
        <v>0</v>
      </c>
      <c r="AKU3" s="2" t="n">
        <v>0.1045166294481363</v>
      </c>
      <c r="AKV3" s="2" t="n">
        <v>0</v>
      </c>
      <c r="AKW3" s="2" t="n">
        <v>0</v>
      </c>
      <c r="AKX3" s="2" t="n">
        <v>0</v>
      </c>
      <c r="AKY3" s="2" t="n">
        <v>0</v>
      </c>
      <c r="AKZ3" s="2" t="n">
        <v>0</v>
      </c>
      <c r="ALA3" s="2" t="n">
        <v>0</v>
      </c>
      <c r="ALB3" s="2" t="n">
        <v>0</v>
      </c>
      <c r="ALC3" s="2" t="n">
        <v>0</v>
      </c>
      <c r="ALD3" s="2" t="n">
        <v>0</v>
      </c>
      <c r="ALE3" s="2" t="n">
        <v>0</v>
      </c>
      <c r="ALF3" s="2" t="n">
        <v>0</v>
      </c>
      <c r="ALG3" s="2" t="n">
        <v>0</v>
      </c>
      <c r="ALH3" s="2" t="n">
        <v>0</v>
      </c>
      <c r="ALI3" s="2" t="n">
        <v>0</v>
      </c>
      <c r="ALJ3" s="2" t="n">
        <v>0.1339244969142852</v>
      </c>
      <c r="ALK3" s="2" t="n">
        <v>0.03890346310244323</v>
      </c>
      <c r="ALL3" s="2" t="n">
        <v>0</v>
      </c>
      <c r="ALM3" s="2" t="n">
        <v>0</v>
      </c>
      <c r="ALN3" s="2" t="n">
        <v>-1</v>
      </c>
    </row>
    <row r="4">
      <c r="A4" s="3" t="n">
        <v>2</v>
      </c>
      <c r="B4" s="2" t="n">
        <v>0.007470692622249885</v>
      </c>
      <c r="C4" s="2" t="n">
        <v>0.003909160182030298</v>
      </c>
      <c r="D4" s="2" t="n">
        <v>0.02007458195815894</v>
      </c>
      <c r="E4" s="2" t="n">
        <v>0.02124566547012865</v>
      </c>
      <c r="F4" s="2" t="n">
        <v>0.01867673155562471</v>
      </c>
      <c r="G4" s="2" t="n">
        <v>0.02134966947154733</v>
      </c>
      <c r="H4" s="2" t="n">
        <v>0.1985010136782877</v>
      </c>
      <c r="I4" s="2" t="n">
        <v>0.04906270924901997</v>
      </c>
      <c r="J4" s="2" t="n">
        <v>0.01127356596007075</v>
      </c>
      <c r="K4" s="2" t="n">
        <v>0.08920492590730904</v>
      </c>
      <c r="L4" s="2" t="n">
        <v>0.02268634212891369</v>
      </c>
      <c r="M4" s="2" t="n">
        <v>0.01062283273506432</v>
      </c>
      <c r="N4" s="2" t="n">
        <v>0.02676610927754525</v>
      </c>
      <c r="O4" s="2" t="n">
        <v>0.02756331361632598</v>
      </c>
      <c r="P4" s="2" t="n">
        <v>0.03361811680012448</v>
      </c>
      <c r="Q4" s="2" t="n">
        <v>0.003829718795504728</v>
      </c>
      <c r="R4" s="2" t="n">
        <v>0.01003729097907947</v>
      </c>
      <c r="S4" s="2" t="n">
        <v>0.03171599825440616</v>
      </c>
      <c r="T4" s="2" t="n">
        <v>0.003829718795504728</v>
      </c>
      <c r="U4" s="2" t="n">
        <v>0.01089569172433234</v>
      </c>
      <c r="V4" s="2" t="n">
        <v>0.04313135579352545</v>
      </c>
      <c r="W4" s="2" t="n">
        <v>0.01134317106445684</v>
      </c>
      <c r="X4" s="2" t="n">
        <v>0</v>
      </c>
      <c r="Y4" s="2" t="n">
        <v>0.01639460082396411</v>
      </c>
      <c r="Z4" s="2" t="n">
        <v>0.003967188483981299</v>
      </c>
      <c r="AA4" s="2" t="n">
        <v>0.006982424428367136</v>
      </c>
      <c r="AB4" s="2" t="n">
        <v>0.01476899642811263</v>
      </c>
      <c r="AC4" s="2" t="n">
        <v>0.007763478261977771</v>
      </c>
      <c r="AD4" s="2" t="n">
        <v>0.1253203114366454</v>
      </c>
      <c r="AE4" s="2" t="n">
        <v>0.01476899642811263</v>
      </c>
      <c r="AF4" s="2" t="n">
        <v>0.01825741324576377</v>
      </c>
      <c r="AG4" s="2" t="n">
        <v>0.008060115734207124</v>
      </c>
      <c r="AH4" s="2" t="n">
        <v>0.007875232461807423</v>
      </c>
      <c r="AI4" s="2" t="n">
        <v>0</v>
      </c>
      <c r="AJ4" s="2" t="n">
        <v>0.01236470836895556</v>
      </c>
      <c r="AK4" s="2" t="n">
        <v>0.01376839527037396</v>
      </c>
      <c r="AL4" s="2" t="n">
        <v>0</v>
      </c>
      <c r="AM4" s="2" t="n">
        <v>0.06608862711909411</v>
      </c>
      <c r="AN4" s="2" t="n">
        <v>0</v>
      </c>
      <c r="AO4" s="2" t="n">
        <v>0.03725183129325414</v>
      </c>
      <c r="AP4" s="2" t="n">
        <v>0</v>
      </c>
      <c r="AQ4" s="2" t="n">
        <v>0</v>
      </c>
      <c r="AR4" s="2" t="n">
        <v>0.007152040283058574</v>
      </c>
      <c r="AS4" s="2" t="n">
        <v>0.03778752397252186</v>
      </c>
      <c r="AT4" s="2" t="n">
        <v>0</v>
      </c>
      <c r="AU4" s="2" t="n">
        <v>0.002729929191336551</v>
      </c>
      <c r="AV4" s="2" t="n">
        <v>0</v>
      </c>
      <c r="AW4" s="2" t="n">
        <v>0</v>
      </c>
      <c r="AX4" s="2" t="n">
        <v>0.00658925141351635</v>
      </c>
      <c r="AY4" s="2" t="n">
        <v>0</v>
      </c>
      <c r="AZ4" s="2" t="n">
        <v>0.00674538988807683</v>
      </c>
      <c r="BA4" s="2" t="n">
        <v>0.003540944245021441</v>
      </c>
      <c r="BB4" s="2" t="n">
        <v>0.006919328038903532</v>
      </c>
      <c r="BC4" s="2" t="n">
        <v>0</v>
      </c>
      <c r="BD4" s="2" t="n">
        <v>0</v>
      </c>
      <c r="BE4" s="2" t="n">
        <v>0</v>
      </c>
      <c r="BF4" s="2" t="n">
        <v>0.003386530117568559</v>
      </c>
      <c r="BG4" s="2" t="n">
        <v>0</v>
      </c>
      <c r="BH4" s="2" t="n">
        <v>0.0711628065805386</v>
      </c>
      <c r="BI4" s="2" t="n">
        <v>0</v>
      </c>
      <c r="BJ4" s="2" t="n">
        <v>0.007515710640047166</v>
      </c>
      <c r="BK4" s="2" t="n">
        <v>0.003201708813182225</v>
      </c>
      <c r="BL4" s="2" t="n">
        <v>0</v>
      </c>
      <c r="BM4" s="2" t="n">
        <v>0.002195698962652373</v>
      </c>
      <c r="BN4" s="2" t="n">
        <v>0</v>
      </c>
      <c r="BO4" s="2" t="n">
        <v>0.1042314982336456</v>
      </c>
      <c r="BP4" s="2" t="n">
        <v>0.006889116839039118</v>
      </c>
      <c r="BQ4" s="2" t="n">
        <v>0</v>
      </c>
      <c r="BR4" s="2" t="n">
        <v>0.0466853817409455</v>
      </c>
      <c r="BS4" s="2" t="n">
        <v>0.01846124553514078</v>
      </c>
      <c r="BT4" s="2" t="n">
        <v>0.1933590492528359</v>
      </c>
      <c r="BU4" s="2" t="n">
        <v>0.04402489152839126</v>
      </c>
      <c r="BV4" s="2" t="n">
        <v>0.007515710640047166</v>
      </c>
      <c r="BW4" s="2" t="n">
        <v>0.0155781973536074</v>
      </c>
      <c r="BX4" s="2" t="n">
        <v>0.003090177656040847</v>
      </c>
      <c r="BY4" s="2" t="n">
        <v>0.02663496784718495</v>
      </c>
      <c r="BZ4" s="2" t="n">
        <v>0</v>
      </c>
      <c r="CA4" s="2" t="n">
        <v>0.01353608681358434</v>
      </c>
      <c r="CB4" s="2" t="n">
        <v>0</v>
      </c>
      <c r="CC4" s="2" t="n">
        <v>0.002148297298898031</v>
      </c>
      <c r="CD4" s="2" t="n">
        <v>0</v>
      </c>
      <c r="CE4" s="2" t="n">
        <v>0.003235225255561844</v>
      </c>
      <c r="CF4" s="2" t="n">
        <v>0.003507427802641822</v>
      </c>
      <c r="CG4" s="2" t="n">
        <v>0.01052228340792547</v>
      </c>
      <c r="CH4" s="2" t="n">
        <v>0</v>
      </c>
      <c r="CI4" s="2" t="n">
        <v>0.003201708813182225</v>
      </c>
      <c r="CJ4" s="2" t="n">
        <v>0.1192233385164271</v>
      </c>
      <c r="CK4" s="2" t="n">
        <v>0.09638201057892208</v>
      </c>
      <c r="CL4" s="2" t="n">
        <v>0.05072738056245034</v>
      </c>
      <c r="CM4" s="2" t="n">
        <v>0.006889116839039118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0.03024845617188491</v>
      </c>
      <c r="CT4" s="2" t="n">
        <v>0.01247598516025189</v>
      </c>
      <c r="CU4" s="2" t="n">
        <v>0.01753713901320911</v>
      </c>
      <c r="CV4" s="2" t="n">
        <v>0.02999201580666419</v>
      </c>
      <c r="CW4" s="2" t="n">
        <v>0.003169619042566418</v>
      </c>
      <c r="CX4" s="2" t="n">
        <v>0.00674538988807683</v>
      </c>
      <c r="CY4" s="2" t="n">
        <v>0</v>
      </c>
      <c r="CZ4" s="2" t="n">
        <v>0.03639176677861308</v>
      </c>
      <c r="DA4" s="2" t="n">
        <v>0</v>
      </c>
      <c r="DB4" s="2" t="n">
        <v>0</v>
      </c>
      <c r="DC4" s="2" t="n">
        <v>0</v>
      </c>
      <c r="DD4" s="2" t="n">
        <v>0.03829718795504728</v>
      </c>
      <c r="DE4" s="2" t="n">
        <v>0.03270301152069689</v>
      </c>
      <c r="DF4" s="2" t="n">
        <v>0.05459858382673102</v>
      </c>
      <c r="DG4" s="2" t="n">
        <v>0.003109267176982374</v>
      </c>
      <c r="DH4" s="2" t="n">
        <v>0.01111280561638212</v>
      </c>
      <c r="DI4" s="2" t="n">
        <v>0</v>
      </c>
      <c r="DJ4" s="2" t="n">
        <v>0.0119015654519439</v>
      </c>
      <c r="DK4" s="2" t="n">
        <v>0.05351442030674407</v>
      </c>
      <c r="DL4" s="2" t="n">
        <v>0.003540944245021441</v>
      </c>
      <c r="DM4" s="2" t="n">
        <v>0.007302965298305508</v>
      </c>
      <c r="DN4" s="2" t="n">
        <v>0</v>
      </c>
      <c r="DO4" s="2" t="n">
        <v>0.06743806674383834</v>
      </c>
      <c r="DP4" s="2" t="n">
        <v>0.0234256012977708</v>
      </c>
      <c r="DQ4" s="2" t="n">
        <v>0.002274501098777449</v>
      </c>
      <c r="DR4" s="2" t="n">
        <v>0</v>
      </c>
      <c r="DS4" s="2" t="n">
        <v>0.002231048989613053</v>
      </c>
      <c r="DT4" s="2" t="n">
        <v>0.008315986926889306</v>
      </c>
      <c r="DU4" s="2" t="n">
        <v>0.002441952098148351</v>
      </c>
      <c r="DV4" s="2" t="n">
        <v>0</v>
      </c>
      <c r="DW4" s="2" t="n">
        <v>0</v>
      </c>
      <c r="DX4" s="2" t="n">
        <v>0</v>
      </c>
      <c r="DY4" s="2" t="n">
        <v>0.007081888490042883</v>
      </c>
      <c r="DZ4" s="2" t="n">
        <v>0.002836479002065406</v>
      </c>
      <c r="EA4" s="2" t="n">
        <v>0.00266286316026223</v>
      </c>
      <c r="EB4" s="2" t="n">
        <v>0.008489330319079986</v>
      </c>
      <c r="EC4" s="2" t="n">
        <v>0</v>
      </c>
      <c r="ED4" s="2" t="n">
        <v>0.003258426957023874</v>
      </c>
      <c r="EE4" s="2" t="n">
        <v>0</v>
      </c>
      <c r="EF4" s="2" t="n">
        <v>0.02077092980480987</v>
      </c>
      <c r="EG4" s="2" t="n">
        <v>0.007116556490515778</v>
      </c>
      <c r="EH4" s="2" t="n">
        <v>0</v>
      </c>
      <c r="EI4" s="2" t="n">
        <v>0</v>
      </c>
      <c r="EJ4" s="2" t="n">
        <v>0.01445123088201035</v>
      </c>
      <c r="EK4" s="2" t="n">
        <v>0</v>
      </c>
      <c r="EL4" s="2" t="n">
        <v>0.03967188483981299</v>
      </c>
      <c r="EM4" s="2" t="n">
        <v>0.002823133595231416</v>
      </c>
      <c r="EN4" s="2" t="n">
        <v>0.003235225255561844</v>
      </c>
      <c r="EO4" s="2" t="n">
        <v>0.002695650752123792</v>
      </c>
      <c r="EP4" s="2" t="n">
        <v>0.007225615441005174</v>
      </c>
      <c r="EQ4" s="2" t="n">
        <v>0.02107439585744948</v>
      </c>
      <c r="ER4" s="2" t="n">
        <v>0.004098650205991027</v>
      </c>
      <c r="ES4" s="2" t="n">
        <v>0.003576020141529287</v>
      </c>
      <c r="ET4" s="2" t="n">
        <v>0</v>
      </c>
      <c r="EU4" s="2" t="n">
        <v>0.01457958626056011</v>
      </c>
      <c r="EV4" s="2" t="n">
        <v>0</v>
      </c>
      <c r="EW4" s="2" t="n">
        <v>0.04847878111254316</v>
      </c>
      <c r="EX4" s="2" t="n">
        <v>0.0474692744389858</v>
      </c>
      <c r="EY4" s="2" t="n">
        <v>0.05426346527698842</v>
      </c>
      <c r="EZ4" s="2" t="n">
        <v>0.01895531361347994</v>
      </c>
      <c r="FA4" s="2" t="n">
        <v>0.01531210037421668</v>
      </c>
      <c r="FB4" s="2" t="n">
        <v>0.04452542339163033</v>
      </c>
      <c r="FC4" s="2" t="n">
        <v>0</v>
      </c>
      <c r="FD4" s="2" t="n">
        <v>0.003235225255561844</v>
      </c>
      <c r="FE4" s="2" t="n">
        <v>0</v>
      </c>
      <c r="FF4" s="2" t="n">
        <v>0</v>
      </c>
      <c r="FG4" s="2" t="n">
        <v>0</v>
      </c>
      <c r="FH4" s="2" t="n">
        <v>0.01542112169262753</v>
      </c>
      <c r="FI4" s="2" t="n">
        <v>0.01788010070764643</v>
      </c>
      <c r="FJ4" s="2" t="n">
        <v>0</v>
      </c>
      <c r="FK4" s="2" t="n">
        <v>0</v>
      </c>
      <c r="FL4" s="2" t="n">
        <v>0.0620315667744649</v>
      </c>
      <c r="FM4" s="2" t="n">
        <v>0.006425432493326406</v>
      </c>
      <c r="FN4" s="2" t="n">
        <v>0.003692249107028157</v>
      </c>
      <c r="FO4" s="2" t="n">
        <v>0.02731988933153578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0.01172748054609089</v>
      </c>
      <c r="FZ4" s="2" t="n">
        <v>0.04496032470773446</v>
      </c>
      <c r="GA4" s="2" t="n">
        <v>0</v>
      </c>
      <c r="GB4" s="2" t="n">
        <v>0.01513465684617772</v>
      </c>
      <c r="GC4" s="2" t="n">
        <v>0.003475338032026016</v>
      </c>
      <c r="GD4" s="2" t="n">
        <v>0</v>
      </c>
      <c r="GE4" s="2" t="n">
        <v>0.09834010746732791</v>
      </c>
      <c r="GF4" s="2" t="n">
        <v>0.00284324134158389</v>
      </c>
      <c r="GG4" s="2" t="n">
        <v>0</v>
      </c>
      <c r="GH4" s="2" t="n">
        <v>0.003651482649152754</v>
      </c>
      <c r="GI4" s="2" t="n">
        <v>0.01089569172433234</v>
      </c>
      <c r="GJ4" s="2" t="n">
        <v>0</v>
      </c>
      <c r="GK4" s="2" t="n">
        <v>0.05122479249662958</v>
      </c>
      <c r="GL4" s="2" t="n">
        <v>0.003713489830005858</v>
      </c>
      <c r="GM4" s="2" t="n">
        <v>0</v>
      </c>
      <c r="GN4" s="2" t="n">
        <v>0.0104736366425507</v>
      </c>
      <c r="GO4" s="2" t="n">
        <v>0</v>
      </c>
      <c r="GP4" s="2" t="n">
        <v>0.003804995406740706</v>
      </c>
      <c r="GQ4" s="2" t="n">
        <v>0</v>
      </c>
      <c r="GR4" s="2" t="n">
        <v>0.04331047407572074</v>
      </c>
      <c r="GS4" s="2" t="n">
        <v>0</v>
      </c>
      <c r="GT4" s="2" t="n">
        <v>0</v>
      </c>
      <c r="GU4" s="2" t="n">
        <v>0.007995936192975511</v>
      </c>
      <c r="GV4" s="2" t="n">
        <v>0</v>
      </c>
      <c r="GW4" s="2" t="n">
        <v>0.00352399980604513</v>
      </c>
      <c r="GX4" s="2" t="n">
        <v>0.05100935861091346</v>
      </c>
      <c r="GY4" s="2" t="n">
        <v>0</v>
      </c>
      <c r="GZ4" s="2" t="n">
        <v>0.02663496784718495</v>
      </c>
      <c r="HA4" s="2" t="n">
        <v>0.01835795197752614</v>
      </c>
      <c r="HB4" s="2" t="n">
        <v>0</v>
      </c>
      <c r="HC4" s="2" t="n">
        <v>0</v>
      </c>
      <c r="HD4" s="2" t="n">
        <v>0.01437675837705456</v>
      </c>
      <c r="HE4" s="2" t="n">
        <v>0.01255535772023984</v>
      </c>
      <c r="HF4" s="2" t="n">
        <v>0.02015028933551781</v>
      </c>
      <c r="HG4" s="2" t="n">
        <v>0</v>
      </c>
      <c r="HH4" s="2" t="n">
        <v>0.01333060143478057</v>
      </c>
      <c r="HI4" s="2" t="n">
        <v>0</v>
      </c>
      <c r="HJ4" s="2" t="n">
        <v>0.01134317106445684</v>
      </c>
      <c r="HK4" s="2" t="n">
        <v>0.004167184911535071</v>
      </c>
      <c r="HL4" s="2" t="n">
        <v>0</v>
      </c>
      <c r="HM4" s="2" t="n">
        <v>0</v>
      </c>
      <c r="HN4" s="2" t="n">
        <v>0.00555640280819106</v>
      </c>
      <c r="HO4" s="2" t="n">
        <v>0.003359109066527145</v>
      </c>
      <c r="HP4" s="2" t="n">
        <v>0.00340062390739423</v>
      </c>
      <c r="HQ4" s="2" t="n">
        <v>0.09191325109211348</v>
      </c>
      <c r="HR4" s="2" t="n">
        <v>0.003270301152069689</v>
      </c>
      <c r="HS4" s="2" t="n">
        <v>0.00671821813305429</v>
      </c>
      <c r="HT4" s="2" t="n">
        <v>0.06509290210545864</v>
      </c>
      <c r="HU4" s="2" t="n">
        <v>0.03688785185391924</v>
      </c>
      <c r="HV4" s="2" t="n">
        <v>0.01120603893337483</v>
      </c>
      <c r="HW4" s="2" t="n">
        <v>0.01468636158202091</v>
      </c>
      <c r="HX4" s="2" t="n">
        <v>0.0128068352527289</v>
      </c>
      <c r="HY4" s="2" t="n">
        <v>0.01107674732108447</v>
      </c>
      <c r="HZ4" s="2" t="n">
        <v>0.01856744915002929</v>
      </c>
      <c r="IA4" s="2" t="n">
        <v>0</v>
      </c>
      <c r="IB4" s="2" t="n">
        <v>0</v>
      </c>
      <c r="IC4" s="2" t="n">
        <v>0.03967188483981299</v>
      </c>
      <c r="ID4" s="2" t="n">
        <v>0</v>
      </c>
      <c r="IE4" s="2" t="n">
        <v>0.003414986166441972</v>
      </c>
      <c r="IF4" s="2" t="n">
        <v>0</v>
      </c>
      <c r="IG4" s="2" t="n">
        <v>0</v>
      </c>
      <c r="IH4" s="2" t="n">
        <v>0</v>
      </c>
      <c r="II4" s="2" t="n">
        <v>0.02554785825352009</v>
      </c>
      <c r="IJ4" s="2" t="n">
        <v>0</v>
      </c>
      <c r="IK4" s="2" t="n">
        <v>0</v>
      </c>
      <c r="IL4" s="2" t="n">
        <v>0.01396484885673427</v>
      </c>
      <c r="IM4" s="2" t="n">
        <v>0.007515710640047166</v>
      </c>
      <c r="IN4" s="2" t="n">
        <v>0</v>
      </c>
      <c r="IO4" s="2" t="n">
        <v>0.007515710640047166</v>
      </c>
      <c r="IP4" s="2" t="n">
        <v>0.003804995406740706</v>
      </c>
      <c r="IQ4" s="2" t="n">
        <v>0</v>
      </c>
      <c r="IR4" s="2" t="n">
        <v>0.008127148618966363</v>
      </c>
      <c r="IS4" s="2" t="n">
        <v>0</v>
      </c>
      <c r="IT4" s="2" t="n">
        <v>0</v>
      </c>
      <c r="IU4" s="2" t="n">
        <v>0</v>
      </c>
      <c r="IV4" s="2" t="n">
        <v>0.005252660533163497</v>
      </c>
      <c r="IW4" s="2" t="n">
        <v>0</v>
      </c>
      <c r="IX4" s="2" t="n">
        <v>0.007263794482888227</v>
      </c>
      <c r="IY4" s="2" t="n">
        <v>0.003429627321665344</v>
      </c>
      <c r="IZ4" s="2" t="n">
        <v>0.03772590053831879</v>
      </c>
      <c r="JA4" s="2" t="n">
        <v>0</v>
      </c>
      <c r="JB4" s="2" t="n">
        <v>0.003781057021485614</v>
      </c>
      <c r="JC4" s="2" t="n">
        <v>0.01611943379577352</v>
      </c>
      <c r="JD4" s="2" t="n">
        <v>0.0119015654519439</v>
      </c>
      <c r="JE4" s="2" t="n">
        <v>0.01575046492361485</v>
      </c>
      <c r="JF4" s="2" t="n">
        <v>0.005208190246380287</v>
      </c>
      <c r="JG4" s="2" t="n">
        <v>0.003881739130988885</v>
      </c>
      <c r="JH4" s="2" t="n">
        <v>0.003989569082620157</v>
      </c>
      <c r="JI4" s="2" t="n">
        <v>0.002679078748720485</v>
      </c>
      <c r="JJ4" s="2" t="n">
        <v>0</v>
      </c>
      <c r="JK4" s="2" t="n">
        <v>0.01806403860251293</v>
      </c>
      <c r="JL4" s="2" t="n">
        <v>0.005658457725346</v>
      </c>
      <c r="JM4" s="2" t="n">
        <v>0</v>
      </c>
      <c r="JN4" s="2" t="n">
        <v>0.01962180691241813</v>
      </c>
      <c r="JO4" s="2" t="n">
        <v>0</v>
      </c>
      <c r="JP4" s="2" t="n">
        <v>0.006425432493326406</v>
      </c>
      <c r="JQ4" s="2" t="n">
        <v>0.0119015654519439</v>
      </c>
      <c r="JR4" s="2" t="n">
        <v>0.01072806042458786</v>
      </c>
      <c r="JS4" s="2" t="n">
        <v>0.003881739130988885</v>
      </c>
      <c r="JT4" s="2" t="n">
        <v>0.003713489830005858</v>
      </c>
      <c r="JU4" s="2" t="n">
        <v>0</v>
      </c>
      <c r="JV4" s="2" t="n">
        <v>0</v>
      </c>
      <c r="JW4" s="2" t="n">
        <v>0</v>
      </c>
      <c r="JX4" s="2" t="n">
        <v>0.002823133595231416</v>
      </c>
      <c r="JY4" s="2" t="n">
        <v>0</v>
      </c>
      <c r="JZ4" s="2" t="n">
        <v>0.003576020141529287</v>
      </c>
      <c r="KA4" s="2" t="n">
        <v>0</v>
      </c>
      <c r="KB4" s="2" t="n">
        <v>0.003967188483981299</v>
      </c>
      <c r="KC4" s="2" t="n">
        <v>0.007818320364060596</v>
      </c>
      <c r="KD4" s="2" t="n">
        <v>0.2901328778484392</v>
      </c>
      <c r="KE4" s="2" t="n">
        <v>0</v>
      </c>
      <c r="KF4" s="2" t="n">
        <v>0.00555640280819106</v>
      </c>
      <c r="KG4" s="2" t="n">
        <v>0</v>
      </c>
      <c r="KH4" s="2" t="n">
        <v>0.008979114634450511</v>
      </c>
      <c r="KI4" s="2" t="n">
        <v>0.006516853914047748</v>
      </c>
      <c r="KJ4" s="2" t="n">
        <v>0</v>
      </c>
      <c r="KK4" s="2" t="n">
        <v>0</v>
      </c>
      <c r="KL4" s="2" t="n">
        <v>0.007302965298305508</v>
      </c>
      <c r="KM4" s="2" t="n">
        <v>0</v>
      </c>
      <c r="KN4" s="2" t="n">
        <v>0</v>
      </c>
      <c r="KO4" s="2" t="n">
        <v>0.06466592781301586</v>
      </c>
      <c r="KP4" s="2" t="n">
        <v>0</v>
      </c>
      <c r="KQ4" s="2" t="n">
        <v>0</v>
      </c>
      <c r="KR4" s="2" t="n">
        <v>0.00605386273847109</v>
      </c>
      <c r="KS4" s="2" t="n">
        <v>0.002899641142249091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0.005507358108149585</v>
      </c>
      <c r="KZ4" s="2" t="n">
        <v>0</v>
      </c>
      <c r="LA4" s="2" t="n">
        <v>0.003080811128108961</v>
      </c>
      <c r="LB4" s="2" t="n">
        <v>0</v>
      </c>
      <c r="LC4" s="2" t="n">
        <v>0.003386530117568559</v>
      </c>
      <c r="LD4" s="2" t="n">
        <v>0</v>
      </c>
      <c r="LE4" s="2" t="n">
        <v>0</v>
      </c>
      <c r="LF4" s="2" t="n">
        <v>0</v>
      </c>
      <c r="LG4" s="2" t="n">
        <v>0.004135437784964327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0.02871773788989707</v>
      </c>
      <c r="LM4" s="2" t="n">
        <v>0</v>
      </c>
      <c r="LN4" s="2" t="n">
        <v>0.006773060235137117</v>
      </c>
      <c r="LO4" s="2" t="n">
        <v>0</v>
      </c>
      <c r="LP4" s="2" t="n">
        <v>0.02421853823221292</v>
      </c>
      <c r="LQ4" s="2" t="n">
        <v>0.02124566547012865</v>
      </c>
      <c r="LR4" s="2" t="n">
        <v>0.003270301152069689</v>
      </c>
      <c r="LS4" s="2" t="n">
        <v>0.005581536583409468</v>
      </c>
      <c r="LT4" s="2" t="n">
        <v>0.05109571650704018</v>
      </c>
      <c r="LU4" s="2" t="n">
        <v>0.007470692622249885</v>
      </c>
      <c r="LV4" s="2" t="n">
        <v>0.07104893729694513</v>
      </c>
      <c r="LW4" s="2" t="n">
        <v>0.07263232691943949</v>
      </c>
      <c r="LX4" s="2" t="n">
        <v>0.0143732262314002</v>
      </c>
      <c r="LY4" s="2" t="n">
        <v>0.003319761227700929</v>
      </c>
      <c r="LZ4" s="2" t="n">
        <v>0.02031832008305278</v>
      </c>
      <c r="MA4" s="2" t="n">
        <v>0</v>
      </c>
      <c r="MB4" s="2" t="n">
        <v>0.003651482649152754</v>
      </c>
      <c r="MC4" s="2" t="n">
        <v>0.01731084465650712</v>
      </c>
      <c r="MD4" s="2" t="n">
        <v>0.1599407402083349</v>
      </c>
      <c r="ME4" s="2" t="n">
        <v>0.006470450511123688</v>
      </c>
      <c r="MF4" s="2" t="n">
        <v>0.06959138741397818</v>
      </c>
      <c r="MG4" s="2" t="n">
        <v>0.04702752693138003</v>
      </c>
      <c r="MH4" s="2" t="n">
        <v>0.008677068305940698</v>
      </c>
      <c r="MI4" s="2" t="n">
        <v>0</v>
      </c>
      <c r="MJ4" s="2" t="n">
        <v>0.003692249107028157</v>
      </c>
      <c r="MK4" s="2" t="n">
        <v>0</v>
      </c>
      <c r="ML4" s="2" t="n">
        <v>0.03859156794638377</v>
      </c>
      <c r="MM4" s="2" t="n">
        <v>0</v>
      </c>
      <c r="MN4" s="2" t="n">
        <v>0.0972083105986878</v>
      </c>
      <c r="MO4" s="2" t="n">
        <v>0.1197990625573706</v>
      </c>
      <c r="MP4" s="2" t="n">
        <v>0.0159542988277206</v>
      </c>
      <c r="MQ4" s="2" t="n">
        <v>0.003671590395505228</v>
      </c>
      <c r="MR4" s="2" t="n">
        <v>0</v>
      </c>
      <c r="MS4" s="2" t="n">
        <v>0</v>
      </c>
      <c r="MT4" s="2" t="n">
        <v>0.01107674732108447</v>
      </c>
      <c r="MU4" s="2" t="n">
        <v>0</v>
      </c>
      <c r="MV4" s="2" t="n">
        <v>0.006297920662086977</v>
      </c>
      <c r="MW4" s="2" t="n">
        <v>0.03847615346383644</v>
      </c>
      <c r="MX4" s="2" t="n">
        <v>0</v>
      </c>
      <c r="MY4" s="2" t="n">
        <v>0.00900410922475017</v>
      </c>
      <c r="MZ4" s="2" t="n">
        <v>0</v>
      </c>
      <c r="NA4" s="2" t="n">
        <v>0.008315986926889306</v>
      </c>
      <c r="NB4" s="2" t="n">
        <v>0.002850064879576675</v>
      </c>
      <c r="NC4" s="2" t="n">
        <v>0.04214879171489896</v>
      </c>
      <c r="ND4" s="2" t="n">
        <v>0.002641770993250377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0.009241961504554495</v>
      </c>
      <c r="NJ4" s="2" t="n">
        <v>0</v>
      </c>
      <c r="NK4" s="2" t="n">
        <v>0.008430060882700211</v>
      </c>
      <c r="NL4" s="2" t="n">
        <v>0.0799593619297551</v>
      </c>
      <c r="NM4" s="2" t="n">
        <v>0</v>
      </c>
      <c r="NN4" s="2" t="n">
        <v>0.2352301746204289</v>
      </c>
      <c r="NO4" s="2" t="n">
        <v>0</v>
      </c>
      <c r="NP4" s="2" t="n">
        <v>0.01522233472840087</v>
      </c>
      <c r="NQ4" s="2" t="n">
        <v>0.005633096874394112</v>
      </c>
      <c r="NR4" s="2" t="n">
        <v>0.006982424428367136</v>
      </c>
      <c r="NS4" s="2" t="n">
        <v>0</v>
      </c>
      <c r="NT4" s="2" t="n">
        <v>0</v>
      </c>
      <c r="NU4" s="2" t="n">
        <v>0</v>
      </c>
      <c r="NV4" s="2" t="n">
        <v>0.003671590395505228</v>
      </c>
      <c r="NW4" s="2" t="n">
        <v>0.003180164610304183</v>
      </c>
      <c r="NX4" s="2" t="n">
        <v>0</v>
      </c>
      <c r="NY4" s="2" t="n">
        <v>0.02829228862673</v>
      </c>
      <c r="NZ4" s="2" t="n">
        <v>0.01637373048355723</v>
      </c>
      <c r="OA4" s="2" t="n">
        <v>0</v>
      </c>
      <c r="OB4" s="2" t="n">
        <v>0.006161622256217921</v>
      </c>
      <c r="OC4" s="2" t="n">
        <v>0</v>
      </c>
      <c r="OD4" s="2" t="n">
        <v>0.007710560846313766</v>
      </c>
      <c r="OE4" s="2" t="n">
        <v>0</v>
      </c>
      <c r="OF4" s="2" t="n">
        <v>0.003223886759154704</v>
      </c>
      <c r="OG4" s="2" t="n">
        <v>0.04272130797768497</v>
      </c>
      <c r="OH4" s="2" t="n">
        <v>0.003829718795504728</v>
      </c>
      <c r="OI4" s="2" t="n">
        <v>0.0046412225542443</v>
      </c>
      <c r="OJ4" s="2" t="n">
        <v>0</v>
      </c>
      <c r="OK4" s="2" t="n">
        <v>0</v>
      </c>
      <c r="OL4" s="2" t="n">
        <v>0.003671590395505228</v>
      </c>
      <c r="OM4" s="2" t="n">
        <v>0</v>
      </c>
      <c r="ON4" s="2" t="n">
        <v>0.005252660533163497</v>
      </c>
      <c r="OO4" s="2" t="n">
        <v>0</v>
      </c>
      <c r="OP4" s="2" t="n">
        <v>0</v>
      </c>
      <c r="OQ4" s="2" t="n">
        <v>0</v>
      </c>
      <c r="OR4" s="2" t="n">
        <v>0.01264463751446969</v>
      </c>
      <c r="OS4" s="2" t="n">
        <v>0.008198579156044612</v>
      </c>
      <c r="OT4" s="2" t="n">
        <v>0</v>
      </c>
      <c r="OU4" s="2" t="n">
        <v>0.01998984048243877</v>
      </c>
      <c r="OV4" s="2" t="n">
        <v>0.009270532968122542</v>
      </c>
      <c r="OW4" s="2" t="n">
        <v>0</v>
      </c>
      <c r="OX4" s="2" t="n">
        <v>0.006639522455401858</v>
      </c>
      <c r="OY4" s="2" t="n">
        <v>0</v>
      </c>
      <c r="OZ4" s="2" t="n">
        <v>0</v>
      </c>
      <c r="PA4" s="2" t="n">
        <v>0.01444025115935937</v>
      </c>
      <c r="PB4" s="2" t="n">
        <v>0.01703190550234673</v>
      </c>
      <c r="PC4" s="2" t="n">
        <v>0.07202369589724099</v>
      </c>
      <c r="PD4" s="2" t="n">
        <v>0.07789880095428205</v>
      </c>
      <c r="PE4" s="2" t="n">
        <v>0.0601960521653645</v>
      </c>
      <c r="PF4" s="2" t="n">
        <v>0.004030057867103562</v>
      </c>
      <c r="PG4" s="2" t="n">
        <v>0</v>
      </c>
      <c r="PH4" s="2" t="n">
        <v>0.1127062737492819</v>
      </c>
      <c r="PI4" s="2" t="n">
        <v>0.01878927660011792</v>
      </c>
      <c r="PJ4" s="2" t="n">
        <v>0.01934332055492823</v>
      </c>
      <c r="PK4" s="2" t="n">
        <v>0.01846124553514078</v>
      </c>
      <c r="PL4" s="2" t="n">
        <v>0.02846622596206311</v>
      </c>
      <c r="PM4" s="2" t="n">
        <v>0.03372694944038415</v>
      </c>
      <c r="PN4" s="2" t="n">
        <v>0</v>
      </c>
      <c r="PO4" s="2" t="n">
        <v>0.003781057021485614</v>
      </c>
      <c r="PP4" s="2" t="n">
        <v>0</v>
      </c>
      <c r="PQ4" s="2" t="n">
        <v>0.04191052786901116</v>
      </c>
      <c r="PR4" s="2" t="n">
        <v>0.03475725125674749</v>
      </c>
      <c r="PS4" s="2" t="n">
        <v>0</v>
      </c>
      <c r="PT4" s="2" t="n">
        <v>0</v>
      </c>
      <c r="PU4" s="2" t="n">
        <v>0</v>
      </c>
      <c r="PV4" s="2" t="n">
        <v>0.0238031309038878</v>
      </c>
      <c r="PW4" s="2" t="n">
        <v>0.01033367525855868</v>
      </c>
      <c r="PX4" s="2" t="n">
        <v>0.006071296361592299</v>
      </c>
      <c r="PY4" s="2" t="n">
        <v>0.009705675766685531</v>
      </c>
      <c r="PZ4" s="2" t="n">
        <v>0.01437675837705456</v>
      </c>
      <c r="QA4" s="2" t="n">
        <v>0.02134966947154733</v>
      </c>
      <c r="QB4" s="2" t="n">
        <v>0.004654869630229871</v>
      </c>
      <c r="QC4" s="2" t="n">
        <v>0</v>
      </c>
      <c r="QD4" s="2" t="n">
        <v>0.08545643696421774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0.007302965298305508</v>
      </c>
      <c r="QK4" s="2" t="n">
        <v>0.05451296547965589</v>
      </c>
      <c r="QL4" s="2" t="n">
        <v>0.007789098676803702</v>
      </c>
      <c r="QM4" s="2" t="n">
        <v>0</v>
      </c>
      <c r="QN4" s="2" t="n">
        <v>0</v>
      </c>
      <c r="QO4" s="2" t="n">
        <v>0</v>
      </c>
      <c r="QP4" s="2" t="n">
        <v>0.006982424428367136</v>
      </c>
      <c r="QQ4" s="2" t="n">
        <v>0.01383916470412166</v>
      </c>
      <c r="QR4" s="2" t="n">
        <v>0.003959015385533365</v>
      </c>
      <c r="QS4" s="2" t="n">
        <v>0.003307088731042988</v>
      </c>
      <c r="QT4" s="2" t="n">
        <v>0</v>
      </c>
      <c r="QU4" s="2" t="n">
        <v>0</v>
      </c>
      <c r="QV4" s="2" t="n">
        <v>0</v>
      </c>
      <c r="QW4" s="2" t="n">
        <v>0.003772305150230667</v>
      </c>
      <c r="QX4" s="2" t="n">
        <v>0</v>
      </c>
      <c r="QY4" s="2" t="n">
        <v>0.003180164610304183</v>
      </c>
      <c r="QZ4" s="2" t="n">
        <v>0</v>
      </c>
      <c r="RA4" s="2" t="n">
        <v>0</v>
      </c>
      <c r="RB4" s="2" t="n">
        <v>0.01052228340792547</v>
      </c>
      <c r="RC4" s="2" t="n">
        <v>0</v>
      </c>
      <c r="RD4" s="2" t="n">
        <v>0.008929939058458108</v>
      </c>
      <c r="RE4" s="2" t="n">
        <v>0.00340062390739423</v>
      </c>
      <c r="RF4" s="2" t="n">
        <v>0.01164521739296666</v>
      </c>
      <c r="RG4" s="2" t="n">
        <v>0</v>
      </c>
      <c r="RH4" s="2" t="n">
        <v>0.005659553546053324</v>
      </c>
      <c r="RI4" s="2" t="n">
        <v>0</v>
      </c>
      <c r="RJ4" s="2" t="n">
        <v>0</v>
      </c>
      <c r="RK4" s="2" t="n">
        <v>0</v>
      </c>
      <c r="RL4" s="2" t="n">
        <v>0</v>
      </c>
      <c r="RM4" s="2" t="n">
        <v>0.02297655739595277</v>
      </c>
      <c r="RN4" s="2" t="n">
        <v>0.002937161111568677</v>
      </c>
      <c r="RO4" s="2" t="n">
        <v>0</v>
      </c>
      <c r="RP4" s="2" t="n">
        <v>0.02076870230159304</v>
      </c>
      <c r="RQ4" s="2" t="n">
        <v>0</v>
      </c>
      <c r="RR4" s="2" t="n">
        <v>0</v>
      </c>
      <c r="RS4" s="2" t="n">
        <v>0.04993173889666751</v>
      </c>
      <c r="RT4" s="2" t="n">
        <v>0.004214879171489896</v>
      </c>
      <c r="RU4" s="2" t="n">
        <v>0.009921266193128964</v>
      </c>
      <c r="RV4" s="2" t="n">
        <v>0.04235955044131037</v>
      </c>
      <c r="RW4" s="2" t="n">
        <v>0.0645553062892103</v>
      </c>
      <c r="RX4" s="2" t="n">
        <v>0</v>
      </c>
      <c r="RY4" s="2" t="n">
        <v>0</v>
      </c>
      <c r="RZ4" s="2" t="n">
        <v>0.00540251338938593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0.002929506266102245</v>
      </c>
      <c r="SF4" s="2" t="n">
        <v>0.01362053400498603</v>
      </c>
      <c r="SG4" s="2" t="n">
        <v>0.005293977956209356</v>
      </c>
      <c r="SH4" s="2" t="n">
        <v>0</v>
      </c>
      <c r="SI4" s="2" t="n">
        <v>0</v>
      </c>
      <c r="SJ4" s="2" t="n">
        <v>0</v>
      </c>
      <c r="SK4" s="2" t="n">
        <v>0.003804995406740706</v>
      </c>
      <c r="SL4" s="2" t="n">
        <v>0.02616240921655751</v>
      </c>
      <c r="SM4" s="2" t="n">
        <v>0.02156513756558185</v>
      </c>
      <c r="SN4" s="2" t="n">
        <v>0.0268080315685331</v>
      </c>
      <c r="SO4" s="2" t="n">
        <v>0.01252233814084348</v>
      </c>
      <c r="SP4" s="2" t="n">
        <v>0</v>
      </c>
      <c r="SQ4" s="2" t="n">
        <v>0.1607223012588351</v>
      </c>
      <c r="SR4" s="2" t="n">
        <v>0.02031787154741591</v>
      </c>
      <c r="SS4" s="2" t="n">
        <v>0.003576020141529287</v>
      </c>
      <c r="ST4" s="2" t="n">
        <v>0.002341269988645079</v>
      </c>
      <c r="SU4" s="2" t="n">
        <v>0</v>
      </c>
      <c r="SV4" s="2" t="n">
        <v>0.003138839430059961</v>
      </c>
      <c r="SW4" s="2" t="n">
        <v>0.003359109066527145</v>
      </c>
      <c r="SX4" s="2" t="n">
        <v>0.03657216878534864</v>
      </c>
      <c r="SY4" s="2" t="n">
        <v>0.01552695652395554</v>
      </c>
      <c r="SZ4" s="2" t="n">
        <v>0.04614293417129845</v>
      </c>
      <c r="TA4" s="2" t="n">
        <v>0.003735346311124942</v>
      </c>
      <c r="TB4" s="2" t="n">
        <v>0.01521998162696283</v>
      </c>
      <c r="TC4" s="2" t="n">
        <v>0.03713489830005858</v>
      </c>
      <c r="TD4" s="2" t="n">
        <v>0</v>
      </c>
      <c r="TE4" s="2" t="n">
        <v>0</v>
      </c>
      <c r="TF4" s="2" t="n">
        <v>0.01462783931547749</v>
      </c>
      <c r="TG4" s="2" t="n">
        <v>0</v>
      </c>
      <c r="TH4" s="2" t="n">
        <v>0.01233062017328951</v>
      </c>
      <c r="TI4" s="2" t="n">
        <v>0</v>
      </c>
      <c r="TJ4" s="2" t="n">
        <v>0</v>
      </c>
      <c r="TK4" s="2" t="n">
        <v>0.002993038211483504</v>
      </c>
      <c r="TL4" s="2" t="n">
        <v>0</v>
      </c>
      <c r="TM4" s="2" t="n">
        <v>0</v>
      </c>
      <c r="TN4" s="2" t="n">
        <v>0</v>
      </c>
      <c r="TO4" s="2" t="n">
        <v>0.004098650205991027</v>
      </c>
      <c r="TP4" s="2" t="n">
        <v>0.08217761884474872</v>
      </c>
      <c r="TQ4" s="2" t="n">
        <v>0</v>
      </c>
      <c r="TR4" s="2" t="n">
        <v>0.002652243325516061</v>
      </c>
      <c r="TS4" s="2" t="n">
        <v>0.03832178738028013</v>
      </c>
      <c r="TT4" s="2" t="n">
        <v>0</v>
      </c>
      <c r="TU4" s="2" t="n">
        <v>0.01291106125784206</v>
      </c>
      <c r="TV4" s="2" t="n">
        <v>0.04508515226590129</v>
      </c>
      <c r="TW4" s="2" t="n">
        <v>0</v>
      </c>
      <c r="TX4" s="2" t="n">
        <v>0.003507427802641822</v>
      </c>
      <c r="TY4" s="2" t="n">
        <v>0.03721894006467894</v>
      </c>
      <c r="TZ4" s="2" t="n">
        <v>0.003612807720502587</v>
      </c>
      <c r="UA4" s="2" t="n">
        <v>0</v>
      </c>
      <c r="UB4" s="2" t="n">
        <v>0</v>
      </c>
      <c r="UC4" s="2" t="n">
        <v>0</v>
      </c>
      <c r="UD4" s="2" t="n">
        <v>0.0372059322357523</v>
      </c>
      <c r="UE4" s="2" t="n">
        <v>0.009720311612410147</v>
      </c>
      <c r="UF4" s="2" t="n">
        <v>0.004257976375586682</v>
      </c>
      <c r="UG4" s="2" t="n">
        <v>0.007384498214056314</v>
      </c>
      <c r="UH4" s="2" t="n">
        <v>0.01264463751446969</v>
      </c>
      <c r="UI4" s="2" t="n">
        <v>0.01445123088201035</v>
      </c>
      <c r="UJ4" s="2" t="n">
        <v>0.0359817128683898</v>
      </c>
      <c r="UK4" s="2" t="n">
        <v>0.01859212261726257</v>
      </c>
      <c r="UL4" s="2" t="n">
        <v>0</v>
      </c>
      <c r="UM4" s="2" t="n">
        <v>0</v>
      </c>
      <c r="UN4" s="2" t="n">
        <v>0.005144549706945786</v>
      </c>
      <c r="UO4" s="2" t="n">
        <v>0.005519641941483123</v>
      </c>
      <c r="UP4" s="2" t="n">
        <v>0</v>
      </c>
      <c r="UQ4" s="2" t="n">
        <v>0.02701232767425051</v>
      </c>
      <c r="UR4" s="2" t="n">
        <v>0.04433063653813919</v>
      </c>
      <c r="US4" s="2" t="n">
        <v>0</v>
      </c>
      <c r="UT4" s="2" t="n">
        <v>0</v>
      </c>
      <c r="UU4" s="2" t="n">
        <v>0</v>
      </c>
      <c r="UV4" s="2" t="n">
        <v>0.01219072292844954</v>
      </c>
      <c r="UW4" s="2" t="n">
        <v>0</v>
      </c>
      <c r="UX4" s="2" t="n">
        <v>0</v>
      </c>
      <c r="UY4" s="2" t="n">
        <v>0.004614293417129845</v>
      </c>
      <c r="UZ4" s="2" t="n">
        <v>0.003459791176030416</v>
      </c>
      <c r="VA4" s="2" t="n">
        <v>0.01349077977615366</v>
      </c>
      <c r="VB4" s="2" t="n">
        <v>0</v>
      </c>
      <c r="VC4" s="2" t="n">
        <v>0.01560766960646404</v>
      </c>
      <c r="VD4" s="2" t="n">
        <v>0.04047233932846098</v>
      </c>
      <c r="VE4" s="2" t="n">
        <v>0</v>
      </c>
      <c r="VF4" s="2" t="n">
        <v>0.003491212214183568</v>
      </c>
      <c r="VG4" s="2" t="n">
        <v>0.006297920662086977</v>
      </c>
      <c r="VH4" s="2" t="n">
        <v>0.01745583848330944</v>
      </c>
      <c r="VI4" s="2" t="n">
        <v>0.008698923426747272</v>
      </c>
      <c r="VJ4" s="2" t="n">
        <v>0</v>
      </c>
      <c r="VK4" s="2" t="n">
        <v>0.02178853603709548</v>
      </c>
      <c r="VL4" s="2" t="n">
        <v>0.0182138890847769</v>
      </c>
      <c r="VM4" s="2" t="n">
        <v>0</v>
      </c>
      <c r="VN4" s="2" t="n">
        <v>0.02341269988645079</v>
      </c>
      <c r="VO4" s="2" t="n">
        <v>0.01927575337852355</v>
      </c>
      <c r="VP4" s="2" t="n">
        <v>0.03372694944038415</v>
      </c>
      <c r="VQ4" s="2" t="n">
        <v>0</v>
      </c>
      <c r="VR4" s="2" t="n">
        <v>0.118151971424901</v>
      </c>
      <c r="VS4" s="2" t="n">
        <v>0</v>
      </c>
      <c r="VT4" s="2" t="n">
        <v>0.09028098918143626</v>
      </c>
      <c r="VU4" s="2" t="n">
        <v>0.04313135579352545</v>
      </c>
      <c r="VV4" s="2" t="n">
        <v>0</v>
      </c>
      <c r="VW4" s="2" t="n">
        <v>0</v>
      </c>
      <c r="VX4" s="2" t="n">
        <v>0.01312946136911587</v>
      </c>
      <c r="VY4" s="2" t="n">
        <v>0.06983281682735638</v>
      </c>
      <c r="VZ4" s="2" t="n">
        <v>0</v>
      </c>
      <c r="WA4" s="2" t="n">
        <v>0.0123875567622807</v>
      </c>
      <c r="WB4" s="2" t="n">
        <v>0</v>
      </c>
      <c r="WC4" s="2" t="n">
        <v>0.02844502016638227</v>
      </c>
      <c r="WD4" s="2" t="n">
        <v>0.0229742627820084</v>
      </c>
      <c r="WE4" s="2" t="n">
        <v>0.003491212214183568</v>
      </c>
      <c r="WF4" s="2" t="n">
        <v>0</v>
      </c>
      <c r="WG4" s="2" t="n">
        <v>0.07133411072950623</v>
      </c>
      <c r="WH4" s="2" t="n">
        <v>0.0159542988277206</v>
      </c>
      <c r="WI4" s="2" t="n">
        <v>0.05164424503136824</v>
      </c>
      <c r="WJ4" s="2" t="n">
        <v>0.003009794363331301</v>
      </c>
      <c r="WK4" s="2" t="n">
        <v>0.003997968096487755</v>
      </c>
      <c r="WL4" s="2" t="n">
        <v>0.03133131135642299</v>
      </c>
      <c r="WM4" s="2" t="n">
        <v>0.01990268939108723</v>
      </c>
      <c r="WN4" s="2" t="n">
        <v>0</v>
      </c>
      <c r="WO4" s="2" t="n">
        <v>0.01069453884823</v>
      </c>
      <c r="WP4" s="2" t="n">
        <v>0.001923322020798349</v>
      </c>
      <c r="WQ4" s="2" t="n">
        <v>0.01761999903022565</v>
      </c>
      <c r="WR4" s="2" t="n">
        <v>0.008103770084078895</v>
      </c>
      <c r="WS4" s="2" t="n">
        <v>0.008297521621026909</v>
      </c>
      <c r="WT4" s="2" t="n">
        <v>0</v>
      </c>
      <c r="WU4" s="2" t="n">
        <v>0</v>
      </c>
      <c r="WV4" s="2" t="n">
        <v>0</v>
      </c>
      <c r="WW4" s="2" t="n">
        <v>0.07848722764967252</v>
      </c>
      <c r="WX4" s="2" t="n">
        <v>0.01914859397752364</v>
      </c>
      <c r="WY4" s="2" t="n">
        <v>0</v>
      </c>
      <c r="WZ4" s="2" t="n">
        <v>0.003855280423156883</v>
      </c>
      <c r="XA4" s="2" t="n">
        <v>0.007343180791010455</v>
      </c>
      <c r="XB4" s="2" t="n">
        <v>0.01599187238595102</v>
      </c>
      <c r="XC4" s="2" t="n">
        <v>0.01156584126947065</v>
      </c>
      <c r="XD4" s="2" t="n">
        <v>0.02009639812687354</v>
      </c>
      <c r="XE4" s="2" t="n">
        <v>0.003190859765544118</v>
      </c>
      <c r="XF4" s="2" t="n">
        <v>0.033296245061591</v>
      </c>
      <c r="XG4" s="2" t="n">
        <v>0.008625794737034983</v>
      </c>
      <c r="XH4" s="2" t="n">
        <v>0.01825741324576377</v>
      </c>
      <c r="XI4" s="2" t="n">
        <v>0</v>
      </c>
      <c r="XJ4" s="2" t="n">
        <v>0.003881739130988885</v>
      </c>
      <c r="XK4" s="2" t="n">
        <v>0</v>
      </c>
      <c r="XL4" s="2" t="n">
        <v>0.003062420074843337</v>
      </c>
      <c r="XM4" s="2" t="n">
        <v>0.00340062390739423</v>
      </c>
      <c r="XN4" s="2" t="n">
        <v>0.01321310758635188</v>
      </c>
      <c r="XO4" s="2" t="n">
        <v>0.04016630914068029</v>
      </c>
      <c r="XP4" s="2" t="n">
        <v>0.003459791176030416</v>
      </c>
      <c r="XQ4" s="2" t="n">
        <v>0.01067483473577367</v>
      </c>
      <c r="XR4" s="2" t="n">
        <v>0.00352399980604513</v>
      </c>
      <c r="XS4" s="2" t="n">
        <v>0</v>
      </c>
      <c r="XT4" s="2" t="n">
        <v>0.01289554703661882</v>
      </c>
      <c r="XU4" s="2" t="n">
        <v>0.03323024196325342</v>
      </c>
      <c r="XV4" s="2" t="n">
        <v>0.01563664072812119</v>
      </c>
      <c r="XW4" s="2" t="n">
        <v>0.01784839191690443</v>
      </c>
      <c r="XX4" s="2" t="n">
        <v>0.008920492590730904</v>
      </c>
      <c r="XY4" s="2" t="n">
        <v>0.01095444794745826</v>
      </c>
      <c r="XZ4" s="2" t="n">
        <v>0.002373359759260887</v>
      </c>
      <c r="YA4" s="2" t="n">
        <v>0</v>
      </c>
      <c r="YB4" s="2" t="n">
        <v>0.003781057021485614</v>
      </c>
      <c r="YC4" s="2" t="n">
        <v>0.008060115734207124</v>
      </c>
      <c r="YD4" s="2" t="n">
        <v>0</v>
      </c>
      <c r="YE4" s="2" t="n">
        <v>0.002803548187522776</v>
      </c>
      <c r="YF4" s="2" t="n">
        <v>0</v>
      </c>
      <c r="YG4" s="2" t="n">
        <v>0.01032727692630855</v>
      </c>
      <c r="YH4" s="2" t="n">
        <v>0.003332650358695143</v>
      </c>
      <c r="YI4" s="2" t="n">
        <v>0.006318437871159979</v>
      </c>
      <c r="YJ4" s="2" t="n">
        <v>0.007995936192975511</v>
      </c>
      <c r="YK4" s="2" t="n">
        <v>0</v>
      </c>
      <c r="YL4" s="2" t="n">
        <v>0.01927640211578441</v>
      </c>
      <c r="YM4" s="2" t="n">
        <v>0.04185494947414777</v>
      </c>
      <c r="YN4" s="2" t="n">
        <v>0.003507427802641822</v>
      </c>
      <c r="YO4" s="2" t="n">
        <v>0.004174112713614494</v>
      </c>
      <c r="YP4" s="2" t="n">
        <v>0</v>
      </c>
      <c r="YQ4" s="2" t="n">
        <v>0</v>
      </c>
      <c r="YR4" s="2" t="n">
        <v>0</v>
      </c>
      <c r="YS4" s="2" t="n">
        <v>0.003692249107028157</v>
      </c>
      <c r="YT4" s="2" t="n">
        <v>0</v>
      </c>
      <c r="YU4" s="2" t="n">
        <v>0</v>
      </c>
      <c r="YV4" s="2" t="n">
        <v>0.003212716246663203</v>
      </c>
      <c r="YW4" s="2" t="n">
        <v>0</v>
      </c>
      <c r="YX4" s="2" t="n">
        <v>0.02114399883627078</v>
      </c>
      <c r="YY4" s="2" t="n">
        <v>0</v>
      </c>
      <c r="YZ4" s="2" t="n">
        <v>0</v>
      </c>
      <c r="ZA4" s="2" t="n">
        <v>0.03830311612255086</v>
      </c>
      <c r="ZB4" s="2" t="n">
        <v>0.01402971121056729</v>
      </c>
      <c r="ZC4" s="2" t="n">
        <v>0.009029383089993903</v>
      </c>
      <c r="ZD4" s="2" t="n">
        <v>0.02007458195815894</v>
      </c>
      <c r="ZE4" s="2" t="n">
        <v>0</v>
      </c>
      <c r="ZF4" s="2" t="n">
        <v>0</v>
      </c>
      <c r="ZG4" s="2" t="n">
        <v>0</v>
      </c>
      <c r="ZH4" s="2" t="n">
        <v>0.003829718795504728</v>
      </c>
      <c r="ZI4" s="2" t="n">
        <v>0.2875351675410913</v>
      </c>
      <c r="ZJ4" s="2" t="n">
        <v>0.01991856736620557</v>
      </c>
      <c r="ZK4" s="2" t="n">
        <v>0</v>
      </c>
      <c r="ZL4" s="2" t="n">
        <v>0.007515710640047166</v>
      </c>
      <c r="ZM4" s="2" t="n">
        <v>0</v>
      </c>
      <c r="ZN4" s="2" t="n">
        <v>0</v>
      </c>
      <c r="ZO4" s="2" t="n">
        <v>0.004520598160949495</v>
      </c>
      <c r="ZP4" s="2" t="n">
        <v>0</v>
      </c>
      <c r="ZQ4" s="2" t="n">
        <v>0.006564730684557935</v>
      </c>
      <c r="ZR4" s="2" t="n">
        <v>0</v>
      </c>
      <c r="ZS4" s="2" t="n">
        <v>0</v>
      </c>
      <c r="ZT4" s="2" t="n">
        <v>0</v>
      </c>
      <c r="ZU4" s="2" t="n">
        <v>0.007763478261977771</v>
      </c>
      <c r="ZV4" s="2" t="n">
        <v>0.02582212251568412</v>
      </c>
      <c r="ZW4" s="2" t="n">
        <v>0.003881739130988885</v>
      </c>
      <c r="ZX4" s="2" t="n">
        <v>0.005448213601994411</v>
      </c>
      <c r="ZY4" s="2" t="n">
        <v>0</v>
      </c>
      <c r="ZZ4" s="2" t="n">
        <v>0.1726759904962114</v>
      </c>
      <c r="AAA4" s="2" t="n">
        <v>0.1326502586066458</v>
      </c>
      <c r="AAB4" s="2" t="n">
        <v>0.007848628096794666</v>
      </c>
      <c r="AAC4" s="2" t="n">
        <v>0.004949124808749808</v>
      </c>
      <c r="AAD4" s="2" t="n">
        <v>0.009508857127699253</v>
      </c>
      <c r="AAE4" s="2" t="n">
        <v>0.01744198354322163</v>
      </c>
      <c r="AAF4" s="2" t="n">
        <v>0.01062283273506432</v>
      </c>
      <c r="AAG4" s="2" t="n">
        <v>0</v>
      </c>
      <c r="AAH4" s="2" t="n">
        <v>0</v>
      </c>
      <c r="AAI4" s="2" t="n">
        <v>0</v>
      </c>
      <c r="AAJ4" s="2" t="n">
        <v>0.003540944245021441</v>
      </c>
      <c r="AAK4" s="2" t="n">
        <v>0</v>
      </c>
      <c r="AAL4" s="2" t="n">
        <v>0</v>
      </c>
      <c r="AAM4" s="2" t="n">
        <v>0.01181284869271114</v>
      </c>
      <c r="AAN4" s="2" t="n">
        <v>0.03268707517299702</v>
      </c>
      <c r="AAO4" s="2" t="n">
        <v>0.007875232461807423</v>
      </c>
      <c r="AAP4" s="2" t="n">
        <v>0</v>
      </c>
      <c r="AAQ4" s="2" t="n">
        <v>0</v>
      </c>
      <c r="AAR4" s="2" t="n">
        <v>0</v>
      </c>
      <c r="AAS4" s="2" t="n">
        <v>0</v>
      </c>
      <c r="AAT4" s="2" t="n">
        <v>0.03781057021485614</v>
      </c>
      <c r="AAU4" s="2" t="n">
        <v>0.01067483473577367</v>
      </c>
      <c r="AAV4" s="2" t="n">
        <v>0.02268634212891369</v>
      </c>
      <c r="AAW4" s="2" t="n">
        <v>0</v>
      </c>
      <c r="AAX4" s="2" t="n">
        <v>0.003594189594263641</v>
      </c>
      <c r="AAY4" s="2" t="n">
        <v>0.007014855605283645</v>
      </c>
      <c r="AAZ4" s="2" t="n">
        <v>0.0232383285939065</v>
      </c>
      <c r="ABA4" s="2" t="n">
        <v>0.003558278245257889</v>
      </c>
      <c r="ABB4" s="2" t="n">
        <v>0.0468377401314535</v>
      </c>
      <c r="ABC4" s="2" t="n">
        <v>0.01954580091015149</v>
      </c>
      <c r="ABD4" s="2" t="n">
        <v>0.003651482649152754</v>
      </c>
      <c r="ABE4" s="2" t="n">
        <v>0</v>
      </c>
      <c r="ABF4" s="2" t="n">
        <v>0</v>
      </c>
      <c r="ABG4" s="2" t="n">
        <v>0</v>
      </c>
      <c r="ABH4" s="2" t="n">
        <v>0.01181284869271114</v>
      </c>
      <c r="ABI4" s="2" t="n">
        <v>0.003781057021485614</v>
      </c>
      <c r="ABJ4" s="2" t="n">
        <v>0</v>
      </c>
      <c r="ABK4" s="2" t="n">
        <v>0.003804995406740706</v>
      </c>
      <c r="ABL4" s="2" t="n">
        <v>0.007763478261977771</v>
      </c>
      <c r="ABM4" s="2" t="n">
        <v>0</v>
      </c>
      <c r="ABN4" s="2" t="n">
        <v>0</v>
      </c>
      <c r="ABO4" s="2" t="n">
        <v>0.01239864802008736</v>
      </c>
      <c r="ABP4" s="2" t="n">
        <v>0.009959283683102785</v>
      </c>
      <c r="ABQ4" s="2" t="n">
        <v>0.02970791864004687</v>
      </c>
      <c r="ABR4" s="2" t="n">
        <v>0</v>
      </c>
      <c r="ABS4" s="2" t="n">
        <v>0</v>
      </c>
      <c r="ABT4" s="2" t="n">
        <v>0</v>
      </c>
      <c r="ABU4" s="2" t="n">
        <v>0.007384498214056314</v>
      </c>
      <c r="ABV4" s="2" t="n">
        <v>0</v>
      </c>
      <c r="ABW4" s="2" t="n">
        <v>0.006124840149686673</v>
      </c>
      <c r="ABX4" s="2" t="n">
        <v>0</v>
      </c>
      <c r="ABY4" s="2" t="n">
        <v>0</v>
      </c>
      <c r="ABZ4" s="2" t="n">
        <v>0.006381719531088237</v>
      </c>
      <c r="ACA4" s="2" t="n">
        <v>0.007470692622249885</v>
      </c>
      <c r="ACB4" s="2" t="n">
        <v>0.006447773518309409</v>
      </c>
      <c r="ACC4" s="2" t="n">
        <v>0.01784098518146181</v>
      </c>
      <c r="ACD4" s="2" t="n">
        <v>0</v>
      </c>
      <c r="ACE4" s="2" t="n">
        <v>0</v>
      </c>
      <c r="ACF4" s="2" t="n">
        <v>0.02307146708564923</v>
      </c>
      <c r="ACG4" s="2" t="n">
        <v>0.002929506266102245</v>
      </c>
      <c r="ACH4" s="2" t="n">
        <v>0.002695650752123792</v>
      </c>
      <c r="ACI4" s="2" t="n">
        <v>0</v>
      </c>
      <c r="ACJ4" s="2" t="n">
        <v>0</v>
      </c>
      <c r="ACK4" s="2" t="n">
        <v>0.1434738293428968</v>
      </c>
      <c r="ACL4" s="2" t="n">
        <v>0</v>
      </c>
      <c r="ACM4" s="2" t="n">
        <v>0.01114046949001758</v>
      </c>
      <c r="ACN4" s="2" t="n">
        <v>0.1187212826606466</v>
      </c>
      <c r="ACO4" s="2" t="n">
        <v>0.01757703759661347</v>
      </c>
      <c r="ACP4" s="2" t="n">
        <v>0.007875232461807423</v>
      </c>
      <c r="ACQ4" s="2" t="n">
        <v>0</v>
      </c>
      <c r="ACR4" s="2" t="n">
        <v>0.006318437871159979</v>
      </c>
      <c r="ACS4" s="2" t="n">
        <v>0</v>
      </c>
      <c r="ACT4" s="2" t="n">
        <v>0.07426979660011716</v>
      </c>
      <c r="ACU4" s="2" t="n">
        <v>0.04159162723634175</v>
      </c>
      <c r="ACV4" s="2" t="n">
        <v>0</v>
      </c>
      <c r="ACW4" s="2" t="n">
        <v>0.003359109066527145</v>
      </c>
      <c r="ACX4" s="2" t="n">
        <v>0.007175387348706321</v>
      </c>
      <c r="ACY4" s="2" t="n">
        <v>0</v>
      </c>
      <c r="ACZ4" s="2" t="n">
        <v>0.04363907332379429</v>
      </c>
      <c r="ADA4" s="2" t="n">
        <v>0</v>
      </c>
      <c r="ADB4" s="2" t="n">
        <v>0.01221356030827019</v>
      </c>
      <c r="ADC4" s="2" t="n">
        <v>0</v>
      </c>
      <c r="ADD4" s="2" t="n">
        <v>0.0139742035482782</v>
      </c>
      <c r="ADE4" s="2" t="n">
        <v>0.002526285246936591</v>
      </c>
      <c r="ADF4" s="2" t="n">
        <v>0</v>
      </c>
      <c r="ADG4" s="2" t="n">
        <v>0.04545431611642523</v>
      </c>
      <c r="ADH4" s="2" t="n">
        <v>0.02466799864231591</v>
      </c>
      <c r="ADI4" s="2" t="n">
        <v>0</v>
      </c>
      <c r="ADJ4" s="2" t="n">
        <v>0</v>
      </c>
      <c r="ADK4" s="2" t="n">
        <v>0.003294625706758175</v>
      </c>
      <c r="ADL4" s="2" t="n">
        <v>0.01187515340564226</v>
      </c>
      <c r="ADM4" s="2" t="n">
        <v>0</v>
      </c>
      <c r="ADN4" s="2" t="n">
        <v>0</v>
      </c>
      <c r="ADO4" s="2" t="n">
        <v>0.04701928918581915</v>
      </c>
      <c r="ADP4" s="2" t="n">
        <v>0.02145432374012261</v>
      </c>
      <c r="ADQ4" s="2" t="n">
        <v>0.002668229701082379</v>
      </c>
      <c r="ADR4" s="2" t="n">
        <v>0.004798596581192161</v>
      </c>
      <c r="ADS4" s="2" t="n">
        <v>0</v>
      </c>
      <c r="ADT4" s="2" t="n">
        <v>0.01902497703370353</v>
      </c>
      <c r="ADU4" s="2" t="n">
        <v>0</v>
      </c>
      <c r="ADV4" s="2" t="n">
        <v>0</v>
      </c>
      <c r="ADW4" s="2" t="n">
        <v>0.003671590395505228</v>
      </c>
      <c r="ADX4" s="2" t="n">
        <v>0.0272423823231199</v>
      </c>
      <c r="ADY4" s="2" t="n">
        <v>0.01033367525855868</v>
      </c>
      <c r="ADZ4" s="2" t="n">
        <v>0.03047877105811703</v>
      </c>
      <c r="AEA4" s="2" t="n">
        <v>0.003414986166441972</v>
      </c>
      <c r="AEB4" s="2" t="n">
        <v>0.01033367525855868</v>
      </c>
      <c r="AEC4" s="2" t="n">
        <v>0</v>
      </c>
      <c r="AED4" s="2" t="n">
        <v>0.02511071544047969</v>
      </c>
      <c r="AEE4" s="2" t="n">
        <v>0.003757855320023583</v>
      </c>
      <c r="AEF4" s="2" t="n">
        <v>0.008704697719932935</v>
      </c>
      <c r="AEG4" s="2" t="n">
        <v>0.006540602304139377</v>
      </c>
      <c r="AEH4" s="2" t="n">
        <v>0.006540602304139377</v>
      </c>
      <c r="AEI4" s="2" t="n">
        <v>0</v>
      </c>
      <c r="AEJ4" s="2" t="n">
        <v>0</v>
      </c>
      <c r="AEK4" s="2" t="n">
        <v>0</v>
      </c>
      <c r="AEL4" s="2" t="n">
        <v>0.007609990813481413</v>
      </c>
      <c r="AEM4" s="2" t="n">
        <v>0.005304486651032121</v>
      </c>
      <c r="AEN4" s="2" t="n">
        <v>0</v>
      </c>
      <c r="AEO4" s="2" t="n">
        <v>0</v>
      </c>
      <c r="AEP4" s="2" t="n">
        <v>0.07183291707560409</v>
      </c>
      <c r="AEQ4" s="2" t="n">
        <v>0.03212716246663203</v>
      </c>
      <c r="AER4" s="2" t="n">
        <v>0.006823503296332348</v>
      </c>
      <c r="AES4" s="2" t="n">
        <v>0.02230123147682726</v>
      </c>
      <c r="AET4" s="2" t="n">
        <v>0.02031918070541135</v>
      </c>
      <c r="AEU4" s="2" t="n">
        <v>0.04039197086518329</v>
      </c>
      <c r="AEV4" s="2" t="n">
        <v>0.007152040283058574</v>
      </c>
      <c r="AEW4" s="2" t="n">
        <v>0.007343180791010455</v>
      </c>
      <c r="AEX4" s="2" t="n">
        <v>0</v>
      </c>
      <c r="AEY4" s="2" t="n">
        <v>0.002668229701082379</v>
      </c>
      <c r="AEZ4" s="2" t="n">
        <v>0.01825741324576377</v>
      </c>
      <c r="AFA4" s="2" t="n">
        <v>0.0438095429895217</v>
      </c>
      <c r="AFB4" s="2" t="n">
        <v>0.02798340459284137</v>
      </c>
      <c r="AFC4" s="2" t="n">
        <v>0</v>
      </c>
      <c r="AFD4" s="2" t="n">
        <v>0</v>
      </c>
      <c r="AFE4" s="2" t="n">
        <v>0</v>
      </c>
      <c r="AFF4" s="2" t="n">
        <v>0</v>
      </c>
      <c r="AFG4" s="2" t="n">
        <v>0.09124533513156989</v>
      </c>
      <c r="AFH4" s="2" t="n">
        <v>0</v>
      </c>
      <c r="AFI4" s="2" t="n">
        <v>0.01396484885673427</v>
      </c>
      <c r="AFJ4" s="2" t="n">
        <v>0.01083842316150776</v>
      </c>
      <c r="AFK4" s="2" t="n">
        <v>0.008429758342979793</v>
      </c>
      <c r="AFL4" s="2" t="n">
        <v>0</v>
      </c>
      <c r="AFM4" s="2" t="n">
        <v>0</v>
      </c>
      <c r="AFN4" s="2" t="n">
        <v>0</v>
      </c>
      <c r="AFO4" s="2" t="n">
        <v>0.01761999903022565</v>
      </c>
      <c r="AFP4" s="2" t="n">
        <v>0.009605126439546674</v>
      </c>
      <c r="AFQ4" s="2" t="n">
        <v>0.002091070161375941</v>
      </c>
      <c r="AFR4" s="2" t="n">
        <v>0</v>
      </c>
      <c r="AFS4" s="2" t="n">
        <v>0</v>
      </c>
      <c r="AFT4" s="2" t="n">
        <v>0.02877896597113361</v>
      </c>
      <c r="AFU4" s="2" t="n">
        <v>0.2218247710633241</v>
      </c>
      <c r="AFV4" s="2" t="n">
        <v>0.008888219589016687</v>
      </c>
      <c r="AFW4" s="2" t="n">
        <v>0</v>
      </c>
      <c r="AFX4" s="2" t="n">
        <v>0</v>
      </c>
      <c r="AFY4" s="2" t="n">
        <v>0.01288978379338819</v>
      </c>
      <c r="AFZ4" s="2" t="n">
        <v>0</v>
      </c>
      <c r="AGA4" s="2" t="n">
        <v>0.004172153586885018</v>
      </c>
      <c r="AGB4" s="2" t="n">
        <v>0.003612807720502587</v>
      </c>
      <c r="AGC4" s="2" t="n">
        <v>0.04209246833743848</v>
      </c>
      <c r="AGD4" s="2" t="n">
        <v>0</v>
      </c>
      <c r="AGE4" s="2" t="n">
        <v>0.02052826310754933</v>
      </c>
      <c r="AGF4" s="2" t="n">
        <v>0.01453517264409104</v>
      </c>
      <c r="AGG4" s="2" t="n">
        <v>0</v>
      </c>
      <c r="AGH4" s="2" t="n">
        <v>0.01063013818336977</v>
      </c>
      <c r="AGI4" s="2" t="n">
        <v>0.002068855912372461</v>
      </c>
      <c r="AGJ4" s="2" t="n">
        <v>0.003631897241444114</v>
      </c>
      <c r="AGK4" s="2" t="n">
        <v>0.0496154223641816</v>
      </c>
      <c r="AGL4" s="2" t="n">
        <v>0.002441952098148351</v>
      </c>
      <c r="AGM4" s="2" t="n">
        <v>0.002892356101980232</v>
      </c>
      <c r="AGN4" s="2" t="n">
        <v>0</v>
      </c>
      <c r="AGO4" s="2" t="n">
        <v>0.003332650358695143</v>
      </c>
      <c r="AGP4" s="2" t="n">
        <v>0.008788518798306735</v>
      </c>
      <c r="AGQ4" s="2" t="n">
        <v>0</v>
      </c>
      <c r="AGR4" s="2" t="n">
        <v>0.0104736366425507</v>
      </c>
      <c r="AGS4" s="2" t="n">
        <v>0.01794568380704451</v>
      </c>
      <c r="AGT4" s="2" t="n">
        <v>0.003270301152069689</v>
      </c>
      <c r="AGU4" s="2" t="n">
        <v>0.1522380138315804</v>
      </c>
      <c r="AGV4" s="2" t="n">
        <v>0.003594189594263641</v>
      </c>
      <c r="AGW4" s="2" t="n">
        <v>0.003735346311124942</v>
      </c>
      <c r="AGX4" s="2" t="n">
        <v>0</v>
      </c>
      <c r="AGY4" s="2" t="n">
        <v>0</v>
      </c>
      <c r="AGZ4" s="2" t="n">
        <v>0.008060115734207124</v>
      </c>
      <c r="AHA4" s="2" t="n">
        <v>0.03832178738028013</v>
      </c>
      <c r="AHB4" s="2" t="n">
        <v>0.0225471319201415</v>
      </c>
      <c r="AHC4" s="2" t="n">
        <v>0.09853998519824728</v>
      </c>
      <c r="AHD4" s="2" t="n">
        <v>0.04300076200233328</v>
      </c>
      <c r="AHE4" s="2" t="n">
        <v>0</v>
      </c>
      <c r="AHF4" s="2" t="n">
        <v>0</v>
      </c>
      <c r="AHG4" s="2" t="n">
        <v>0</v>
      </c>
      <c r="AHH4" s="2" t="n">
        <v>0</v>
      </c>
      <c r="AHI4" s="2" t="n">
        <v>0</v>
      </c>
      <c r="AHJ4" s="2" t="n">
        <v>0.007674543190941663</v>
      </c>
      <c r="AHK4" s="2" t="n">
        <v>0.01635150576034844</v>
      </c>
      <c r="AHL4" s="2" t="n">
        <v>0.007384498214056314</v>
      </c>
      <c r="AHM4" s="2" t="n">
        <v>0.004352348859966468</v>
      </c>
      <c r="AHN4" s="2" t="n">
        <v>0.0424913309402573</v>
      </c>
      <c r="AHO4" s="2" t="n">
        <v>0.0288514077608452</v>
      </c>
      <c r="AHP4" s="2" t="n">
        <v>0</v>
      </c>
      <c r="AHQ4" s="2" t="n">
        <v>0.003757855320023583</v>
      </c>
      <c r="AHR4" s="2" t="n">
        <v>0</v>
      </c>
      <c r="AHS4" s="2" t="n">
        <v>0</v>
      </c>
      <c r="AHT4" s="2" t="n">
        <v>0.0130337078280955</v>
      </c>
      <c r="AHU4" s="2" t="n">
        <v>0.04578421612897564</v>
      </c>
      <c r="AHV4" s="2" t="n">
        <v>0</v>
      </c>
      <c r="AHW4" s="2" t="n">
        <v>0</v>
      </c>
      <c r="AHX4" s="2" t="n">
        <v>0.01747419652216645</v>
      </c>
      <c r="AHY4" s="2" t="n">
        <v>0</v>
      </c>
      <c r="AHZ4" s="2" t="n">
        <v>0.0103659439073368</v>
      </c>
      <c r="AIA4" s="2" t="n">
        <v>0.02756331361632598</v>
      </c>
      <c r="AIB4" s="2" t="n">
        <v>0.02474302135618165</v>
      </c>
      <c r="AIC4" s="2" t="n">
        <v>0.01518456007563485</v>
      </c>
      <c r="AID4" s="2" t="n">
        <v>0.003307088731042988</v>
      </c>
      <c r="AIE4" s="2" t="n">
        <v>0.0268080315685331</v>
      </c>
      <c r="AIF4" s="2" t="n">
        <v>0.02134966947154733</v>
      </c>
      <c r="AIG4" s="2" t="n">
        <v>0.03713489830005858</v>
      </c>
      <c r="AIH4" s="2" t="n">
        <v>0.02114399883627078</v>
      </c>
      <c r="AII4" s="2" t="n">
        <v>0.005017294227870924</v>
      </c>
      <c r="AIJ4" s="2" t="n">
        <v>0.003359109066527145</v>
      </c>
      <c r="AIK4" s="2" t="n">
        <v>0.06093288403953055</v>
      </c>
      <c r="AIL4" s="2" t="n">
        <v>0.03105391304791108</v>
      </c>
      <c r="AIM4" s="2" t="n">
        <v>0.004135437784964327</v>
      </c>
      <c r="AIN4" s="2" t="n">
        <v>0</v>
      </c>
      <c r="AIO4" s="2" t="n">
        <v>0</v>
      </c>
      <c r="AIP4" s="2" t="n">
        <v>0.05018645489539734</v>
      </c>
      <c r="AIQ4" s="2" t="n">
        <v>0</v>
      </c>
      <c r="AIR4" s="2" t="n">
        <v>0.03083903006275053</v>
      </c>
      <c r="AIS4" s="2" t="n">
        <v>0</v>
      </c>
      <c r="AIT4" s="2" t="n">
        <v>0.004737509235951636</v>
      </c>
      <c r="AIU4" s="2" t="n">
        <v>0.008912156089333821</v>
      </c>
      <c r="AIV4" s="2" t="n">
        <v>0</v>
      </c>
      <c r="AIW4" s="2" t="n">
        <v>0.003414986166441972</v>
      </c>
      <c r="AIX4" s="2" t="n">
        <v>0.02780270425620813</v>
      </c>
      <c r="AIY4" s="2" t="n">
        <v>0.0124370687079295</v>
      </c>
      <c r="AIZ4" s="2" t="n">
        <v>0</v>
      </c>
      <c r="AJA4" s="2" t="n">
        <v>0.01107674732108447</v>
      </c>
      <c r="AJB4" s="2" t="n">
        <v>0.01291106125784206</v>
      </c>
      <c r="AJC4" s="2" t="n">
        <v>0</v>
      </c>
      <c r="AJD4" s="2" t="n">
        <v>0.01134317106445684</v>
      </c>
      <c r="AJE4" s="2" t="n">
        <v>0.004135437784964327</v>
      </c>
      <c r="AJF4" s="2" t="n">
        <v>0.03627052080393206</v>
      </c>
      <c r="AJG4" s="2" t="n">
        <v>0</v>
      </c>
      <c r="AJH4" s="2" t="n">
        <v>0.04725139477084454</v>
      </c>
      <c r="AJI4" s="2" t="n">
        <v>0.005008602609547611</v>
      </c>
      <c r="AJJ4" s="2" t="n">
        <v>0</v>
      </c>
      <c r="AJK4" s="2" t="n">
        <v>0.003640774616105645</v>
      </c>
      <c r="AJL4" s="2" t="n">
        <v>0</v>
      </c>
      <c r="AJM4" s="2" t="n">
        <v>0</v>
      </c>
      <c r="AJN4" s="2" t="n">
        <v>0.008023556982981945</v>
      </c>
      <c r="AJO4" s="2" t="n">
        <v>0.004402953473070932</v>
      </c>
      <c r="AJP4" s="2" t="n">
        <v>0</v>
      </c>
      <c r="AJQ4" s="2" t="n">
        <v>0.003366418488668355</v>
      </c>
      <c r="AJR4" s="2" t="n">
        <v>0.003159218935579989</v>
      </c>
      <c r="AJS4" s="2" t="n">
        <v>0</v>
      </c>
      <c r="AJT4" s="2" t="n">
        <v>0.004568294464149052</v>
      </c>
      <c r="AJU4" s="2" t="n">
        <v>0</v>
      </c>
      <c r="AJV4" s="2" t="n">
        <v>0.02396523583094372</v>
      </c>
      <c r="AJW4" s="2" t="n">
        <v>0</v>
      </c>
      <c r="AJX4" s="2" t="n">
        <v>0</v>
      </c>
      <c r="AJY4" s="2" t="n">
        <v>0</v>
      </c>
      <c r="AJZ4" s="2" t="n">
        <v>0</v>
      </c>
      <c r="AKA4" s="2" t="n">
        <v>0</v>
      </c>
      <c r="AKB4" s="2" t="n">
        <v>0.03242661325689354</v>
      </c>
      <c r="AKC4" s="2" t="n">
        <v>0</v>
      </c>
      <c r="AKD4" s="2" t="n">
        <v>0.007343180791010455</v>
      </c>
      <c r="AKE4" s="2" t="n">
        <v>0.01504897181665651</v>
      </c>
      <c r="AKF4" s="2" t="n">
        <v>0.01114046949001758</v>
      </c>
      <c r="AKG4" s="2" t="n">
        <v>0.06411863069804374</v>
      </c>
      <c r="AKH4" s="2" t="n">
        <v>0.003319761227700929</v>
      </c>
      <c r="AKI4" s="2" t="n">
        <v>0.01923369761325565</v>
      </c>
      <c r="AKJ4" s="2" t="n">
        <v>0</v>
      </c>
      <c r="AKK4" s="2" t="n">
        <v>0</v>
      </c>
      <c r="AKL4" s="2" t="n">
        <v>0.009671660277464115</v>
      </c>
      <c r="AKM4" s="2" t="n">
        <v>0</v>
      </c>
      <c r="AKN4" s="2" t="n">
        <v>0.007848628096794666</v>
      </c>
      <c r="AKO4" s="2" t="n">
        <v>0.003294625706758175</v>
      </c>
      <c r="AKP4" s="2" t="n">
        <v>0</v>
      </c>
      <c r="AKQ4" s="2" t="n">
        <v>0.01890528510742807</v>
      </c>
      <c r="AKR4" s="2" t="n">
        <v>0.008391393489717566</v>
      </c>
      <c r="AKS4" s="2" t="n">
        <v>0</v>
      </c>
      <c r="AKT4" s="2" t="n">
        <v>0.007763478261977771</v>
      </c>
      <c r="AKU4" s="2" t="n">
        <v>0.005098274498377297</v>
      </c>
      <c r="AKV4" s="2" t="n">
        <v>0</v>
      </c>
      <c r="AKW4" s="2" t="n">
        <v>0.01200547896633356</v>
      </c>
      <c r="AKX4" s="2" t="n">
        <v>0.006564730684557935</v>
      </c>
      <c r="AKY4" s="2" t="n">
        <v>0.02852657138309776</v>
      </c>
      <c r="AKZ4" s="2" t="n">
        <v>0.002877993842932491</v>
      </c>
      <c r="ALA4" s="2" t="n">
        <v>0</v>
      </c>
      <c r="ALB4" s="2" t="n">
        <v>0.0238031309038878</v>
      </c>
      <c r="ALC4" s="2" t="n">
        <v>0.04636367088638886</v>
      </c>
      <c r="ALD4" s="2" t="n">
        <v>0.01291106125784206</v>
      </c>
      <c r="ALE4" s="2" t="n">
        <v>0.007384498214056314</v>
      </c>
      <c r="ALF4" s="2" t="n">
        <v>0</v>
      </c>
      <c r="ALG4" s="2" t="n">
        <v>0</v>
      </c>
      <c r="ALH4" s="2" t="n">
        <v>0</v>
      </c>
      <c r="ALI4" s="2" t="n">
        <v>0.006161622256217921</v>
      </c>
      <c r="ALJ4" s="2" t="n">
        <v>0.05879499423567144</v>
      </c>
      <c r="ALK4" s="2" t="n">
        <v>0.02467001618262295</v>
      </c>
      <c r="ALL4" s="2" t="n">
        <v>0</v>
      </c>
      <c r="ALM4" s="2" t="n">
        <v>0.02329043478593331</v>
      </c>
      <c r="ALN4" s="2" t="n">
        <v>1</v>
      </c>
    </row>
    <row r="5">
      <c r="A5" s="3" t="n">
        <v>3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0.2028335418135332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0.3211935151878682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2" t="n">
        <v>0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2" t="n">
        <v>0</v>
      </c>
      <c r="PF5" s="2" t="n">
        <v>0</v>
      </c>
      <c r="PG5" s="2" t="n">
        <v>0</v>
      </c>
      <c r="PH5" s="2" t="n">
        <v>0.1294201885310818</v>
      </c>
      <c r="PI5" s="2" t="n">
        <v>0</v>
      </c>
      <c r="PJ5" s="2" t="n">
        <v>0</v>
      </c>
      <c r="PK5" s="2" t="n">
        <v>0</v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2" t="n">
        <v>0.1331851753228934</v>
      </c>
      <c r="QL5" s="2" t="n">
        <v>0</v>
      </c>
      <c r="QM5" s="2" t="n">
        <v>0</v>
      </c>
      <c r="QN5" s="2" t="n">
        <v>0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2" t="n">
        <v>0</v>
      </c>
      <c r="RM5" s="2" t="n">
        <v>0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2" t="n">
        <v>0</v>
      </c>
      <c r="SI5" s="2" t="n">
        <v>0</v>
      </c>
      <c r="SJ5" s="2" t="n">
        <v>0</v>
      </c>
      <c r="SK5" s="2" t="n">
        <v>0</v>
      </c>
      <c r="SL5" s="2" t="n">
        <v>0</v>
      </c>
      <c r="SM5" s="2" t="n">
        <v>0</v>
      </c>
      <c r="SN5" s="2" t="n">
        <v>0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0.3604317464268416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2" t="n">
        <v>0</v>
      </c>
      <c r="TN5" s="2" t="n">
        <v>0</v>
      </c>
      <c r="TO5" s="2" t="n">
        <v>0</v>
      </c>
      <c r="TP5" s="2" t="n">
        <v>0</v>
      </c>
      <c r="TQ5" s="2" t="n">
        <v>0</v>
      </c>
      <c r="TR5" s="2" t="n">
        <v>0</v>
      </c>
      <c r="TS5" s="2" t="n">
        <v>0</v>
      </c>
      <c r="TT5" s="2" t="n">
        <v>0</v>
      </c>
      <c r="TU5" s="2" t="n">
        <v>0</v>
      </c>
      <c r="TV5" s="2" t="n">
        <v>0</v>
      </c>
      <c r="TW5" s="2" t="n">
        <v>0</v>
      </c>
      <c r="TX5" s="2" t="n">
        <v>0</v>
      </c>
      <c r="TY5" s="2" t="n">
        <v>0</v>
      </c>
      <c r="TZ5" s="2" t="n">
        <v>0</v>
      </c>
      <c r="UA5" s="2" t="n">
        <v>0</v>
      </c>
      <c r="UB5" s="2" t="n">
        <v>0</v>
      </c>
      <c r="UC5" s="2" t="n">
        <v>0</v>
      </c>
      <c r="UD5" s="2" t="n">
        <v>0</v>
      </c>
      <c r="UE5" s="2" t="n">
        <v>0</v>
      </c>
      <c r="UF5" s="2" t="n">
        <v>0</v>
      </c>
      <c r="UG5" s="2" t="n">
        <v>0</v>
      </c>
      <c r="UH5" s="2" t="n">
        <v>0</v>
      </c>
      <c r="UI5" s="2" t="n">
        <v>0</v>
      </c>
      <c r="UJ5" s="2" t="n">
        <v>0</v>
      </c>
      <c r="UK5" s="2" t="n">
        <v>0</v>
      </c>
      <c r="UL5" s="2" t="n">
        <v>0</v>
      </c>
      <c r="UM5" s="2" t="n">
        <v>0</v>
      </c>
      <c r="UN5" s="2" t="n">
        <v>0</v>
      </c>
      <c r="UO5" s="2" t="n">
        <v>0</v>
      </c>
      <c r="UP5" s="2" t="n">
        <v>0</v>
      </c>
      <c r="UQ5" s="2" t="n">
        <v>0</v>
      </c>
      <c r="UR5" s="2" t="n">
        <v>0</v>
      </c>
      <c r="US5" s="2" t="n">
        <v>0</v>
      </c>
      <c r="UT5" s="2" t="n">
        <v>0</v>
      </c>
      <c r="UU5" s="2" t="n">
        <v>0</v>
      </c>
      <c r="UV5" s="2" t="n">
        <v>0</v>
      </c>
      <c r="UW5" s="2" t="n">
        <v>0</v>
      </c>
      <c r="UX5" s="2" t="n">
        <v>0</v>
      </c>
      <c r="UY5" s="2" t="n">
        <v>0</v>
      </c>
      <c r="UZ5" s="2" t="n">
        <v>0</v>
      </c>
      <c r="VA5" s="2" t="n">
        <v>0</v>
      </c>
      <c r="VB5" s="2" t="n">
        <v>0</v>
      </c>
      <c r="VC5" s="2" t="n">
        <v>0</v>
      </c>
      <c r="VD5" s="2" t="n">
        <v>0</v>
      </c>
      <c r="VE5" s="2" t="n">
        <v>0</v>
      </c>
      <c r="VF5" s="2" t="n">
        <v>0</v>
      </c>
      <c r="VG5" s="2" t="n">
        <v>0</v>
      </c>
      <c r="VH5" s="2" t="n">
        <v>0</v>
      </c>
      <c r="VI5" s="2" t="n">
        <v>0</v>
      </c>
      <c r="VJ5" s="2" t="n">
        <v>0</v>
      </c>
      <c r="VK5" s="2" t="n">
        <v>0</v>
      </c>
      <c r="VL5" s="2" t="n">
        <v>0</v>
      </c>
      <c r="VM5" s="2" t="n">
        <v>0</v>
      </c>
      <c r="VN5" s="2" t="n">
        <v>0</v>
      </c>
      <c r="VO5" s="2" t="n">
        <v>0</v>
      </c>
      <c r="VP5" s="2" t="n">
        <v>0</v>
      </c>
      <c r="VQ5" s="2" t="n">
        <v>0</v>
      </c>
      <c r="VR5" s="2" t="n">
        <v>0</v>
      </c>
      <c r="VS5" s="2" t="n">
        <v>0</v>
      </c>
      <c r="VT5" s="2" t="n">
        <v>0</v>
      </c>
      <c r="VU5" s="2" t="n">
        <v>0</v>
      </c>
      <c r="VV5" s="2" t="n">
        <v>0</v>
      </c>
      <c r="VW5" s="2" t="n">
        <v>0</v>
      </c>
      <c r="VX5" s="2" t="n">
        <v>0</v>
      </c>
      <c r="VY5" s="2" t="n">
        <v>0</v>
      </c>
      <c r="VZ5" s="2" t="n">
        <v>0</v>
      </c>
      <c r="WA5" s="2" t="n">
        <v>0</v>
      </c>
      <c r="WB5" s="2" t="n">
        <v>0</v>
      </c>
      <c r="WC5" s="2" t="n">
        <v>0</v>
      </c>
      <c r="WD5" s="2" t="n">
        <v>0</v>
      </c>
      <c r="WE5" s="2" t="n">
        <v>0</v>
      </c>
      <c r="WF5" s="2" t="n">
        <v>0</v>
      </c>
      <c r="WG5" s="2" t="n">
        <v>0</v>
      </c>
      <c r="WH5" s="2" t="n">
        <v>0</v>
      </c>
      <c r="WI5" s="2" t="n">
        <v>0</v>
      </c>
      <c r="WJ5" s="2" t="n">
        <v>0</v>
      </c>
      <c r="WK5" s="2" t="n">
        <v>0</v>
      </c>
      <c r="WL5" s="2" t="n">
        <v>0</v>
      </c>
      <c r="WM5" s="2" t="n">
        <v>0</v>
      </c>
      <c r="WN5" s="2" t="n">
        <v>0</v>
      </c>
      <c r="WO5" s="2" t="n">
        <v>0</v>
      </c>
      <c r="WP5" s="2" t="n">
        <v>0</v>
      </c>
      <c r="WQ5" s="2" t="n">
        <v>0</v>
      </c>
      <c r="WR5" s="2" t="n">
        <v>0</v>
      </c>
      <c r="WS5" s="2" t="n">
        <v>0</v>
      </c>
      <c r="WT5" s="2" t="n">
        <v>0</v>
      </c>
      <c r="WU5" s="2" t="n">
        <v>0</v>
      </c>
      <c r="WV5" s="2" t="n">
        <v>0</v>
      </c>
      <c r="WW5" s="2" t="n">
        <v>0</v>
      </c>
      <c r="WX5" s="2" t="n">
        <v>0</v>
      </c>
      <c r="WY5" s="2" t="n">
        <v>0</v>
      </c>
      <c r="WZ5" s="2" t="n">
        <v>0</v>
      </c>
      <c r="XA5" s="2" t="n">
        <v>0</v>
      </c>
      <c r="XB5" s="2" t="n">
        <v>0</v>
      </c>
      <c r="XC5" s="2" t="n">
        <v>0</v>
      </c>
      <c r="XD5" s="2" t="n">
        <v>0</v>
      </c>
      <c r="XE5" s="2" t="n">
        <v>0</v>
      </c>
      <c r="XF5" s="2" t="n">
        <v>0</v>
      </c>
      <c r="XG5" s="2" t="n">
        <v>0.2476241880688992</v>
      </c>
      <c r="XH5" s="2" t="n">
        <v>0</v>
      </c>
      <c r="XI5" s="2" t="n">
        <v>0</v>
      </c>
      <c r="XJ5" s="2" t="n">
        <v>0</v>
      </c>
      <c r="XK5" s="2" t="n">
        <v>0</v>
      </c>
      <c r="XL5" s="2" t="n">
        <v>0</v>
      </c>
      <c r="XM5" s="2" t="n">
        <v>0</v>
      </c>
      <c r="XN5" s="2" t="n">
        <v>0</v>
      </c>
      <c r="XO5" s="2" t="n">
        <v>0</v>
      </c>
      <c r="XP5" s="2" t="n">
        <v>0</v>
      </c>
      <c r="XQ5" s="2" t="n">
        <v>0</v>
      </c>
      <c r="XR5" s="2" t="n">
        <v>0</v>
      </c>
      <c r="XS5" s="2" t="n">
        <v>0</v>
      </c>
      <c r="XT5" s="2" t="n">
        <v>0</v>
      </c>
      <c r="XU5" s="2" t="n">
        <v>0</v>
      </c>
      <c r="XV5" s="2" t="n">
        <v>0</v>
      </c>
      <c r="XW5" s="2" t="n">
        <v>0</v>
      </c>
      <c r="XX5" s="2" t="n">
        <v>0</v>
      </c>
      <c r="XY5" s="2" t="n">
        <v>0</v>
      </c>
      <c r="XZ5" s="2" t="n">
        <v>0</v>
      </c>
      <c r="YA5" s="2" t="n">
        <v>0</v>
      </c>
      <c r="YB5" s="2" t="n">
        <v>0</v>
      </c>
      <c r="YC5" s="2" t="n">
        <v>0</v>
      </c>
      <c r="YD5" s="2" t="n">
        <v>0</v>
      </c>
      <c r="YE5" s="2" t="n">
        <v>0</v>
      </c>
      <c r="YF5" s="2" t="n">
        <v>0</v>
      </c>
      <c r="YG5" s="2" t="n">
        <v>0</v>
      </c>
      <c r="YH5" s="2" t="n">
        <v>0</v>
      </c>
      <c r="YI5" s="2" t="n">
        <v>0</v>
      </c>
      <c r="YJ5" s="2" t="n">
        <v>0</v>
      </c>
      <c r="YK5" s="2" t="n">
        <v>0</v>
      </c>
      <c r="YL5" s="2" t="n">
        <v>0</v>
      </c>
      <c r="YM5" s="2" t="n">
        <v>0</v>
      </c>
      <c r="YN5" s="2" t="n">
        <v>0</v>
      </c>
      <c r="YO5" s="2" t="n">
        <v>0</v>
      </c>
      <c r="YP5" s="2" t="n">
        <v>0</v>
      </c>
      <c r="YQ5" s="2" t="n">
        <v>0</v>
      </c>
      <c r="YR5" s="2" t="n">
        <v>0</v>
      </c>
      <c r="YS5" s="2" t="n">
        <v>0</v>
      </c>
      <c r="YT5" s="2" t="n">
        <v>0</v>
      </c>
      <c r="YU5" s="2" t="n">
        <v>0</v>
      </c>
      <c r="YV5" s="2" t="n">
        <v>0</v>
      </c>
      <c r="YW5" s="2" t="n">
        <v>0</v>
      </c>
      <c r="YX5" s="2" t="n">
        <v>0</v>
      </c>
      <c r="YY5" s="2" t="n">
        <v>0</v>
      </c>
      <c r="YZ5" s="2" t="n">
        <v>0</v>
      </c>
      <c r="ZA5" s="2" t="n">
        <v>0</v>
      </c>
      <c r="ZB5" s="2" t="n">
        <v>0</v>
      </c>
      <c r="ZC5" s="2" t="n">
        <v>0</v>
      </c>
      <c r="ZD5" s="2" t="n">
        <v>0</v>
      </c>
      <c r="ZE5" s="2" t="n">
        <v>0</v>
      </c>
      <c r="ZF5" s="2" t="n">
        <v>0</v>
      </c>
      <c r="ZG5" s="2" t="n">
        <v>0</v>
      </c>
      <c r="ZH5" s="2" t="n">
        <v>0</v>
      </c>
      <c r="ZI5" s="2" t="n">
        <v>0</v>
      </c>
      <c r="ZJ5" s="2" t="n">
        <v>0</v>
      </c>
      <c r="ZK5" s="2" t="n">
        <v>0</v>
      </c>
      <c r="ZL5" s="2" t="n">
        <v>0</v>
      </c>
      <c r="ZM5" s="2" t="n">
        <v>0</v>
      </c>
      <c r="ZN5" s="2" t="n">
        <v>0</v>
      </c>
      <c r="ZO5" s="2" t="n">
        <v>0</v>
      </c>
      <c r="ZP5" s="2" t="n">
        <v>0</v>
      </c>
      <c r="ZQ5" s="2" t="n">
        <v>0</v>
      </c>
      <c r="ZR5" s="2" t="n">
        <v>0</v>
      </c>
      <c r="ZS5" s="2" t="n">
        <v>0</v>
      </c>
      <c r="ZT5" s="2" t="n">
        <v>0</v>
      </c>
      <c r="ZU5" s="2" t="n">
        <v>0</v>
      </c>
      <c r="ZV5" s="2" t="n">
        <v>0</v>
      </c>
      <c r="ZW5" s="2" t="n">
        <v>0</v>
      </c>
      <c r="ZX5" s="2" t="n">
        <v>0</v>
      </c>
      <c r="ZY5" s="2" t="n">
        <v>0</v>
      </c>
      <c r="ZZ5" s="2" t="n">
        <v>0</v>
      </c>
      <c r="AAA5" s="2" t="n">
        <v>0</v>
      </c>
      <c r="AAB5" s="2" t="n">
        <v>0</v>
      </c>
      <c r="AAC5" s="2" t="n">
        <v>0</v>
      </c>
      <c r="AAD5" s="2" t="n">
        <v>0</v>
      </c>
      <c r="AAE5" s="2" t="n">
        <v>0</v>
      </c>
      <c r="AAF5" s="2" t="n">
        <v>0</v>
      </c>
      <c r="AAG5" s="2" t="n">
        <v>0</v>
      </c>
      <c r="AAH5" s="2" t="n">
        <v>0</v>
      </c>
      <c r="AAI5" s="2" t="n">
        <v>0</v>
      </c>
      <c r="AAJ5" s="2" t="n">
        <v>0</v>
      </c>
      <c r="AAK5" s="2" t="n">
        <v>0</v>
      </c>
      <c r="AAL5" s="2" t="n">
        <v>0</v>
      </c>
      <c r="AAM5" s="2" t="n">
        <v>0</v>
      </c>
      <c r="AAN5" s="2" t="n">
        <v>0</v>
      </c>
      <c r="AAO5" s="2" t="n">
        <v>0</v>
      </c>
      <c r="AAP5" s="2" t="n">
        <v>0</v>
      </c>
      <c r="AAQ5" s="2" t="n">
        <v>0</v>
      </c>
      <c r="AAR5" s="2" t="n">
        <v>0</v>
      </c>
      <c r="AAS5" s="2" t="n">
        <v>0</v>
      </c>
      <c r="AAT5" s="2" t="n">
        <v>0</v>
      </c>
      <c r="AAU5" s="2" t="n">
        <v>0</v>
      </c>
      <c r="AAV5" s="2" t="n">
        <v>0</v>
      </c>
      <c r="AAW5" s="2" t="n">
        <v>0</v>
      </c>
      <c r="AAX5" s="2" t="n">
        <v>0</v>
      </c>
      <c r="AAY5" s="2" t="n">
        <v>0</v>
      </c>
      <c r="AAZ5" s="2" t="n">
        <v>0</v>
      </c>
      <c r="ABA5" s="2" t="n">
        <v>0</v>
      </c>
      <c r="ABB5" s="2" t="n">
        <v>0</v>
      </c>
      <c r="ABC5" s="2" t="n">
        <v>0</v>
      </c>
      <c r="ABD5" s="2" t="n">
        <v>0</v>
      </c>
      <c r="ABE5" s="2" t="n">
        <v>0</v>
      </c>
      <c r="ABF5" s="2" t="n">
        <v>0</v>
      </c>
      <c r="ABG5" s="2" t="n">
        <v>0</v>
      </c>
      <c r="ABH5" s="2" t="n">
        <v>0</v>
      </c>
      <c r="ABI5" s="2" t="n">
        <v>0</v>
      </c>
      <c r="ABJ5" s="2" t="n">
        <v>0</v>
      </c>
      <c r="ABK5" s="2" t="n">
        <v>0</v>
      </c>
      <c r="ABL5" s="2" t="n">
        <v>0</v>
      </c>
      <c r="ABM5" s="2" t="n">
        <v>0</v>
      </c>
      <c r="ABN5" s="2" t="n">
        <v>0</v>
      </c>
      <c r="ABO5" s="2" t="n">
        <v>0</v>
      </c>
      <c r="ABP5" s="2" t="n">
        <v>0</v>
      </c>
      <c r="ABQ5" s="2" t="n">
        <v>0</v>
      </c>
      <c r="ABR5" s="2" t="n">
        <v>0</v>
      </c>
      <c r="ABS5" s="2" t="n">
        <v>0</v>
      </c>
      <c r="ABT5" s="2" t="n">
        <v>0</v>
      </c>
      <c r="ABU5" s="2" t="n">
        <v>0</v>
      </c>
      <c r="ABV5" s="2" t="n">
        <v>0</v>
      </c>
      <c r="ABW5" s="2" t="n">
        <v>0</v>
      </c>
      <c r="ABX5" s="2" t="n">
        <v>0</v>
      </c>
      <c r="ABY5" s="2" t="n">
        <v>0</v>
      </c>
      <c r="ABZ5" s="2" t="n">
        <v>0</v>
      </c>
      <c r="ACA5" s="2" t="n">
        <v>0</v>
      </c>
      <c r="ACB5" s="2" t="n">
        <v>0</v>
      </c>
      <c r="ACC5" s="2" t="n">
        <v>0</v>
      </c>
      <c r="ACD5" s="2" t="n">
        <v>0</v>
      </c>
      <c r="ACE5" s="2" t="n">
        <v>0</v>
      </c>
      <c r="ACF5" s="2" t="n">
        <v>0.2649287852915461</v>
      </c>
      <c r="ACG5" s="2" t="n">
        <v>0</v>
      </c>
      <c r="ACH5" s="2" t="n">
        <v>0</v>
      </c>
      <c r="ACI5" s="2" t="n">
        <v>0</v>
      </c>
      <c r="ACJ5" s="2" t="n">
        <v>0</v>
      </c>
      <c r="ACK5" s="2" t="n">
        <v>0</v>
      </c>
      <c r="ACL5" s="2" t="n">
        <v>0</v>
      </c>
      <c r="ACM5" s="2" t="n">
        <v>0</v>
      </c>
      <c r="ACN5" s="2" t="n">
        <v>0</v>
      </c>
      <c r="ACO5" s="2" t="n">
        <v>0</v>
      </c>
      <c r="ACP5" s="2" t="n">
        <v>0</v>
      </c>
      <c r="ACQ5" s="2" t="n">
        <v>0</v>
      </c>
      <c r="ACR5" s="2" t="n">
        <v>0</v>
      </c>
      <c r="ACS5" s="2" t="n">
        <v>0</v>
      </c>
      <c r="ACT5" s="2" t="n">
        <v>0</v>
      </c>
      <c r="ACU5" s="2" t="n">
        <v>0</v>
      </c>
      <c r="ACV5" s="2" t="n">
        <v>0</v>
      </c>
      <c r="ACW5" s="2" t="n">
        <v>0</v>
      </c>
      <c r="ACX5" s="2" t="n">
        <v>0</v>
      </c>
      <c r="ACY5" s="2" t="n">
        <v>0</v>
      </c>
      <c r="ACZ5" s="2" t="n">
        <v>0</v>
      </c>
      <c r="ADA5" s="2" t="n">
        <v>0</v>
      </c>
      <c r="ADB5" s="2" t="n">
        <v>0</v>
      </c>
      <c r="ADC5" s="2" t="n">
        <v>0</v>
      </c>
      <c r="ADD5" s="2" t="n">
        <v>0</v>
      </c>
      <c r="ADE5" s="2" t="n">
        <v>0</v>
      </c>
      <c r="ADF5" s="2" t="n">
        <v>0</v>
      </c>
      <c r="ADG5" s="2" t="n">
        <v>0</v>
      </c>
      <c r="ADH5" s="2" t="n">
        <v>0</v>
      </c>
      <c r="ADI5" s="2" t="n">
        <v>0</v>
      </c>
      <c r="ADJ5" s="2" t="n">
        <v>0</v>
      </c>
      <c r="ADK5" s="2" t="n">
        <v>0</v>
      </c>
      <c r="ADL5" s="2" t="n">
        <v>0</v>
      </c>
      <c r="ADM5" s="2" t="n">
        <v>0</v>
      </c>
      <c r="ADN5" s="2" t="n">
        <v>0</v>
      </c>
      <c r="ADO5" s="2" t="n">
        <v>0</v>
      </c>
      <c r="ADP5" s="2" t="n">
        <v>0</v>
      </c>
      <c r="ADQ5" s="2" t="n">
        <v>0</v>
      </c>
      <c r="ADR5" s="2" t="n">
        <v>0</v>
      </c>
      <c r="ADS5" s="2" t="n">
        <v>0</v>
      </c>
      <c r="ADT5" s="2" t="n">
        <v>0</v>
      </c>
      <c r="ADU5" s="2" t="n">
        <v>0</v>
      </c>
      <c r="ADV5" s="2" t="n">
        <v>0</v>
      </c>
      <c r="ADW5" s="2" t="n">
        <v>0</v>
      </c>
      <c r="ADX5" s="2" t="n">
        <v>0</v>
      </c>
      <c r="ADY5" s="2" t="n">
        <v>0</v>
      </c>
      <c r="ADZ5" s="2" t="n">
        <v>0</v>
      </c>
      <c r="AEA5" s="2" t="n">
        <v>0</v>
      </c>
      <c r="AEB5" s="2" t="n">
        <v>0</v>
      </c>
      <c r="AEC5" s="2" t="n">
        <v>0</v>
      </c>
      <c r="AED5" s="2" t="n">
        <v>0</v>
      </c>
      <c r="AEE5" s="2" t="n">
        <v>0</v>
      </c>
      <c r="AEF5" s="2" t="n">
        <v>0</v>
      </c>
      <c r="AEG5" s="2" t="n">
        <v>0</v>
      </c>
      <c r="AEH5" s="2" t="n">
        <v>0</v>
      </c>
      <c r="AEI5" s="2" t="n">
        <v>0.3701976991101781</v>
      </c>
      <c r="AEJ5" s="2" t="n">
        <v>0</v>
      </c>
      <c r="AEK5" s="2" t="n">
        <v>0</v>
      </c>
      <c r="AEL5" s="2" t="n">
        <v>0</v>
      </c>
      <c r="AEM5" s="2" t="n">
        <v>0</v>
      </c>
      <c r="AEN5" s="2" t="n">
        <v>0</v>
      </c>
      <c r="AEO5" s="2" t="n">
        <v>0</v>
      </c>
      <c r="AEP5" s="2" t="n">
        <v>0</v>
      </c>
      <c r="AEQ5" s="2" t="n">
        <v>0</v>
      </c>
      <c r="AER5" s="2" t="n">
        <v>0</v>
      </c>
      <c r="AES5" s="2" t="n">
        <v>0</v>
      </c>
      <c r="AET5" s="2" t="n">
        <v>0</v>
      </c>
      <c r="AEU5" s="2" t="n">
        <v>0</v>
      </c>
      <c r="AEV5" s="2" t="n">
        <v>0</v>
      </c>
      <c r="AEW5" s="2" t="n">
        <v>0</v>
      </c>
      <c r="AEX5" s="2" t="n">
        <v>0</v>
      </c>
      <c r="AEY5" s="2" t="n">
        <v>0</v>
      </c>
      <c r="AEZ5" s="2" t="n">
        <v>0</v>
      </c>
      <c r="AFA5" s="2" t="n">
        <v>0</v>
      </c>
      <c r="AFB5" s="2" t="n">
        <v>0</v>
      </c>
      <c r="AFC5" s="2" t="n">
        <v>0</v>
      </c>
      <c r="AFD5" s="2" t="n">
        <v>0</v>
      </c>
      <c r="AFE5" s="2" t="n">
        <v>0</v>
      </c>
      <c r="AFF5" s="2" t="n">
        <v>0</v>
      </c>
      <c r="AFG5" s="2" t="n">
        <v>0</v>
      </c>
      <c r="AFH5" s="2" t="n">
        <v>0</v>
      </c>
      <c r="AFI5" s="2" t="n">
        <v>0</v>
      </c>
      <c r="AFJ5" s="2" t="n">
        <v>0</v>
      </c>
      <c r="AFK5" s="2" t="n">
        <v>0</v>
      </c>
      <c r="AFL5" s="2" t="n">
        <v>0</v>
      </c>
      <c r="AFM5" s="2" t="n">
        <v>0</v>
      </c>
      <c r="AFN5" s="2" t="n">
        <v>0</v>
      </c>
      <c r="AFO5" s="2" t="n">
        <v>0</v>
      </c>
      <c r="AFP5" s="2" t="n">
        <v>0</v>
      </c>
      <c r="AFQ5" s="2" t="n">
        <v>0</v>
      </c>
      <c r="AFR5" s="2" t="n">
        <v>0</v>
      </c>
      <c r="AFS5" s="2" t="n">
        <v>0</v>
      </c>
      <c r="AFT5" s="2" t="n">
        <v>0.1321871117840033</v>
      </c>
      <c r="AFU5" s="2" t="n">
        <v>0</v>
      </c>
      <c r="AFV5" s="2" t="n">
        <v>0</v>
      </c>
      <c r="AFW5" s="2" t="n">
        <v>0</v>
      </c>
      <c r="AFX5" s="2" t="n">
        <v>0</v>
      </c>
      <c r="AFY5" s="2" t="n">
        <v>0</v>
      </c>
      <c r="AFZ5" s="2" t="n">
        <v>0</v>
      </c>
      <c r="AGA5" s="2" t="n">
        <v>0</v>
      </c>
      <c r="AGB5" s="2" t="n">
        <v>0</v>
      </c>
      <c r="AGC5" s="2" t="n">
        <v>0.1859023939890476</v>
      </c>
      <c r="AGD5" s="2" t="n">
        <v>0</v>
      </c>
      <c r="AGE5" s="2" t="n">
        <v>0</v>
      </c>
      <c r="AGF5" s="2" t="n">
        <v>0</v>
      </c>
      <c r="AGG5" s="2" t="n">
        <v>0</v>
      </c>
      <c r="AGH5" s="2" t="n">
        <v>0</v>
      </c>
      <c r="AGI5" s="2" t="n">
        <v>0.2375659431510513</v>
      </c>
      <c r="AGJ5" s="2" t="n">
        <v>0</v>
      </c>
      <c r="AGK5" s="2" t="n">
        <v>0</v>
      </c>
      <c r="AGL5" s="2" t="n">
        <v>0</v>
      </c>
      <c r="AGM5" s="2" t="n">
        <v>0</v>
      </c>
      <c r="AGN5" s="2" t="n">
        <v>0.34858233424222</v>
      </c>
      <c r="AGO5" s="2" t="n">
        <v>0</v>
      </c>
      <c r="AGP5" s="2" t="n">
        <v>0</v>
      </c>
      <c r="AGQ5" s="2" t="n">
        <v>0</v>
      </c>
      <c r="AGR5" s="2" t="n">
        <v>0</v>
      </c>
      <c r="AGS5" s="2" t="n">
        <v>0</v>
      </c>
      <c r="AGT5" s="2" t="n">
        <v>0</v>
      </c>
      <c r="AGU5" s="2" t="n">
        <v>0</v>
      </c>
      <c r="AGV5" s="2" t="n">
        <v>0</v>
      </c>
      <c r="AGW5" s="2" t="n">
        <v>0</v>
      </c>
      <c r="AGX5" s="2" t="n">
        <v>0</v>
      </c>
      <c r="AGY5" s="2" t="n">
        <v>0</v>
      </c>
      <c r="AGZ5" s="2" t="n">
        <v>0</v>
      </c>
      <c r="AHA5" s="2" t="n">
        <v>0</v>
      </c>
      <c r="AHB5" s="2" t="n">
        <v>0</v>
      </c>
      <c r="AHC5" s="2" t="n">
        <v>0</v>
      </c>
      <c r="AHD5" s="2" t="n">
        <v>0</v>
      </c>
      <c r="AHE5" s="2" t="n">
        <v>0</v>
      </c>
      <c r="AHF5" s="2" t="n">
        <v>0</v>
      </c>
      <c r="AHG5" s="2" t="n">
        <v>0</v>
      </c>
      <c r="AHH5" s="2" t="n">
        <v>0</v>
      </c>
      <c r="AHI5" s="2" t="n">
        <v>0</v>
      </c>
      <c r="AHJ5" s="2" t="n">
        <v>0</v>
      </c>
      <c r="AHK5" s="2" t="n">
        <v>0</v>
      </c>
      <c r="AHL5" s="2" t="n">
        <v>0</v>
      </c>
      <c r="AHM5" s="2" t="n">
        <v>0</v>
      </c>
      <c r="AHN5" s="2" t="n">
        <v>0</v>
      </c>
      <c r="AHO5" s="2" t="n">
        <v>0</v>
      </c>
      <c r="AHP5" s="2" t="n">
        <v>0</v>
      </c>
      <c r="AHQ5" s="2" t="n">
        <v>0</v>
      </c>
      <c r="AHR5" s="2" t="n">
        <v>0</v>
      </c>
      <c r="AHS5" s="2" t="n">
        <v>0</v>
      </c>
      <c r="AHT5" s="2" t="n">
        <v>0</v>
      </c>
      <c r="AHU5" s="2" t="n">
        <v>0</v>
      </c>
      <c r="AHV5" s="2" t="n">
        <v>0</v>
      </c>
      <c r="AHW5" s="2" t="n">
        <v>0</v>
      </c>
      <c r="AHX5" s="2" t="n">
        <v>0.2508194234775646</v>
      </c>
      <c r="AHY5" s="2" t="n">
        <v>0</v>
      </c>
      <c r="AHZ5" s="2" t="n">
        <v>0</v>
      </c>
      <c r="AIA5" s="2" t="n">
        <v>0</v>
      </c>
      <c r="AIB5" s="2" t="n">
        <v>0</v>
      </c>
      <c r="AIC5" s="2" t="n">
        <v>0</v>
      </c>
      <c r="AID5" s="2" t="n">
        <v>0</v>
      </c>
      <c r="AIE5" s="2" t="n">
        <v>0</v>
      </c>
      <c r="AIF5" s="2" t="n">
        <v>0</v>
      </c>
      <c r="AIG5" s="2" t="n">
        <v>0</v>
      </c>
      <c r="AIH5" s="2" t="n">
        <v>0</v>
      </c>
      <c r="AII5" s="2" t="n">
        <v>0</v>
      </c>
      <c r="AIJ5" s="2" t="n">
        <v>0</v>
      </c>
      <c r="AIK5" s="2" t="n">
        <v>0</v>
      </c>
      <c r="AIL5" s="2" t="n">
        <v>0</v>
      </c>
      <c r="AIM5" s="2" t="n">
        <v>0</v>
      </c>
      <c r="AIN5" s="2" t="n">
        <v>0</v>
      </c>
      <c r="AIO5" s="2" t="n">
        <v>0</v>
      </c>
      <c r="AIP5" s="2" t="n">
        <v>0</v>
      </c>
      <c r="AIQ5" s="2" t="n">
        <v>0</v>
      </c>
      <c r="AIR5" s="2" t="n">
        <v>0</v>
      </c>
      <c r="AIS5" s="2" t="n">
        <v>0</v>
      </c>
      <c r="AIT5" s="2" t="n">
        <v>0</v>
      </c>
      <c r="AIU5" s="2" t="n">
        <v>0</v>
      </c>
      <c r="AIV5" s="2" t="n">
        <v>0</v>
      </c>
      <c r="AIW5" s="2" t="n">
        <v>0</v>
      </c>
      <c r="AIX5" s="2" t="n">
        <v>0</v>
      </c>
      <c r="AIY5" s="2" t="n">
        <v>0</v>
      </c>
      <c r="AIZ5" s="2" t="n">
        <v>0</v>
      </c>
      <c r="AJA5" s="2" t="n">
        <v>0</v>
      </c>
      <c r="AJB5" s="2" t="n">
        <v>0</v>
      </c>
      <c r="AJC5" s="2" t="n">
        <v>0</v>
      </c>
      <c r="AJD5" s="2" t="n">
        <v>0</v>
      </c>
      <c r="AJE5" s="2" t="n">
        <v>0</v>
      </c>
      <c r="AJF5" s="2" t="n">
        <v>0</v>
      </c>
      <c r="AJG5" s="2" t="n">
        <v>0</v>
      </c>
      <c r="AJH5" s="2" t="n">
        <v>0</v>
      </c>
      <c r="AJI5" s="2" t="n">
        <v>0</v>
      </c>
      <c r="AJJ5" s="2" t="n">
        <v>0</v>
      </c>
      <c r="AJK5" s="2" t="n">
        <v>0</v>
      </c>
      <c r="AJL5" s="2" t="n">
        <v>0</v>
      </c>
      <c r="AJM5" s="2" t="n">
        <v>0</v>
      </c>
      <c r="AJN5" s="2" t="n">
        <v>0</v>
      </c>
      <c r="AJO5" s="2" t="n">
        <v>0</v>
      </c>
      <c r="AJP5" s="2" t="n">
        <v>0.2645465283649463</v>
      </c>
      <c r="AJQ5" s="2" t="n">
        <v>0.1932822818928276</v>
      </c>
      <c r="AJR5" s="2" t="n">
        <v>0</v>
      </c>
      <c r="AJS5" s="2" t="n">
        <v>0</v>
      </c>
      <c r="AJT5" s="2" t="n">
        <v>0</v>
      </c>
      <c r="AJU5" s="2" t="n">
        <v>0</v>
      </c>
      <c r="AJV5" s="2" t="n">
        <v>0</v>
      </c>
      <c r="AJW5" s="2" t="n">
        <v>0</v>
      </c>
      <c r="AJX5" s="2" t="n">
        <v>0</v>
      </c>
      <c r="AJY5" s="2" t="n">
        <v>0</v>
      </c>
      <c r="AJZ5" s="2" t="n">
        <v>0</v>
      </c>
      <c r="AKA5" s="2" t="n">
        <v>0</v>
      </c>
      <c r="AKB5" s="2" t="n">
        <v>0</v>
      </c>
      <c r="AKC5" s="2" t="n">
        <v>0</v>
      </c>
      <c r="AKD5" s="2" t="n">
        <v>0</v>
      </c>
      <c r="AKE5" s="2" t="n">
        <v>0</v>
      </c>
      <c r="AKF5" s="2" t="n">
        <v>0</v>
      </c>
      <c r="AKG5" s="2" t="n">
        <v>0</v>
      </c>
      <c r="AKH5" s="2" t="n">
        <v>0</v>
      </c>
      <c r="AKI5" s="2" t="n">
        <v>0</v>
      </c>
      <c r="AKJ5" s="2" t="n">
        <v>0</v>
      </c>
      <c r="AKK5" s="2" t="n">
        <v>0</v>
      </c>
      <c r="AKL5" s="2" t="n">
        <v>0</v>
      </c>
      <c r="AKM5" s="2" t="n">
        <v>0</v>
      </c>
      <c r="AKN5" s="2" t="n">
        <v>0</v>
      </c>
      <c r="AKO5" s="2" t="n">
        <v>0</v>
      </c>
      <c r="AKP5" s="2" t="n">
        <v>0</v>
      </c>
      <c r="AKQ5" s="2" t="n">
        <v>0</v>
      </c>
      <c r="AKR5" s="2" t="n">
        <v>0</v>
      </c>
      <c r="AKS5" s="2" t="n">
        <v>0</v>
      </c>
      <c r="AKT5" s="2" t="n">
        <v>0</v>
      </c>
      <c r="AKU5" s="2" t="n">
        <v>0</v>
      </c>
      <c r="AKV5" s="2" t="n">
        <v>0</v>
      </c>
      <c r="AKW5" s="2" t="n">
        <v>0</v>
      </c>
      <c r="AKX5" s="2" t="n">
        <v>0</v>
      </c>
      <c r="AKY5" s="2" t="n">
        <v>0</v>
      </c>
      <c r="AKZ5" s="2" t="n">
        <v>0</v>
      </c>
      <c r="ALA5" s="2" t="n">
        <v>0</v>
      </c>
      <c r="ALB5" s="2" t="n">
        <v>0</v>
      </c>
      <c r="ALC5" s="2" t="n">
        <v>0</v>
      </c>
      <c r="ALD5" s="2" t="n">
        <v>0</v>
      </c>
      <c r="ALE5" s="2" t="n">
        <v>0</v>
      </c>
      <c r="ALF5" s="2" t="n">
        <v>0</v>
      </c>
      <c r="ALG5" s="2" t="n">
        <v>0</v>
      </c>
      <c r="ALH5" s="2" t="n">
        <v>0</v>
      </c>
      <c r="ALI5" s="2" t="n">
        <v>0</v>
      </c>
      <c r="ALJ5" s="2" t="n">
        <v>0.150031266337715</v>
      </c>
      <c r="ALK5" s="2" t="n">
        <v>0</v>
      </c>
      <c r="ALL5" s="2" t="n">
        <v>0</v>
      </c>
      <c r="ALM5" s="2" t="n">
        <v>0</v>
      </c>
      <c r="ALN5" s="2" t="n">
        <v>-1</v>
      </c>
    </row>
    <row r="6">
      <c r="A6" s="3" t="n">
        <v>4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0.07767702336027278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0.07332120944274631</v>
      </c>
      <c r="BS6" s="2" t="n">
        <v>0</v>
      </c>
      <c r="BT6" s="2" t="n">
        <v>0.1378861880419217</v>
      </c>
      <c r="BU6" s="2" t="n">
        <v>0.1489229667552622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0.07440632950811761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2" t="n">
        <v>0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0.1389269370661219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0.06059664268835182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2" t="n">
        <v>0</v>
      </c>
      <c r="DZ6" s="2" t="n">
        <v>0.1247344194386998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0.1141754384801719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0.1185414844710006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0.06751756901928384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2" t="n">
        <v>0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2" t="n">
        <v>0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0.1489229667552622</v>
      </c>
      <c r="HN6" s="2" t="n">
        <v>0</v>
      </c>
      <c r="HO6" s="2" t="n">
        <v>0</v>
      </c>
      <c r="HP6" s="2" t="n">
        <v>0</v>
      </c>
      <c r="HQ6" s="2" t="n">
        <v>0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0.1154931098794738</v>
      </c>
      <c r="IW6" s="2" t="n">
        <v>0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2" t="n">
        <v>0</v>
      </c>
      <c r="JG6" s="2" t="n">
        <v>0</v>
      </c>
      <c r="JH6" s="2" t="n">
        <v>0</v>
      </c>
      <c r="JI6" s="2" t="n">
        <v>0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0.1438117875352131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2" t="n">
        <v>0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2" t="n">
        <v>0</v>
      </c>
      <c r="KL6" s="2" t="n">
        <v>0</v>
      </c>
      <c r="KM6" s="2" t="n">
        <v>0</v>
      </c>
      <c r="KN6" s="2" t="n">
        <v>0</v>
      </c>
      <c r="KO6" s="2" t="n">
        <v>0</v>
      </c>
      <c r="KP6" s="2" t="n">
        <v>0</v>
      </c>
      <c r="KQ6" s="2" t="n">
        <v>0</v>
      </c>
      <c r="KR6" s="2" t="n">
        <v>0</v>
      </c>
      <c r="KS6" s="2" t="n">
        <v>0</v>
      </c>
      <c r="KT6" s="2" t="n">
        <v>0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2" t="n">
        <v>0</v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0.1182967820077769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2" t="n">
        <v>0</v>
      </c>
      <c r="ME6" s="2" t="n">
        <v>0</v>
      </c>
      <c r="MF6" s="2" t="n">
        <v>0</v>
      </c>
      <c r="MG6" s="2" t="n">
        <v>0</v>
      </c>
      <c r="MH6" s="2" t="n">
        <v>0</v>
      </c>
      <c r="MI6" s="2" t="n">
        <v>0</v>
      </c>
      <c r="MJ6" s="2" t="n">
        <v>0</v>
      </c>
      <c r="MK6" s="2" t="n">
        <v>0.1772221574675828</v>
      </c>
      <c r="ML6" s="2" t="n">
        <v>0</v>
      </c>
      <c r="MM6" s="2" t="n">
        <v>0</v>
      </c>
      <c r="MN6" s="2" t="n">
        <v>0.07499551243312229</v>
      </c>
      <c r="MO6" s="2" t="n">
        <v>0</v>
      </c>
      <c r="MP6" s="2" t="n">
        <v>0</v>
      </c>
      <c r="MQ6" s="2" t="n">
        <v>0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0.09399957288696663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2" t="n">
        <v>0</v>
      </c>
      <c r="NF6" s="2" t="n">
        <v>0</v>
      </c>
      <c r="NG6" s="2" t="n">
        <v>0</v>
      </c>
      <c r="NH6" s="2" t="n">
        <v>0</v>
      </c>
      <c r="NI6" s="2" t="n">
        <v>0</v>
      </c>
      <c r="NJ6" s="2" t="n">
        <v>0</v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2" t="n">
        <v>0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0.1200060453132848</v>
      </c>
      <c r="OA6" s="2" t="n">
        <v>0</v>
      </c>
      <c r="OB6" s="2" t="n">
        <v>0</v>
      </c>
      <c r="OC6" s="2" t="n">
        <v>0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0.1367303039854333</v>
      </c>
      <c r="OZ6" s="2" t="n">
        <v>0</v>
      </c>
      <c r="PA6" s="2" t="n">
        <v>0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2" t="n">
        <v>0</v>
      </c>
      <c r="PL6" s="2" t="n">
        <v>0</v>
      </c>
      <c r="PM6" s="2" t="n">
        <v>0</v>
      </c>
      <c r="PN6" s="2" t="n">
        <v>0</v>
      </c>
      <c r="PO6" s="2" t="n">
        <v>0</v>
      </c>
      <c r="PP6" s="2" t="n">
        <v>0</v>
      </c>
      <c r="PQ6" s="2" t="n">
        <v>0</v>
      </c>
      <c r="PR6" s="2" t="n">
        <v>0</v>
      </c>
      <c r="PS6" s="2" t="n">
        <v>0</v>
      </c>
      <c r="PT6" s="2" t="n">
        <v>0</v>
      </c>
      <c r="PU6" s="2" t="n">
        <v>0</v>
      </c>
      <c r="PV6" s="2" t="n">
        <v>0</v>
      </c>
      <c r="PW6" s="2" t="n">
        <v>0</v>
      </c>
      <c r="PX6" s="2" t="n">
        <v>0</v>
      </c>
      <c r="PY6" s="2" t="n">
        <v>0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0.04880460399712699</v>
      </c>
      <c r="QE6" s="2" t="n">
        <v>0</v>
      </c>
      <c r="QF6" s="2" t="n">
        <v>0</v>
      </c>
      <c r="QG6" s="2" t="n">
        <v>0</v>
      </c>
      <c r="QH6" s="2" t="n">
        <v>0</v>
      </c>
      <c r="QI6" s="2" t="n">
        <v>0</v>
      </c>
      <c r="QJ6" s="2" t="n">
        <v>0</v>
      </c>
      <c r="QK6" s="2" t="n">
        <v>0.2040180905445918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0.08704902897285705</v>
      </c>
      <c r="QS6" s="2" t="n">
        <v>0</v>
      </c>
      <c r="QT6" s="2" t="n">
        <v>0</v>
      </c>
      <c r="QU6" s="2" t="n">
        <v>0</v>
      </c>
      <c r="QV6" s="2" t="n">
        <v>0</v>
      </c>
      <c r="QW6" s="2" t="n">
        <v>0.08294372927086968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2" t="n">
        <v>0</v>
      </c>
      <c r="RM6" s="2" t="n">
        <v>0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2" t="n">
        <v>0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2" t="n">
        <v>0</v>
      </c>
      <c r="ST6" s="2" t="n">
        <v>0.1029575584977876</v>
      </c>
      <c r="SU6" s="2" t="n">
        <v>0</v>
      </c>
      <c r="SV6" s="2" t="n">
        <v>0.1380307464764375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2" t="n">
        <v>0</v>
      </c>
      <c r="TN6" s="2" t="n">
        <v>0</v>
      </c>
      <c r="TO6" s="2" t="n">
        <v>0</v>
      </c>
      <c r="TP6" s="2" t="n">
        <v>0</v>
      </c>
      <c r="TQ6" s="2" t="n">
        <v>0</v>
      </c>
      <c r="TR6" s="2" t="n">
        <v>0</v>
      </c>
      <c r="TS6" s="2" t="n">
        <v>0</v>
      </c>
      <c r="TT6" s="2" t="n">
        <v>0</v>
      </c>
      <c r="TU6" s="2" t="n">
        <v>0</v>
      </c>
      <c r="TV6" s="2" t="n">
        <v>0</v>
      </c>
      <c r="TW6" s="2" t="n">
        <v>0</v>
      </c>
      <c r="TX6" s="2" t="n">
        <v>0</v>
      </c>
      <c r="TY6" s="2" t="n">
        <v>0</v>
      </c>
      <c r="TZ6" s="2" t="n">
        <v>0</v>
      </c>
      <c r="UA6" s="2" t="n">
        <v>0</v>
      </c>
      <c r="UB6" s="2" t="n">
        <v>0</v>
      </c>
      <c r="UC6" s="2" t="n">
        <v>0</v>
      </c>
      <c r="UD6" s="2" t="n">
        <v>0</v>
      </c>
      <c r="UE6" s="2" t="n">
        <v>0</v>
      </c>
      <c r="UF6" s="2" t="n">
        <v>0</v>
      </c>
      <c r="UG6" s="2" t="n">
        <v>0</v>
      </c>
      <c r="UH6" s="2" t="n">
        <v>0</v>
      </c>
      <c r="UI6" s="2" t="n">
        <v>0.1588735447124425</v>
      </c>
      <c r="UJ6" s="2" t="n">
        <v>0</v>
      </c>
      <c r="UK6" s="2" t="n">
        <v>0</v>
      </c>
      <c r="UL6" s="2" t="n">
        <v>0</v>
      </c>
      <c r="UM6" s="2" t="n">
        <v>0</v>
      </c>
      <c r="UN6" s="2" t="n">
        <v>0</v>
      </c>
      <c r="UO6" s="2" t="n">
        <v>0.08090891707395749</v>
      </c>
      <c r="UP6" s="2" t="n">
        <v>0</v>
      </c>
      <c r="UQ6" s="2" t="n">
        <v>0</v>
      </c>
      <c r="UR6" s="2" t="n">
        <v>0</v>
      </c>
      <c r="US6" s="2" t="n">
        <v>0</v>
      </c>
      <c r="UT6" s="2" t="n">
        <v>0</v>
      </c>
      <c r="UU6" s="2" t="n">
        <v>0</v>
      </c>
      <c r="UV6" s="2" t="n">
        <v>0</v>
      </c>
      <c r="UW6" s="2" t="n">
        <v>0</v>
      </c>
      <c r="UX6" s="2" t="n">
        <v>0</v>
      </c>
      <c r="UY6" s="2" t="n">
        <v>0</v>
      </c>
      <c r="UZ6" s="2" t="n">
        <v>0</v>
      </c>
      <c r="VA6" s="2" t="n">
        <v>0</v>
      </c>
      <c r="VB6" s="2" t="n">
        <v>0</v>
      </c>
      <c r="VC6" s="2" t="n">
        <v>0</v>
      </c>
      <c r="VD6" s="2" t="n">
        <v>0</v>
      </c>
      <c r="VE6" s="2" t="n">
        <v>0</v>
      </c>
      <c r="VF6" s="2" t="n">
        <v>0</v>
      </c>
      <c r="VG6" s="2" t="n">
        <v>0</v>
      </c>
      <c r="VH6" s="2" t="n">
        <v>0</v>
      </c>
      <c r="VI6" s="2" t="n">
        <v>0</v>
      </c>
      <c r="VJ6" s="2" t="n">
        <v>0</v>
      </c>
      <c r="VK6" s="2" t="n">
        <v>0</v>
      </c>
      <c r="VL6" s="2" t="n">
        <v>0</v>
      </c>
      <c r="VM6" s="2" t="n">
        <v>0</v>
      </c>
      <c r="VN6" s="2" t="n">
        <v>0.1029575584977876</v>
      </c>
      <c r="VO6" s="2" t="n">
        <v>0</v>
      </c>
      <c r="VP6" s="2" t="n">
        <v>0</v>
      </c>
      <c r="VQ6" s="2" t="n">
        <v>0</v>
      </c>
      <c r="VR6" s="2" t="n">
        <v>0</v>
      </c>
      <c r="VS6" s="2" t="n">
        <v>0</v>
      </c>
      <c r="VT6" s="2" t="n">
        <v>0.04563350144607237</v>
      </c>
      <c r="VU6" s="2" t="n">
        <v>0</v>
      </c>
      <c r="VV6" s="2" t="n">
        <v>0</v>
      </c>
      <c r="VW6" s="2" t="n">
        <v>0.1514747665569181</v>
      </c>
      <c r="VX6" s="2" t="n">
        <v>0</v>
      </c>
      <c r="VY6" s="2" t="n">
        <v>0.1806414356420863</v>
      </c>
      <c r="VZ6" s="2" t="n">
        <v>0</v>
      </c>
      <c r="WA6" s="2" t="n">
        <v>0</v>
      </c>
      <c r="WB6" s="2" t="n">
        <v>0</v>
      </c>
      <c r="WC6" s="2" t="n">
        <v>0</v>
      </c>
      <c r="WD6" s="2" t="n">
        <v>0</v>
      </c>
      <c r="WE6" s="2" t="n">
        <v>0</v>
      </c>
      <c r="WF6" s="2" t="n">
        <v>0</v>
      </c>
      <c r="WG6" s="2" t="n">
        <v>0</v>
      </c>
      <c r="WH6" s="2" t="n">
        <v>0</v>
      </c>
      <c r="WI6" s="2" t="n">
        <v>0</v>
      </c>
      <c r="WJ6" s="2" t="n">
        <v>0</v>
      </c>
      <c r="WK6" s="2" t="n">
        <v>0</v>
      </c>
      <c r="WL6" s="2" t="n">
        <v>0</v>
      </c>
      <c r="WM6" s="2" t="n">
        <v>0</v>
      </c>
      <c r="WN6" s="2" t="n">
        <v>0</v>
      </c>
      <c r="WO6" s="2" t="n">
        <v>0</v>
      </c>
      <c r="WP6" s="2" t="n">
        <v>0</v>
      </c>
      <c r="WQ6" s="2" t="n">
        <v>0</v>
      </c>
      <c r="WR6" s="2" t="n">
        <v>0</v>
      </c>
      <c r="WS6" s="2" t="n">
        <v>0</v>
      </c>
      <c r="WT6" s="2" t="n">
        <v>0</v>
      </c>
      <c r="WU6" s="2" t="n">
        <v>0</v>
      </c>
      <c r="WV6" s="2" t="n">
        <v>0</v>
      </c>
      <c r="WW6" s="2" t="n">
        <v>0</v>
      </c>
      <c r="WX6" s="2" t="n">
        <v>0</v>
      </c>
      <c r="WY6" s="2" t="n">
        <v>0</v>
      </c>
      <c r="WZ6" s="2" t="n">
        <v>0</v>
      </c>
      <c r="XA6" s="2" t="n">
        <v>0.3229170362738968</v>
      </c>
      <c r="XB6" s="2" t="n">
        <v>0</v>
      </c>
      <c r="XC6" s="2" t="n">
        <v>0</v>
      </c>
      <c r="XD6" s="2" t="n">
        <v>0</v>
      </c>
      <c r="XE6" s="2" t="n">
        <v>0</v>
      </c>
      <c r="XF6" s="2" t="n">
        <v>0</v>
      </c>
      <c r="XG6" s="2" t="n">
        <v>0</v>
      </c>
      <c r="XH6" s="2" t="n">
        <v>0</v>
      </c>
      <c r="XI6" s="2" t="n">
        <v>0</v>
      </c>
      <c r="XJ6" s="2" t="n">
        <v>0</v>
      </c>
      <c r="XK6" s="2" t="n">
        <v>0</v>
      </c>
      <c r="XL6" s="2" t="n">
        <v>0</v>
      </c>
      <c r="XM6" s="2" t="n">
        <v>0</v>
      </c>
      <c r="XN6" s="2" t="n">
        <v>0</v>
      </c>
      <c r="XO6" s="2" t="n">
        <v>0</v>
      </c>
      <c r="XP6" s="2" t="n">
        <v>0.1521446283956447</v>
      </c>
      <c r="XQ6" s="2" t="n">
        <v>0.1564756061301397</v>
      </c>
      <c r="XR6" s="2" t="n">
        <v>0</v>
      </c>
      <c r="XS6" s="2" t="n">
        <v>0</v>
      </c>
      <c r="XT6" s="2" t="n">
        <v>0</v>
      </c>
      <c r="XU6" s="2" t="n">
        <v>0</v>
      </c>
      <c r="XV6" s="2" t="n">
        <v>0</v>
      </c>
      <c r="XW6" s="2" t="n">
        <v>0</v>
      </c>
      <c r="XX6" s="2" t="n">
        <v>0</v>
      </c>
      <c r="XY6" s="2" t="n">
        <v>0</v>
      </c>
      <c r="XZ6" s="2" t="n">
        <v>0</v>
      </c>
      <c r="YA6" s="2" t="n">
        <v>0</v>
      </c>
      <c r="YB6" s="2" t="n">
        <v>0</v>
      </c>
      <c r="YC6" s="2" t="n">
        <v>0</v>
      </c>
      <c r="YD6" s="2" t="n">
        <v>0</v>
      </c>
      <c r="YE6" s="2" t="n">
        <v>0.1232862839049527</v>
      </c>
      <c r="YF6" s="2" t="n">
        <v>0</v>
      </c>
      <c r="YG6" s="2" t="n">
        <v>0</v>
      </c>
      <c r="YH6" s="2" t="n">
        <v>0</v>
      </c>
      <c r="YI6" s="2" t="n">
        <v>0</v>
      </c>
      <c r="YJ6" s="2" t="n">
        <v>0</v>
      </c>
      <c r="YK6" s="2" t="n">
        <v>0</v>
      </c>
      <c r="YL6" s="2" t="n">
        <v>0</v>
      </c>
      <c r="YM6" s="2" t="n">
        <v>0</v>
      </c>
      <c r="YN6" s="2" t="n">
        <v>0</v>
      </c>
      <c r="YO6" s="2" t="n">
        <v>0</v>
      </c>
      <c r="YP6" s="2" t="n">
        <v>0</v>
      </c>
      <c r="YQ6" s="2" t="n">
        <v>0</v>
      </c>
      <c r="YR6" s="2" t="n">
        <v>0</v>
      </c>
      <c r="YS6" s="2" t="n">
        <v>0</v>
      </c>
      <c r="YT6" s="2" t="n">
        <v>0</v>
      </c>
      <c r="YU6" s="2" t="n">
        <v>0</v>
      </c>
      <c r="YV6" s="2" t="n">
        <v>0</v>
      </c>
      <c r="YW6" s="2" t="n">
        <v>0</v>
      </c>
      <c r="YX6" s="2" t="n">
        <v>0</v>
      </c>
      <c r="YY6" s="2" t="n">
        <v>0</v>
      </c>
      <c r="YZ6" s="2" t="n">
        <v>0</v>
      </c>
      <c r="ZA6" s="2" t="n">
        <v>0</v>
      </c>
      <c r="ZB6" s="2" t="n">
        <v>0</v>
      </c>
      <c r="ZC6" s="2" t="n">
        <v>0</v>
      </c>
      <c r="ZD6" s="2" t="n">
        <v>0</v>
      </c>
      <c r="ZE6" s="2" t="n">
        <v>0</v>
      </c>
      <c r="ZF6" s="2" t="n">
        <v>0</v>
      </c>
      <c r="ZG6" s="2" t="n">
        <v>0</v>
      </c>
      <c r="ZH6" s="2" t="n">
        <v>0</v>
      </c>
      <c r="ZI6" s="2" t="n">
        <v>0</v>
      </c>
      <c r="ZJ6" s="2" t="n">
        <v>0</v>
      </c>
      <c r="ZK6" s="2" t="n">
        <v>0</v>
      </c>
      <c r="ZL6" s="2" t="n">
        <v>0</v>
      </c>
      <c r="ZM6" s="2" t="n">
        <v>0</v>
      </c>
      <c r="ZN6" s="2" t="n">
        <v>0</v>
      </c>
      <c r="ZO6" s="2" t="n">
        <v>0</v>
      </c>
      <c r="ZP6" s="2" t="n">
        <v>0</v>
      </c>
      <c r="ZQ6" s="2" t="n">
        <v>0.1443423113856124</v>
      </c>
      <c r="ZR6" s="2" t="n">
        <v>0</v>
      </c>
      <c r="ZS6" s="2" t="n">
        <v>0</v>
      </c>
      <c r="ZT6" s="2" t="n">
        <v>0</v>
      </c>
      <c r="ZU6" s="2" t="n">
        <v>0</v>
      </c>
      <c r="ZV6" s="2" t="n">
        <v>0</v>
      </c>
      <c r="ZW6" s="2" t="n">
        <v>0</v>
      </c>
      <c r="ZX6" s="2" t="n">
        <v>0</v>
      </c>
      <c r="ZY6" s="2" t="n">
        <v>0</v>
      </c>
      <c r="ZZ6" s="2" t="n">
        <v>0</v>
      </c>
      <c r="AAA6" s="2" t="n">
        <v>0</v>
      </c>
      <c r="AAB6" s="2" t="n">
        <v>0</v>
      </c>
      <c r="AAC6" s="2" t="n">
        <v>0</v>
      </c>
      <c r="AAD6" s="2" t="n">
        <v>0</v>
      </c>
      <c r="AAE6" s="2" t="n">
        <v>0</v>
      </c>
      <c r="AAF6" s="2" t="n">
        <v>0</v>
      </c>
      <c r="AAG6" s="2" t="n">
        <v>0</v>
      </c>
      <c r="AAH6" s="2" t="n">
        <v>0</v>
      </c>
      <c r="AAI6" s="2" t="n">
        <v>0</v>
      </c>
      <c r="AAJ6" s="2" t="n">
        <v>0</v>
      </c>
      <c r="AAK6" s="2" t="n">
        <v>0</v>
      </c>
      <c r="AAL6" s="2" t="n">
        <v>0</v>
      </c>
      <c r="AAM6" s="2" t="n">
        <v>0</v>
      </c>
      <c r="AAN6" s="2" t="n">
        <v>0</v>
      </c>
      <c r="AAO6" s="2" t="n">
        <v>0</v>
      </c>
      <c r="AAP6" s="2" t="n">
        <v>0</v>
      </c>
      <c r="AAQ6" s="2" t="n">
        <v>0</v>
      </c>
      <c r="AAR6" s="2" t="n">
        <v>0</v>
      </c>
      <c r="AAS6" s="2" t="n">
        <v>0</v>
      </c>
      <c r="AAT6" s="2" t="n">
        <v>0</v>
      </c>
      <c r="AAU6" s="2" t="n">
        <v>0</v>
      </c>
      <c r="AAV6" s="2" t="n">
        <v>0</v>
      </c>
      <c r="AAW6" s="2" t="n">
        <v>0</v>
      </c>
      <c r="AAX6" s="2" t="n">
        <v>0</v>
      </c>
      <c r="AAY6" s="2" t="n">
        <v>0</v>
      </c>
      <c r="AAZ6" s="2" t="n">
        <v>0</v>
      </c>
      <c r="ABA6" s="2" t="n">
        <v>0</v>
      </c>
      <c r="ABB6" s="2" t="n">
        <v>0</v>
      </c>
      <c r="ABC6" s="2" t="n">
        <v>0</v>
      </c>
      <c r="ABD6" s="2" t="n">
        <v>0</v>
      </c>
      <c r="ABE6" s="2" t="n">
        <v>0</v>
      </c>
      <c r="ABF6" s="2" t="n">
        <v>0</v>
      </c>
      <c r="ABG6" s="2" t="n">
        <v>0</v>
      </c>
      <c r="ABH6" s="2" t="n">
        <v>0</v>
      </c>
      <c r="ABI6" s="2" t="n">
        <v>0</v>
      </c>
      <c r="ABJ6" s="2" t="n">
        <v>0</v>
      </c>
      <c r="ABK6" s="2" t="n">
        <v>0</v>
      </c>
      <c r="ABL6" s="2" t="n">
        <v>0</v>
      </c>
      <c r="ABM6" s="2" t="n">
        <v>0</v>
      </c>
      <c r="ABN6" s="2" t="n">
        <v>0</v>
      </c>
      <c r="ABO6" s="2" t="n">
        <v>0</v>
      </c>
      <c r="ABP6" s="2" t="n">
        <v>0</v>
      </c>
      <c r="ABQ6" s="2" t="n">
        <v>0</v>
      </c>
      <c r="ABR6" s="2" t="n">
        <v>0</v>
      </c>
      <c r="ABS6" s="2" t="n">
        <v>0</v>
      </c>
      <c r="ABT6" s="2" t="n">
        <v>0</v>
      </c>
      <c r="ABU6" s="2" t="n">
        <v>0</v>
      </c>
      <c r="ABV6" s="2" t="n">
        <v>0</v>
      </c>
      <c r="ABW6" s="2" t="n">
        <v>0</v>
      </c>
      <c r="ABX6" s="2" t="n">
        <v>0</v>
      </c>
      <c r="ABY6" s="2" t="n">
        <v>0</v>
      </c>
      <c r="ABZ6" s="2" t="n">
        <v>0</v>
      </c>
      <c r="ACA6" s="2" t="n">
        <v>0</v>
      </c>
      <c r="ACB6" s="2" t="n">
        <v>0.1417707104288307</v>
      </c>
      <c r="ACC6" s="2" t="n">
        <v>0</v>
      </c>
      <c r="ACD6" s="2" t="n">
        <v>0</v>
      </c>
      <c r="ACE6" s="2" t="n">
        <v>0</v>
      </c>
      <c r="ACF6" s="2" t="n">
        <v>0</v>
      </c>
      <c r="ACG6" s="2" t="n">
        <v>0</v>
      </c>
      <c r="ACH6" s="2" t="n">
        <v>0</v>
      </c>
      <c r="ACI6" s="2" t="n">
        <v>0</v>
      </c>
      <c r="ACJ6" s="2" t="n">
        <v>0</v>
      </c>
      <c r="ACK6" s="2" t="n">
        <v>0</v>
      </c>
      <c r="ACL6" s="2" t="n">
        <v>0</v>
      </c>
      <c r="ACM6" s="2" t="n">
        <v>0</v>
      </c>
      <c r="ACN6" s="2" t="n">
        <v>0</v>
      </c>
      <c r="ACO6" s="2" t="n">
        <v>0</v>
      </c>
      <c r="ACP6" s="2" t="n">
        <v>0</v>
      </c>
      <c r="ACQ6" s="2" t="n">
        <v>0</v>
      </c>
      <c r="ACR6" s="2" t="n">
        <v>0</v>
      </c>
      <c r="ACS6" s="2" t="n">
        <v>0</v>
      </c>
      <c r="ACT6" s="2" t="n">
        <v>0</v>
      </c>
      <c r="ACU6" s="2" t="n">
        <v>0</v>
      </c>
      <c r="ACV6" s="2" t="n">
        <v>0</v>
      </c>
      <c r="ACW6" s="2" t="n">
        <v>0</v>
      </c>
      <c r="ACX6" s="2" t="n">
        <v>0</v>
      </c>
      <c r="ACY6" s="2" t="n">
        <v>0</v>
      </c>
      <c r="ACZ6" s="2" t="n">
        <v>0</v>
      </c>
      <c r="ADA6" s="2" t="n">
        <v>0</v>
      </c>
      <c r="ADB6" s="2" t="n">
        <v>0</v>
      </c>
      <c r="ADC6" s="2" t="n">
        <v>0</v>
      </c>
      <c r="ADD6" s="2" t="n">
        <v>0</v>
      </c>
      <c r="ADE6" s="2" t="n">
        <v>0</v>
      </c>
      <c r="ADF6" s="2" t="n">
        <v>0</v>
      </c>
      <c r="ADG6" s="2" t="n">
        <v>0</v>
      </c>
      <c r="ADH6" s="2" t="n">
        <v>0</v>
      </c>
      <c r="ADI6" s="2" t="n">
        <v>0</v>
      </c>
      <c r="ADJ6" s="2" t="n">
        <v>0.1605742781811193</v>
      </c>
      <c r="ADK6" s="2" t="n">
        <v>0.1448814620171903</v>
      </c>
      <c r="ADL6" s="2" t="n">
        <v>0.1492031256981136</v>
      </c>
      <c r="ADM6" s="2" t="n">
        <v>0</v>
      </c>
      <c r="ADN6" s="2" t="n">
        <v>0</v>
      </c>
      <c r="ADO6" s="2" t="n">
        <v>0</v>
      </c>
      <c r="ADP6" s="2" t="n">
        <v>0</v>
      </c>
      <c r="ADQ6" s="2" t="n">
        <v>0</v>
      </c>
      <c r="ADR6" s="2" t="n">
        <v>0</v>
      </c>
      <c r="ADS6" s="2" t="n">
        <v>0</v>
      </c>
      <c r="ADT6" s="2" t="n">
        <v>0</v>
      </c>
      <c r="ADU6" s="2" t="n">
        <v>0</v>
      </c>
      <c r="ADV6" s="2" t="n">
        <v>0</v>
      </c>
      <c r="ADW6" s="2" t="n">
        <v>0</v>
      </c>
      <c r="ADX6" s="2" t="n">
        <v>0</v>
      </c>
      <c r="ADY6" s="2" t="n">
        <v>0</v>
      </c>
      <c r="ADZ6" s="2" t="n">
        <v>0</v>
      </c>
      <c r="AEA6" s="2" t="n">
        <v>0</v>
      </c>
      <c r="AEB6" s="2" t="n">
        <v>0</v>
      </c>
      <c r="AEC6" s="2" t="n">
        <v>0</v>
      </c>
      <c r="AED6" s="2" t="n">
        <v>0</v>
      </c>
      <c r="AEE6" s="2" t="n">
        <v>0</v>
      </c>
      <c r="AEF6" s="2" t="n">
        <v>0</v>
      </c>
      <c r="AEG6" s="2" t="n">
        <v>0</v>
      </c>
      <c r="AEH6" s="2" t="n">
        <v>0</v>
      </c>
      <c r="AEI6" s="2" t="n">
        <v>0</v>
      </c>
      <c r="AEJ6" s="2" t="n">
        <v>0</v>
      </c>
      <c r="AEK6" s="2" t="n">
        <v>0</v>
      </c>
      <c r="AEL6" s="2" t="n">
        <v>0</v>
      </c>
      <c r="AEM6" s="2" t="n">
        <v>0</v>
      </c>
      <c r="AEN6" s="2" t="n">
        <v>0</v>
      </c>
      <c r="AEO6" s="2" t="n">
        <v>0</v>
      </c>
      <c r="AEP6" s="2" t="n">
        <v>0</v>
      </c>
      <c r="AEQ6" s="2" t="n">
        <v>0</v>
      </c>
      <c r="AER6" s="2" t="n">
        <v>0</v>
      </c>
      <c r="AES6" s="2" t="n">
        <v>0</v>
      </c>
      <c r="AET6" s="2" t="n">
        <v>0</v>
      </c>
      <c r="AEU6" s="2" t="n">
        <v>0</v>
      </c>
      <c r="AEV6" s="2" t="n">
        <v>0</v>
      </c>
      <c r="AEW6" s="2" t="n">
        <v>0</v>
      </c>
      <c r="AEX6" s="2" t="n">
        <v>0</v>
      </c>
      <c r="AEY6" s="2" t="n">
        <v>0</v>
      </c>
      <c r="AEZ6" s="2" t="n">
        <v>0</v>
      </c>
      <c r="AFA6" s="2" t="n">
        <v>0</v>
      </c>
      <c r="AFB6" s="2" t="n">
        <v>0</v>
      </c>
      <c r="AFC6" s="2" t="n">
        <v>0.1133252115551313</v>
      </c>
      <c r="AFD6" s="2" t="n">
        <v>0</v>
      </c>
      <c r="AFE6" s="2" t="n">
        <v>0</v>
      </c>
      <c r="AFF6" s="2" t="n">
        <v>0</v>
      </c>
      <c r="AFG6" s="2" t="n">
        <v>0</v>
      </c>
      <c r="AFH6" s="2" t="n">
        <v>0.1818562488411798</v>
      </c>
      <c r="AFI6" s="2" t="n">
        <v>0</v>
      </c>
      <c r="AFJ6" s="2" t="n">
        <v>0</v>
      </c>
      <c r="AFK6" s="2" t="n">
        <v>0</v>
      </c>
      <c r="AFL6" s="2" t="n">
        <v>0</v>
      </c>
      <c r="AFM6" s="2" t="n">
        <v>0</v>
      </c>
      <c r="AFN6" s="2" t="n">
        <v>0</v>
      </c>
      <c r="AFO6" s="2" t="n">
        <v>0</v>
      </c>
      <c r="AFP6" s="2" t="n">
        <v>0</v>
      </c>
      <c r="AFQ6" s="2" t="n">
        <v>0</v>
      </c>
      <c r="AFR6" s="2" t="n">
        <v>0</v>
      </c>
      <c r="AFS6" s="2" t="n">
        <v>0</v>
      </c>
      <c r="AFT6" s="2" t="n">
        <v>0</v>
      </c>
      <c r="AFU6" s="2" t="n">
        <v>0.04030894328449891</v>
      </c>
      <c r="AFV6" s="2" t="n">
        <v>0</v>
      </c>
      <c r="AFW6" s="2" t="n">
        <v>0</v>
      </c>
      <c r="AFX6" s="2" t="n">
        <v>0</v>
      </c>
      <c r="AFY6" s="2" t="n">
        <v>0.1889431341918277</v>
      </c>
      <c r="AFZ6" s="2" t="n">
        <v>0</v>
      </c>
      <c r="AGA6" s="2" t="n">
        <v>0</v>
      </c>
      <c r="AGB6" s="2" t="n">
        <v>0</v>
      </c>
      <c r="AGC6" s="2" t="n">
        <v>0</v>
      </c>
      <c r="AGD6" s="2" t="n">
        <v>0</v>
      </c>
      <c r="AGE6" s="2" t="n">
        <v>0.1003035797762153</v>
      </c>
      <c r="AGF6" s="2" t="n">
        <v>0</v>
      </c>
      <c r="AGG6" s="2" t="n">
        <v>0</v>
      </c>
      <c r="AGH6" s="2" t="n">
        <v>0</v>
      </c>
      <c r="AGI6" s="2" t="n">
        <v>0</v>
      </c>
      <c r="AGJ6" s="2" t="n">
        <v>0.1597130081141706</v>
      </c>
      <c r="AGK6" s="2" t="n">
        <v>0.05896872066347123</v>
      </c>
      <c r="AGL6" s="2" t="n">
        <v>0</v>
      </c>
      <c r="AGM6" s="2" t="n">
        <v>0</v>
      </c>
      <c r="AGN6" s="2" t="n">
        <v>0</v>
      </c>
      <c r="AGO6" s="2" t="n">
        <v>0</v>
      </c>
      <c r="AGP6" s="2" t="n">
        <v>0</v>
      </c>
      <c r="AGQ6" s="2" t="n">
        <v>0</v>
      </c>
      <c r="AGR6" s="2" t="n">
        <v>0</v>
      </c>
      <c r="AGS6" s="2" t="n">
        <v>0</v>
      </c>
      <c r="AGT6" s="2" t="n">
        <v>0</v>
      </c>
      <c r="AGU6" s="2" t="n">
        <v>0.2145730885192036</v>
      </c>
      <c r="AGV6" s="2" t="n">
        <v>0</v>
      </c>
      <c r="AGW6" s="2" t="n">
        <v>0</v>
      </c>
      <c r="AGX6" s="2" t="n">
        <v>0</v>
      </c>
      <c r="AGY6" s="2" t="n">
        <v>0</v>
      </c>
      <c r="AGZ6" s="2" t="n">
        <v>0</v>
      </c>
      <c r="AHA6" s="2" t="n">
        <v>0</v>
      </c>
      <c r="AHB6" s="2" t="n">
        <v>0</v>
      </c>
      <c r="AHC6" s="2" t="n">
        <v>0</v>
      </c>
      <c r="AHD6" s="2" t="n">
        <v>0</v>
      </c>
      <c r="AHE6" s="2" t="n">
        <v>0</v>
      </c>
      <c r="AHF6" s="2" t="n">
        <v>0</v>
      </c>
      <c r="AHG6" s="2" t="n">
        <v>0</v>
      </c>
      <c r="AHH6" s="2" t="n">
        <v>0</v>
      </c>
      <c r="AHI6" s="2" t="n">
        <v>0</v>
      </c>
      <c r="AHJ6" s="2" t="n">
        <v>0</v>
      </c>
      <c r="AHK6" s="2" t="n">
        <v>0</v>
      </c>
      <c r="AHL6" s="2" t="n">
        <v>0</v>
      </c>
      <c r="AHM6" s="2" t="n">
        <v>0</v>
      </c>
      <c r="AHN6" s="2" t="n">
        <v>0</v>
      </c>
      <c r="AHO6" s="2" t="n">
        <v>0</v>
      </c>
      <c r="AHP6" s="2" t="n">
        <v>0</v>
      </c>
      <c r="AHQ6" s="2" t="n">
        <v>0</v>
      </c>
      <c r="AHR6" s="2" t="n">
        <v>0</v>
      </c>
      <c r="AHS6" s="2" t="n">
        <v>0</v>
      </c>
      <c r="AHT6" s="2" t="n">
        <v>0</v>
      </c>
      <c r="AHU6" s="2" t="n">
        <v>0.1438117875352131</v>
      </c>
      <c r="AHV6" s="2" t="n">
        <v>0</v>
      </c>
      <c r="AHW6" s="2" t="n">
        <v>0</v>
      </c>
      <c r="AHX6" s="2" t="n">
        <v>0</v>
      </c>
      <c r="AHY6" s="2" t="n">
        <v>0</v>
      </c>
      <c r="AHZ6" s="2" t="n">
        <v>0</v>
      </c>
      <c r="AIA6" s="2" t="n">
        <v>0</v>
      </c>
      <c r="AIB6" s="2" t="n">
        <v>0</v>
      </c>
      <c r="AIC6" s="2" t="n">
        <v>0</v>
      </c>
      <c r="AID6" s="2" t="n">
        <v>0</v>
      </c>
      <c r="AIE6" s="2" t="n">
        <v>0</v>
      </c>
      <c r="AIF6" s="2" t="n">
        <v>0</v>
      </c>
      <c r="AIG6" s="2" t="n">
        <v>0</v>
      </c>
      <c r="AIH6" s="2" t="n">
        <v>0</v>
      </c>
      <c r="AII6" s="2" t="n">
        <v>0.1103179826487198</v>
      </c>
      <c r="AIJ6" s="2" t="n">
        <v>0</v>
      </c>
      <c r="AIK6" s="2" t="n">
        <v>0</v>
      </c>
      <c r="AIL6" s="2" t="n">
        <v>0</v>
      </c>
      <c r="AIM6" s="2" t="n">
        <v>0</v>
      </c>
      <c r="AIN6" s="2" t="n">
        <v>0</v>
      </c>
      <c r="AIO6" s="2" t="n">
        <v>0</v>
      </c>
      <c r="AIP6" s="2" t="n">
        <v>0</v>
      </c>
      <c r="AIQ6" s="2" t="n">
        <v>0</v>
      </c>
      <c r="AIR6" s="2" t="n">
        <v>0</v>
      </c>
      <c r="AIS6" s="2" t="n">
        <v>0</v>
      </c>
      <c r="AIT6" s="2" t="n">
        <v>0</v>
      </c>
      <c r="AIU6" s="2" t="n">
        <v>0</v>
      </c>
      <c r="AIV6" s="2" t="n">
        <v>0</v>
      </c>
      <c r="AIW6" s="2" t="n">
        <v>0</v>
      </c>
      <c r="AIX6" s="2" t="n">
        <v>0</v>
      </c>
      <c r="AIY6" s="2" t="n">
        <v>0</v>
      </c>
      <c r="AIZ6" s="2" t="n">
        <v>0.1432896187392295</v>
      </c>
      <c r="AJA6" s="2" t="n">
        <v>0</v>
      </c>
      <c r="AJB6" s="2" t="n">
        <v>0</v>
      </c>
      <c r="AJC6" s="2" t="n">
        <v>0</v>
      </c>
      <c r="AJD6" s="2" t="n">
        <v>0</v>
      </c>
      <c r="AJE6" s="2" t="n">
        <v>0</v>
      </c>
      <c r="AJF6" s="2" t="n">
        <v>0</v>
      </c>
      <c r="AJG6" s="2" t="n">
        <v>0</v>
      </c>
      <c r="AJH6" s="2" t="n">
        <v>0</v>
      </c>
      <c r="AJI6" s="2" t="n">
        <v>0</v>
      </c>
      <c r="AJJ6" s="2" t="n">
        <v>0</v>
      </c>
      <c r="AJK6" s="2" t="n">
        <v>0.0800516957319998</v>
      </c>
      <c r="AJL6" s="2" t="n">
        <v>0.102500212856904</v>
      </c>
      <c r="AJM6" s="2" t="n">
        <v>0</v>
      </c>
      <c r="AJN6" s="2" t="n">
        <v>0</v>
      </c>
      <c r="AJO6" s="2" t="n">
        <v>0</v>
      </c>
      <c r="AJP6" s="2" t="n">
        <v>0</v>
      </c>
      <c r="AJQ6" s="2" t="n">
        <v>0.0740192780320236</v>
      </c>
      <c r="AJR6" s="2" t="n">
        <v>0</v>
      </c>
      <c r="AJS6" s="2" t="n">
        <v>0</v>
      </c>
      <c r="AJT6" s="2" t="n">
        <v>0</v>
      </c>
      <c r="AJU6" s="2" t="n">
        <v>0</v>
      </c>
      <c r="AJV6" s="2" t="n">
        <v>0</v>
      </c>
      <c r="AJW6" s="2" t="n">
        <v>0</v>
      </c>
      <c r="AJX6" s="2" t="n">
        <v>0</v>
      </c>
      <c r="AJY6" s="2" t="n">
        <v>0</v>
      </c>
      <c r="AJZ6" s="2" t="n">
        <v>0</v>
      </c>
      <c r="AKA6" s="2" t="n">
        <v>0</v>
      </c>
      <c r="AKB6" s="2" t="n">
        <v>0</v>
      </c>
      <c r="AKC6" s="2" t="n">
        <v>0</v>
      </c>
      <c r="AKD6" s="2" t="n">
        <v>0</v>
      </c>
      <c r="AKE6" s="2" t="n">
        <v>0</v>
      </c>
      <c r="AKF6" s="2" t="n">
        <v>0</v>
      </c>
      <c r="AKG6" s="2" t="n">
        <v>0.06557261759353691</v>
      </c>
      <c r="AKH6" s="2" t="n">
        <v>0</v>
      </c>
      <c r="AKI6" s="2" t="n">
        <v>0</v>
      </c>
      <c r="AKJ6" s="2" t="n">
        <v>0</v>
      </c>
      <c r="AKK6" s="2" t="n">
        <v>0</v>
      </c>
      <c r="AKL6" s="2" t="n">
        <v>0</v>
      </c>
      <c r="AKM6" s="2" t="n">
        <v>0</v>
      </c>
      <c r="AKN6" s="2" t="n">
        <v>0</v>
      </c>
      <c r="AKO6" s="2" t="n">
        <v>0</v>
      </c>
      <c r="AKP6" s="2" t="n">
        <v>0</v>
      </c>
      <c r="AKQ6" s="2" t="n">
        <v>0</v>
      </c>
      <c r="AKR6" s="2" t="n">
        <v>0</v>
      </c>
      <c r="AKS6" s="2" t="n">
        <v>0</v>
      </c>
      <c r="AKT6" s="2" t="n">
        <v>0</v>
      </c>
      <c r="AKU6" s="2" t="n">
        <v>0.07473235999410564</v>
      </c>
      <c r="AKV6" s="2" t="n">
        <v>0</v>
      </c>
      <c r="AKW6" s="2" t="n">
        <v>0</v>
      </c>
      <c r="AKX6" s="2" t="n">
        <v>0</v>
      </c>
      <c r="AKY6" s="2" t="n">
        <v>0</v>
      </c>
      <c r="AKZ6" s="2" t="n">
        <v>0</v>
      </c>
      <c r="ALA6" s="2" t="n">
        <v>0</v>
      </c>
      <c r="ALB6" s="2" t="n">
        <v>0</v>
      </c>
      <c r="ALC6" s="2" t="n">
        <v>0</v>
      </c>
      <c r="ALD6" s="2" t="n">
        <v>0</v>
      </c>
      <c r="ALE6" s="2" t="n">
        <v>0</v>
      </c>
      <c r="ALF6" s="2" t="n">
        <v>0</v>
      </c>
      <c r="ALG6" s="2" t="n">
        <v>0</v>
      </c>
      <c r="ALH6" s="2" t="n">
        <v>0</v>
      </c>
      <c r="ALI6" s="2" t="n">
        <v>0</v>
      </c>
      <c r="ALJ6" s="2" t="n">
        <v>0.0574558925308301</v>
      </c>
      <c r="ALK6" s="2" t="n">
        <v>0</v>
      </c>
      <c r="ALL6" s="2" t="n">
        <v>0</v>
      </c>
      <c r="ALM6" s="2" t="n">
        <v>0</v>
      </c>
      <c r="ALN6" s="2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F6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26.4" customWidth="1" min="2" max="2"/>
    <col width="24" customWidth="1" min="3" max="3"/>
    <col width="25.2" customWidth="1" min="4" max="4"/>
    <col width="25.2" customWidth="1" min="5" max="5"/>
    <col width="25.2" customWidth="1" min="6" max="6"/>
    <col width="26.4" customWidth="1" min="7" max="7"/>
    <col width="25.2" customWidth="1" min="8" max="8"/>
    <col width="27.6" customWidth="1" min="9" max="9"/>
    <col width="25.2" customWidth="1" min="10" max="10"/>
    <col width="28.8" customWidth="1" min="11" max="11"/>
    <col width="24" customWidth="1" min="12" max="12"/>
    <col width="28.8" customWidth="1" min="13" max="13"/>
    <col width="33.6" customWidth="1" min="14" max="14"/>
    <col width="25.2" customWidth="1" min="15" max="15"/>
    <col width="27.6" customWidth="1" min="16" max="16"/>
    <col width="25.2" customWidth="1" min="17" max="17"/>
    <col width="25.2" customWidth="1" min="18" max="18"/>
    <col width="25.2" customWidth="1" min="19" max="19"/>
    <col width="26.4" customWidth="1" min="20" max="20"/>
    <col width="25.2" customWidth="1" min="21" max="21"/>
    <col width="25.2" customWidth="1" min="22" max="22"/>
    <col width="25.2" customWidth="1" min="23" max="23"/>
    <col width="26.4" customWidth="1" min="24" max="24"/>
    <col width="25.2" customWidth="1" min="25" max="25"/>
    <col width="25.2" customWidth="1" min="26" max="26"/>
    <col width="25.2" customWidth="1" min="27" max="27"/>
    <col width="25.2" customWidth="1" min="28" max="28"/>
    <col width="25.2" customWidth="1" min="29" max="29"/>
    <col width="26.4" customWidth="1" min="30" max="30"/>
    <col width="27.6" customWidth="1" min="31" max="31"/>
    <col width="28.8" customWidth="1" min="32" max="32"/>
    <col width="30" customWidth="1" min="33" max="33"/>
    <col width="40.8" customWidth="1" min="34" max="34"/>
    <col width="42" customWidth="1" min="35" max="35"/>
    <col width="45.6" customWidth="1" min="36" max="36"/>
    <col width="36" customWidth="1" min="37" max="37"/>
    <col width="31.2" customWidth="1" min="38" max="38"/>
    <col width="28.8" customWidth="1" min="39" max="39"/>
    <col width="24" customWidth="1" min="40" max="40"/>
    <col width="30" customWidth="1" min="41" max="41"/>
    <col width="30" customWidth="1" min="42" max="42"/>
    <col width="30" customWidth="1" min="43" max="43"/>
    <col width="33.6" customWidth="1" min="44" max="44"/>
    <col width="33.6" customWidth="1" min="45" max="45"/>
    <col width="36" customWidth="1" min="46" max="46"/>
    <col width="36" customWidth="1" min="47" max="47"/>
    <col width="31.2" customWidth="1" min="48" max="48"/>
    <col width="33.6" customWidth="1" min="49" max="49"/>
    <col width="32.4" customWidth="1" min="50" max="50"/>
    <col width="33.6" customWidth="1" min="51" max="51"/>
    <col width="25.2" customWidth="1" min="52" max="52"/>
    <col width="30" customWidth="1" min="53" max="53"/>
    <col width="34.8" customWidth="1" min="54" max="54"/>
    <col width="26.4" customWidth="1" min="55" max="55"/>
    <col width="33.6" customWidth="1" min="56" max="56"/>
    <col width="34.8" customWidth="1" min="57" max="57"/>
    <col width="28.8" customWidth="1" min="58" max="58"/>
    <col width="28.8" customWidth="1" min="59" max="59"/>
    <col width="25.2" customWidth="1" min="60" max="60"/>
    <col width="30" customWidth="1" min="61" max="61"/>
    <col width="30" customWidth="1" min="62" max="62"/>
    <col width="25.2" customWidth="1" min="63" max="63"/>
    <col width="26.4" customWidth="1" min="64" max="64"/>
    <col width="24" customWidth="1" min="65" max="65"/>
    <col width="25.2" customWidth="1" min="66" max="66"/>
    <col width="24" customWidth="1" min="67" max="67"/>
    <col width="25.2" customWidth="1" min="68" max="68"/>
    <col width="30" customWidth="1" min="69" max="69"/>
    <col width="27.6" customWidth="1" min="70" max="70"/>
    <col width="26.4" customWidth="1" min="71" max="71"/>
    <col width="30" customWidth="1" min="72" max="72"/>
    <col width="26.4" customWidth="1" min="73" max="73"/>
    <col width="42" customWidth="1" min="74" max="74"/>
    <col width="28.8" customWidth="1" min="75" max="75"/>
    <col width="33.6" customWidth="1" min="76" max="76"/>
    <col width="28.8" customWidth="1" min="77" max="77"/>
    <col width="27.6" customWidth="1" min="78" max="78"/>
    <col width="28.8" customWidth="1" min="79" max="79"/>
    <col width="27.6" customWidth="1" min="80" max="80"/>
    <col width="31.2" customWidth="1" min="81" max="81"/>
    <col width="26.4" customWidth="1" min="82" max="82"/>
    <col width="42" customWidth="1" min="83" max="83"/>
    <col width="30" customWidth="1" min="84" max="84"/>
    <col width="26.4" customWidth="1" min="85" max="85"/>
    <col width="28.8" customWidth="1" min="86" max="86"/>
    <col width="26.4" customWidth="1" min="87" max="87"/>
    <col width="26.4" customWidth="1" min="88" max="88"/>
    <col width="28.8" customWidth="1" min="89" max="89"/>
    <col width="26.4" customWidth="1" min="90" max="90"/>
    <col width="28.8" customWidth="1" min="91" max="91"/>
    <col width="26.4" customWidth="1" min="92" max="92"/>
    <col width="26.4" customWidth="1" min="93" max="93"/>
    <col width="27.6" customWidth="1" min="94" max="94"/>
    <col width="31.2" customWidth="1" min="95" max="95"/>
    <col width="51.6" customWidth="1" min="96" max="96"/>
    <col width="26.4" customWidth="1" min="97" max="97"/>
    <col width="33.6" customWidth="1" min="98" max="98"/>
    <col width="27.6" customWidth="1" min="99" max="99"/>
    <col width="30" customWidth="1" min="100" max="100"/>
    <col width="33.6" customWidth="1" min="101" max="101"/>
    <col width="30" customWidth="1" min="102" max="102"/>
    <col width="26.4" customWidth="1" min="103" max="103"/>
    <col width="27.6" customWidth="1" min="104" max="104"/>
    <col width="30" customWidth="1" min="105" max="105"/>
    <col width="38.4" customWidth="1" min="106" max="106"/>
    <col width="36" customWidth="1" min="107" max="107"/>
    <col width="28.8" customWidth="1" min="108" max="108"/>
    <col width="32.4" customWidth="1" min="109" max="109"/>
    <col width="9.6" customWidth="1" min="110" max="110"/>
  </cols>
  <sheetData>
    <row r="1">
      <c r="A1" s="2" t="n"/>
      <c r="B1" s="3" t="inlineStr">
        <is>
          <t>age</t>
        </is>
      </c>
      <c r="C1" s="3" t="inlineStr">
        <is>
          <t>fnlwgt</t>
        </is>
      </c>
      <c r="D1" s="3" t="inlineStr">
        <is>
          <t>education-num</t>
        </is>
      </c>
      <c r="E1" s="3" t="inlineStr">
        <is>
          <t>capital-gain</t>
        </is>
      </c>
      <c r="F1" s="3" t="inlineStr">
        <is>
          <t>capital-loss</t>
        </is>
      </c>
      <c r="G1" s="3" t="inlineStr">
        <is>
          <t>hours-per-week</t>
        </is>
      </c>
      <c r="H1" s="3" t="inlineStr">
        <is>
          <t>workclass_?</t>
        </is>
      </c>
      <c r="I1" s="3" t="inlineStr">
        <is>
          <t>workclass_Federal-gov</t>
        </is>
      </c>
      <c r="J1" s="3" t="inlineStr">
        <is>
          <t>workclass_Local-gov</t>
        </is>
      </c>
      <c r="K1" s="3" t="inlineStr">
        <is>
          <t>workclass_Never-worked</t>
        </is>
      </c>
      <c r="L1" s="3" t="inlineStr">
        <is>
          <t>workclass_Private</t>
        </is>
      </c>
      <c r="M1" s="3" t="inlineStr">
        <is>
          <t>workclass_Self-emp-inc</t>
        </is>
      </c>
      <c r="N1" s="3" t="inlineStr">
        <is>
          <t>workclass_Self-emp-not-inc</t>
        </is>
      </c>
      <c r="O1" s="3" t="inlineStr">
        <is>
          <t>workclass_State-gov</t>
        </is>
      </c>
      <c r="P1" s="3" t="inlineStr">
        <is>
          <t>workclass_Without-pay</t>
        </is>
      </c>
      <c r="Q1" s="3" t="inlineStr">
        <is>
          <t>education_10th</t>
        </is>
      </c>
      <c r="R1" s="3" t="inlineStr">
        <is>
          <t>education_11th</t>
        </is>
      </c>
      <c r="S1" s="3" t="inlineStr">
        <is>
          <t>education_12th</t>
        </is>
      </c>
      <c r="T1" s="3" t="inlineStr">
        <is>
          <t>education_1st-4th</t>
        </is>
      </c>
      <c r="U1" s="3" t="inlineStr">
        <is>
          <t>education_5th-6th</t>
        </is>
      </c>
      <c r="V1" s="3" t="inlineStr">
        <is>
          <t>education_7th-8th</t>
        </is>
      </c>
      <c r="W1" s="3" t="inlineStr">
        <is>
          <t>education_9th</t>
        </is>
      </c>
      <c r="X1" s="3" t="inlineStr">
        <is>
          <t>education_Assoc-acdm</t>
        </is>
      </c>
      <c r="Y1" s="3" t="inlineStr">
        <is>
          <t>education_Assoc-voc</t>
        </is>
      </c>
      <c r="Z1" s="3" t="inlineStr">
        <is>
          <t>education_Bachelors</t>
        </is>
      </c>
      <c r="AA1" s="3" t="inlineStr">
        <is>
          <t>education_Doctorate</t>
        </is>
      </c>
      <c r="AB1" s="3" t="inlineStr">
        <is>
          <t>education_HS-grad</t>
        </is>
      </c>
      <c r="AC1" s="3" t="inlineStr">
        <is>
          <t>education_Masters</t>
        </is>
      </c>
      <c r="AD1" s="3" t="inlineStr">
        <is>
          <t>education_Preschool</t>
        </is>
      </c>
      <c r="AE1" s="3" t="inlineStr">
        <is>
          <t>education_Prof-school</t>
        </is>
      </c>
      <c r="AF1" s="3" t="inlineStr">
        <is>
          <t>education_Some-college</t>
        </is>
      </c>
      <c r="AG1" s="3" t="inlineStr">
        <is>
          <t>marital-status_Divorced</t>
        </is>
      </c>
      <c r="AH1" s="3" t="inlineStr">
        <is>
          <t>marital-status_Married-AF-spouse</t>
        </is>
      </c>
      <c r="AI1" s="3" t="inlineStr">
        <is>
          <t>marital-status_Married-civ-spouse</t>
        </is>
      </c>
      <c r="AJ1" s="3" t="inlineStr">
        <is>
          <t>marital-status_Married-spouse-absent</t>
        </is>
      </c>
      <c r="AK1" s="3" t="inlineStr">
        <is>
          <t>marital-status_Never-married</t>
        </is>
      </c>
      <c r="AL1" s="3" t="inlineStr">
        <is>
          <t>marital-status_Separated</t>
        </is>
      </c>
      <c r="AM1" s="3" t="inlineStr">
        <is>
          <t>marital-status_Widowed</t>
        </is>
      </c>
      <c r="AN1" s="3" t="inlineStr">
        <is>
          <t>occupation_?</t>
        </is>
      </c>
      <c r="AO1" s="3" t="inlineStr">
        <is>
          <t>occupation_Adm-clerical</t>
        </is>
      </c>
      <c r="AP1" s="3" t="inlineStr">
        <is>
          <t>occupation_Armed-Forces</t>
        </is>
      </c>
      <c r="AQ1" s="3" t="inlineStr">
        <is>
          <t>occupation_Craft-repair</t>
        </is>
      </c>
      <c r="AR1" s="3" t="inlineStr">
        <is>
          <t>occupation_Exec-managerial</t>
        </is>
      </c>
      <c r="AS1" s="3" t="inlineStr">
        <is>
          <t>occupation_Farming-fishing</t>
        </is>
      </c>
      <c r="AT1" s="3" t="inlineStr">
        <is>
          <t>occupation_Handlers-cleaners</t>
        </is>
      </c>
      <c r="AU1" s="3" t="inlineStr">
        <is>
          <t>occupation_Machine-op-inspct</t>
        </is>
      </c>
      <c r="AV1" s="3" t="inlineStr">
        <is>
          <t>occupation_Other-service</t>
        </is>
      </c>
      <c r="AW1" s="3" t="inlineStr">
        <is>
          <t>occupation_Priv-house-serv</t>
        </is>
      </c>
      <c r="AX1" s="3" t="inlineStr">
        <is>
          <t>occupation_Prof-specialty</t>
        </is>
      </c>
      <c r="AY1" s="3" t="inlineStr">
        <is>
          <t>occupation_Protective-serv</t>
        </is>
      </c>
      <c r="AZ1" s="3" t="inlineStr">
        <is>
          <t>occupation_Sales</t>
        </is>
      </c>
      <c r="BA1" s="3" t="inlineStr">
        <is>
          <t>occupation_Tech-support</t>
        </is>
      </c>
      <c r="BB1" s="3" t="inlineStr">
        <is>
          <t>occupation_Transport-moving</t>
        </is>
      </c>
      <c r="BC1" s="3" t="inlineStr">
        <is>
          <t>relationship_Husband</t>
        </is>
      </c>
      <c r="BD1" s="3" t="inlineStr">
        <is>
          <t>relationship_Not-in-family</t>
        </is>
      </c>
      <c r="BE1" s="3" t="inlineStr">
        <is>
          <t>relationship_Other-relative</t>
        </is>
      </c>
      <c r="BF1" s="3" t="inlineStr">
        <is>
          <t>relationship_Own-child</t>
        </is>
      </c>
      <c r="BG1" s="3" t="inlineStr">
        <is>
          <t>relationship_Unmarried</t>
        </is>
      </c>
      <c r="BH1" s="3" t="inlineStr">
        <is>
          <t>relationship_Wife</t>
        </is>
      </c>
      <c r="BI1" s="3" t="inlineStr">
        <is>
          <t>race_Amer-Indian-Eskimo</t>
        </is>
      </c>
      <c r="BJ1" s="3" t="inlineStr">
        <is>
          <t>race_Asian-Pac-Islander</t>
        </is>
      </c>
      <c r="BK1" s="3" t="inlineStr">
        <is>
          <t>race_Black</t>
        </is>
      </c>
      <c r="BL1" s="3" t="inlineStr">
        <is>
          <t>race_Other</t>
        </is>
      </c>
      <c r="BM1" s="3" t="inlineStr">
        <is>
          <t>race_White</t>
        </is>
      </c>
      <c r="BN1" s="3" t="inlineStr">
        <is>
          <t>sex_Female</t>
        </is>
      </c>
      <c r="BO1" s="3" t="inlineStr">
        <is>
          <t>sex_Male</t>
        </is>
      </c>
      <c r="BP1" s="3" t="inlineStr">
        <is>
          <t>native-country_?</t>
        </is>
      </c>
      <c r="BQ1" s="3" t="inlineStr">
        <is>
          <t>native-country_Cambodia</t>
        </is>
      </c>
      <c r="BR1" s="3" t="inlineStr">
        <is>
          <t>native-country_Canada</t>
        </is>
      </c>
      <c r="BS1" s="3" t="inlineStr">
        <is>
          <t>native-country_China</t>
        </is>
      </c>
      <c r="BT1" s="3" t="inlineStr">
        <is>
          <t>native-country_Columbia</t>
        </is>
      </c>
      <c r="BU1" s="3" t="inlineStr">
        <is>
          <t>native-country_Cuba</t>
        </is>
      </c>
      <c r="BV1" s="3" t="inlineStr">
        <is>
          <t>native-country_Dominican-Republic</t>
        </is>
      </c>
      <c r="BW1" s="3" t="inlineStr">
        <is>
          <t>native-country_Ecuador</t>
        </is>
      </c>
      <c r="BX1" s="3" t="inlineStr">
        <is>
          <t>native-country_El-Salvador</t>
        </is>
      </c>
      <c r="BY1" s="3" t="inlineStr">
        <is>
          <t>native-country_England</t>
        </is>
      </c>
      <c r="BZ1" s="3" t="inlineStr">
        <is>
          <t>native-country_France</t>
        </is>
      </c>
      <c r="CA1" s="3" t="inlineStr">
        <is>
          <t>native-country_Germany</t>
        </is>
      </c>
      <c r="CB1" s="3" t="inlineStr">
        <is>
          <t>native-country_Greece</t>
        </is>
      </c>
      <c r="CC1" s="3" t="inlineStr">
        <is>
          <t>native-country_Guatemala</t>
        </is>
      </c>
      <c r="CD1" s="3" t="inlineStr">
        <is>
          <t>native-country_Haiti</t>
        </is>
      </c>
      <c r="CE1" s="3" t="inlineStr">
        <is>
          <t>native-country_Holand-Netherlands</t>
        </is>
      </c>
      <c r="CF1" s="3" t="inlineStr">
        <is>
          <t>native-country_Honduras</t>
        </is>
      </c>
      <c r="CG1" s="3" t="inlineStr">
        <is>
          <t>native-country_Hong</t>
        </is>
      </c>
      <c r="CH1" s="3" t="inlineStr">
        <is>
          <t>native-country_Hungary</t>
        </is>
      </c>
      <c r="CI1" s="3" t="inlineStr">
        <is>
          <t>native-country_India</t>
        </is>
      </c>
      <c r="CJ1" s="3" t="inlineStr">
        <is>
          <t>native-country_Iran</t>
        </is>
      </c>
      <c r="CK1" s="3" t="inlineStr">
        <is>
          <t>native-country_Ireland</t>
        </is>
      </c>
      <c r="CL1" s="3" t="inlineStr">
        <is>
          <t>native-country_Italy</t>
        </is>
      </c>
      <c r="CM1" s="3" t="inlineStr">
        <is>
          <t>native-country_Jamaica</t>
        </is>
      </c>
      <c r="CN1" s="3" t="inlineStr">
        <is>
          <t>native-country_Japan</t>
        </is>
      </c>
      <c r="CO1" s="3" t="inlineStr">
        <is>
          <t>native-country_Laos</t>
        </is>
      </c>
      <c r="CP1" s="3" t="inlineStr">
        <is>
          <t>native-country_Mexico</t>
        </is>
      </c>
      <c r="CQ1" s="3" t="inlineStr">
        <is>
          <t>native-country_Nicaragua</t>
        </is>
      </c>
      <c r="CR1" s="3" t="inlineStr">
        <is>
          <t>native-country_Outlying-US(Guam-USVI-etc)</t>
        </is>
      </c>
      <c r="CS1" s="3" t="inlineStr">
        <is>
          <t>native-country_Peru</t>
        </is>
      </c>
      <c r="CT1" s="3" t="inlineStr">
        <is>
          <t>native-country_Philippines</t>
        </is>
      </c>
      <c r="CU1" s="3" t="inlineStr">
        <is>
          <t>native-country_Poland</t>
        </is>
      </c>
      <c r="CV1" s="3" t="inlineStr">
        <is>
          <t>native-country_Portugal</t>
        </is>
      </c>
      <c r="CW1" s="3" t="inlineStr">
        <is>
          <t>native-country_Puerto-Rico</t>
        </is>
      </c>
      <c r="CX1" s="3" t="inlineStr">
        <is>
          <t>native-country_Scotland</t>
        </is>
      </c>
      <c r="CY1" s="3" t="inlineStr">
        <is>
          <t>native-country_South</t>
        </is>
      </c>
      <c r="CZ1" s="3" t="inlineStr">
        <is>
          <t>native-country_Taiwan</t>
        </is>
      </c>
      <c r="DA1" s="3" t="inlineStr">
        <is>
          <t>native-country_Thailand</t>
        </is>
      </c>
      <c r="DB1" s="3" t="inlineStr">
        <is>
          <t>native-country_Trinadad&amp;Tobago</t>
        </is>
      </c>
      <c r="DC1" s="3" t="inlineStr">
        <is>
          <t>native-country_United-States</t>
        </is>
      </c>
      <c r="DD1" s="3" t="inlineStr">
        <is>
          <t>native-country_Vietnam</t>
        </is>
      </c>
      <c r="DE1" s="3" t="inlineStr">
        <is>
          <t>native-country_Yugoslavia</t>
        </is>
      </c>
      <c r="DF1" s="3" t="inlineStr">
        <is>
          <t>target</t>
        </is>
      </c>
    </row>
    <row r="2">
      <c r="A2" s="3" t="n">
        <v>0</v>
      </c>
      <c r="B2" s="2" t="n">
        <v>0.03067055735439175</v>
      </c>
      <c r="C2" s="2" t="n">
        <v>-1.063610745156088</v>
      </c>
      <c r="D2" s="2" t="n">
        <v>1.134738763796164</v>
      </c>
      <c r="E2" s="2" t="n">
        <v>0.1484528952174794</v>
      </c>
      <c r="F2" s="2" t="n">
        <v>-0.2166595270325901</v>
      </c>
      <c r="G2" s="2" t="n">
        <v>-0.03542944697277691</v>
      </c>
      <c r="H2" s="2" t="n">
        <v>-0.2444501975964908</v>
      </c>
      <c r="I2" s="2" t="n">
        <v>-0.1742951103200319</v>
      </c>
      <c r="J2" s="2" t="n">
        <v>-0.2620973565066563</v>
      </c>
      <c r="K2" s="2" t="n">
        <v>-0.01466381052763123</v>
      </c>
      <c r="L2" s="2" t="n">
        <v>-1.516792304530725</v>
      </c>
      <c r="M2" s="2" t="n">
        <v>-0.18838932835066</v>
      </c>
      <c r="N2" s="2" t="n">
        <v>-0.2909356818142083</v>
      </c>
      <c r="O2" s="2" t="n">
        <v>4.907699683022232</v>
      </c>
      <c r="P2" s="2" t="n">
        <v>-0.02073998967652456</v>
      </c>
      <c r="Q2" s="2" t="n">
        <v>-0.1717532472577863</v>
      </c>
      <c r="R2" s="2" t="n">
        <v>-0.1934866244849624</v>
      </c>
      <c r="S2" s="2" t="n">
        <v>-0.1160919490638787</v>
      </c>
      <c r="T2" s="2" t="n">
        <v>-0.07201600990978771</v>
      </c>
      <c r="U2" s="2" t="n">
        <v>-0.1016495450613056</v>
      </c>
      <c r="V2" s="2" t="n">
        <v>-0.1422718027665606</v>
      </c>
      <c r="W2" s="2" t="n">
        <v>-0.1266449477980012</v>
      </c>
      <c r="X2" s="2" t="n">
        <v>-0.1840637636940698</v>
      </c>
      <c r="Y2" s="2" t="n">
        <v>-0.2105343338541764</v>
      </c>
      <c r="Z2" s="2" t="n">
        <v>2.253993240350191</v>
      </c>
      <c r="AA2" s="2" t="n">
        <v>-0.1133438723334685</v>
      </c>
      <c r="AB2" s="2" t="n">
        <v>-0.6899419871285565</v>
      </c>
      <c r="AC2" s="2" t="n">
        <v>-0.2363739086359399</v>
      </c>
      <c r="AD2" s="2" t="n">
        <v>-0.03960742452513935</v>
      </c>
      <c r="AE2" s="2" t="n">
        <v>-0.1341955344150205</v>
      </c>
      <c r="AF2" s="2" t="n">
        <v>-0.5371442463924645</v>
      </c>
      <c r="AG2" s="2" t="n">
        <v>-0.3975080639797667</v>
      </c>
      <c r="AH2" s="2" t="n">
        <v>-0.02658694827218206</v>
      </c>
      <c r="AI2" s="2" t="n">
        <v>-0.9228406775395713</v>
      </c>
      <c r="AJ2" s="2" t="n">
        <v>-0.1140367776077983</v>
      </c>
      <c r="AK2" s="2" t="n">
        <v>1.431057864789122</v>
      </c>
      <c r="AL2" s="2" t="n">
        <v>-0.1802845994070451</v>
      </c>
      <c r="AM2" s="2" t="n">
        <v>-0.1773581255923564</v>
      </c>
      <c r="AN2" s="2" t="n">
        <v>-0.244943658141582</v>
      </c>
      <c r="AO2" s="2" t="n">
        <v>2.763488741885011</v>
      </c>
      <c r="AP2" s="2" t="n">
        <v>-0.01662770903614241</v>
      </c>
      <c r="AQ2" s="2" t="n">
        <v>-0.3794951692905483</v>
      </c>
      <c r="AR2" s="2" t="n">
        <v>-0.3777455496737162</v>
      </c>
      <c r="AS2" s="2" t="n">
        <v>-0.177450217937431</v>
      </c>
      <c r="AT2" s="2" t="n">
        <v>-0.2095779723282103</v>
      </c>
      <c r="AU2" s="2" t="n">
        <v>-0.2559543219826311</v>
      </c>
      <c r="AV2" s="2" t="n">
        <v>-0.3355413328621498</v>
      </c>
      <c r="AW2" s="2" t="n">
        <v>-0.06780164316770573</v>
      </c>
      <c r="AX2" s="2" t="n">
        <v>-0.3816633810313123</v>
      </c>
      <c r="AY2" s="2" t="n">
        <v>-0.1426084753351037</v>
      </c>
      <c r="AZ2" s="2" t="n">
        <v>-0.3553160908296676</v>
      </c>
      <c r="BA2" s="2" t="n">
        <v>-0.1712788732999745</v>
      </c>
      <c r="BB2" s="2" t="n">
        <v>-0.2271035529654673</v>
      </c>
      <c r="BC2" s="2" t="n">
        <v>-0.8253333473464215</v>
      </c>
      <c r="BD2" s="2" t="n">
        <v>1.708990991993941</v>
      </c>
      <c r="BE2" s="2" t="n">
        <v>-0.1762497220835128</v>
      </c>
      <c r="BF2" s="2" t="n">
        <v>-0.4293458180162059</v>
      </c>
      <c r="BG2" s="2" t="n">
        <v>-0.3440323161957066</v>
      </c>
      <c r="BH2" s="2" t="n">
        <v>-0.2249268084886969</v>
      </c>
      <c r="BI2" s="2" t="n">
        <v>-0.0982008699183117</v>
      </c>
      <c r="BJ2" s="2" t="n">
        <v>-0.1815519389287087</v>
      </c>
      <c r="BK2" s="2" t="n">
        <v>-0.3257682378583951</v>
      </c>
      <c r="BL2" s="2" t="n">
        <v>-0.09161163264387703</v>
      </c>
      <c r="BM2" s="2" t="n">
        <v>0.4130197025107458</v>
      </c>
      <c r="BN2" s="2" t="n">
        <v>-0.7030713450284344</v>
      </c>
      <c r="BO2" s="2" t="n">
        <v>0.7030713450284343</v>
      </c>
      <c r="BP2" s="2" t="n">
        <v>-0.1350232720969068</v>
      </c>
      <c r="BQ2" s="2" t="n">
        <v>-0.02416321288113366</v>
      </c>
      <c r="BR2" s="2" t="n">
        <v>-0.06107342309574042</v>
      </c>
      <c r="BS2" s="2" t="n">
        <v>-0.04804879622776608</v>
      </c>
      <c r="BT2" s="2" t="n">
        <v>-0.04260601960149166</v>
      </c>
      <c r="BU2" s="2" t="n">
        <v>-0.05409378997370187</v>
      </c>
      <c r="BV2" s="2" t="n">
        <v>-0.04641597536157929</v>
      </c>
      <c r="BW2" s="2" t="n">
        <v>-0.029337084994752</v>
      </c>
      <c r="BX2" s="2" t="n">
        <v>-0.05714945931004055</v>
      </c>
      <c r="BY2" s="2" t="n">
        <v>-0.052646975050944</v>
      </c>
      <c r="BZ2" s="2" t="n">
        <v>-0.02985682462416904</v>
      </c>
      <c r="CA2" s="2" t="n">
        <v>-0.06500204024204112</v>
      </c>
      <c r="CB2" s="2" t="n">
        <v>-0.02985682462416904</v>
      </c>
      <c r="CC2" s="2" t="n">
        <v>-0.04437806396362387</v>
      </c>
      <c r="CD2" s="2" t="n">
        <v>-0.03678502899818275</v>
      </c>
      <c r="CE2" s="2" t="n">
        <v>-0.005541888731518407</v>
      </c>
      <c r="CF2" s="2" t="n">
        <v>-0.01998524710888498</v>
      </c>
      <c r="CG2" s="2" t="n">
        <v>-0.02479131424837297</v>
      </c>
      <c r="CH2" s="2" t="n">
        <v>-0.01998524710888498</v>
      </c>
      <c r="CI2" s="2" t="n">
        <v>-0.05550333161809232</v>
      </c>
      <c r="CJ2" s="2" t="n">
        <v>-0.03636405570938363</v>
      </c>
      <c r="CK2" s="2" t="n">
        <v>-0.02715919336854527</v>
      </c>
      <c r="CL2" s="2" t="n">
        <v>-0.04740235755319129</v>
      </c>
      <c r="CM2" s="2" t="n">
        <v>-0.04993838568207847</v>
      </c>
      <c r="CN2" s="2" t="n">
        <v>-0.04367780909939639</v>
      </c>
      <c r="CO2" s="2" t="n">
        <v>-0.02351838304445524</v>
      </c>
      <c r="CP2" s="2" t="n">
        <v>-0.1419343951164587</v>
      </c>
      <c r="CQ2" s="2" t="n">
        <v>-0.03233087464267443</v>
      </c>
      <c r="CR2" s="2" t="n">
        <v>-0.02073998967652456</v>
      </c>
      <c r="CS2" s="2" t="n">
        <v>-0.03087015536838924</v>
      </c>
      <c r="CT2" s="2" t="n">
        <v>-0.07821827042172612</v>
      </c>
      <c r="CU2" s="2" t="n">
        <v>-0.04296623142850559</v>
      </c>
      <c r="CV2" s="2" t="n">
        <v>-0.03372864433647294</v>
      </c>
      <c r="CW2" s="2" t="n">
        <v>-0.05927412494505485</v>
      </c>
      <c r="CX2" s="2" t="n">
        <v>-0.01920090937660263</v>
      </c>
      <c r="CY2" s="2" t="n">
        <v>-0.04962840272039483</v>
      </c>
      <c r="CZ2" s="2" t="n">
        <v>-0.03960742452513935</v>
      </c>
      <c r="DA2" s="2" t="n">
        <v>-0.02351838304445524</v>
      </c>
      <c r="DB2" s="2" t="n">
        <v>-0.02416321288113366</v>
      </c>
      <c r="DC2" s="2" t="n">
        <v>0.3409539140082505</v>
      </c>
      <c r="DD2" s="2" t="n">
        <v>-0.04540835962166546</v>
      </c>
      <c r="DE2" s="2" t="n">
        <v>-0.02217266285384819</v>
      </c>
      <c r="DF2" s="2" t="n">
        <v>-1</v>
      </c>
    </row>
    <row r="3">
      <c r="A3" s="3" t="n">
        <v>1</v>
      </c>
      <c r="B3" s="2" t="n">
        <v>0.8371089803598137</v>
      </c>
      <c r="C3" s="2" t="n">
        <v>-1.008707000832152</v>
      </c>
      <c r="D3" s="2" t="n">
        <v>1.134738763796164</v>
      </c>
      <c r="E3" s="2" t="n">
        <v>-0.1459204835588535</v>
      </c>
      <c r="F3" s="2" t="n">
        <v>-0.2166595270325901</v>
      </c>
      <c r="G3" s="2" t="n">
        <v>-2.222153121346258</v>
      </c>
      <c r="H3" s="2" t="n">
        <v>-0.2444501975964908</v>
      </c>
      <c r="I3" s="2" t="n">
        <v>-0.1742951103200319</v>
      </c>
      <c r="J3" s="2" t="n">
        <v>-0.2620973565066563</v>
      </c>
      <c r="K3" s="2" t="n">
        <v>-0.01466381052763123</v>
      </c>
      <c r="L3" s="2" t="n">
        <v>-1.516792304530725</v>
      </c>
      <c r="M3" s="2" t="n">
        <v>-0.18838932835066</v>
      </c>
      <c r="N3" s="2" t="n">
        <v>3.43718581978061</v>
      </c>
      <c r="O3" s="2" t="n">
        <v>-0.2037614492711146</v>
      </c>
      <c r="P3" s="2" t="n">
        <v>-0.02073998967652456</v>
      </c>
      <c r="Q3" s="2" t="n">
        <v>-0.1717532472577863</v>
      </c>
      <c r="R3" s="2" t="n">
        <v>-0.1934866244849624</v>
      </c>
      <c r="S3" s="2" t="n">
        <v>-0.1160919490638787</v>
      </c>
      <c r="T3" s="2" t="n">
        <v>-0.07201600990978771</v>
      </c>
      <c r="U3" s="2" t="n">
        <v>-0.1016495450613056</v>
      </c>
      <c r="V3" s="2" t="n">
        <v>-0.1422718027665606</v>
      </c>
      <c r="W3" s="2" t="n">
        <v>-0.1266449477980012</v>
      </c>
      <c r="X3" s="2" t="n">
        <v>-0.1840637636940698</v>
      </c>
      <c r="Y3" s="2" t="n">
        <v>-0.2105343338541764</v>
      </c>
      <c r="Z3" s="2" t="n">
        <v>2.253993240350191</v>
      </c>
      <c r="AA3" s="2" t="n">
        <v>-0.1133438723334685</v>
      </c>
      <c r="AB3" s="2" t="n">
        <v>-0.6899419871285565</v>
      </c>
      <c r="AC3" s="2" t="n">
        <v>-0.2363739086359399</v>
      </c>
      <c r="AD3" s="2" t="n">
        <v>-0.03960742452513935</v>
      </c>
      <c r="AE3" s="2" t="n">
        <v>-0.1341955344150205</v>
      </c>
      <c r="AF3" s="2" t="n">
        <v>-0.5371442463924645</v>
      </c>
      <c r="AG3" s="2" t="n">
        <v>-0.3975080639797667</v>
      </c>
      <c r="AH3" s="2" t="n">
        <v>-0.02658694827218206</v>
      </c>
      <c r="AI3" s="2" t="n">
        <v>1.083610664699076</v>
      </c>
      <c r="AJ3" s="2" t="n">
        <v>-0.1140367776077983</v>
      </c>
      <c r="AK3" s="2" t="n">
        <v>-0.6987837631201294</v>
      </c>
      <c r="AL3" s="2" t="n">
        <v>-0.1802845994070451</v>
      </c>
      <c r="AM3" s="2" t="n">
        <v>-0.1773581255923564</v>
      </c>
      <c r="AN3" s="2" t="n">
        <v>-0.244943658141582</v>
      </c>
      <c r="AO3" s="2" t="n">
        <v>-0.3618614343686045</v>
      </c>
      <c r="AP3" s="2" t="n">
        <v>-0.01662770903614241</v>
      </c>
      <c r="AQ3" s="2" t="n">
        <v>-0.3794951692905483</v>
      </c>
      <c r="AR3" s="2" t="n">
        <v>2.647284662555962</v>
      </c>
      <c r="AS3" s="2" t="n">
        <v>-0.177450217937431</v>
      </c>
      <c r="AT3" s="2" t="n">
        <v>-0.2095779723282103</v>
      </c>
      <c r="AU3" s="2" t="n">
        <v>-0.2559543219826311</v>
      </c>
      <c r="AV3" s="2" t="n">
        <v>-0.3355413328621498</v>
      </c>
      <c r="AW3" s="2" t="n">
        <v>-0.06780164316770573</v>
      </c>
      <c r="AX3" s="2" t="n">
        <v>-0.3816633810313123</v>
      </c>
      <c r="AY3" s="2" t="n">
        <v>-0.1426084753351037</v>
      </c>
      <c r="AZ3" s="2" t="n">
        <v>-0.3553160908296676</v>
      </c>
      <c r="BA3" s="2" t="n">
        <v>-0.1712788732999745</v>
      </c>
      <c r="BB3" s="2" t="n">
        <v>-0.2271035529654673</v>
      </c>
      <c r="BC3" s="2" t="n">
        <v>1.21163164340222</v>
      </c>
      <c r="BD3" s="2" t="n">
        <v>-0.5851405915447594</v>
      </c>
      <c r="BE3" s="2" t="n">
        <v>-0.1762497220835128</v>
      </c>
      <c r="BF3" s="2" t="n">
        <v>-0.4293458180162059</v>
      </c>
      <c r="BG3" s="2" t="n">
        <v>-0.3440323161957066</v>
      </c>
      <c r="BH3" s="2" t="n">
        <v>-0.2249268084886969</v>
      </c>
      <c r="BI3" s="2" t="n">
        <v>-0.0982008699183117</v>
      </c>
      <c r="BJ3" s="2" t="n">
        <v>-0.1815519389287087</v>
      </c>
      <c r="BK3" s="2" t="n">
        <v>-0.3257682378583951</v>
      </c>
      <c r="BL3" s="2" t="n">
        <v>-0.09161163264387703</v>
      </c>
      <c r="BM3" s="2" t="n">
        <v>0.4130197025107458</v>
      </c>
      <c r="BN3" s="2" t="n">
        <v>-0.7030713450284344</v>
      </c>
      <c r="BO3" s="2" t="n">
        <v>0.7030713450284343</v>
      </c>
      <c r="BP3" s="2" t="n">
        <v>-0.1350232720969068</v>
      </c>
      <c r="BQ3" s="2" t="n">
        <v>-0.02416321288113366</v>
      </c>
      <c r="BR3" s="2" t="n">
        <v>-0.06107342309574042</v>
      </c>
      <c r="BS3" s="2" t="n">
        <v>-0.04804879622776608</v>
      </c>
      <c r="BT3" s="2" t="n">
        <v>-0.04260601960149166</v>
      </c>
      <c r="BU3" s="2" t="n">
        <v>-0.05409378997370187</v>
      </c>
      <c r="BV3" s="2" t="n">
        <v>-0.04641597536157929</v>
      </c>
      <c r="BW3" s="2" t="n">
        <v>-0.029337084994752</v>
      </c>
      <c r="BX3" s="2" t="n">
        <v>-0.05714945931004055</v>
      </c>
      <c r="BY3" s="2" t="n">
        <v>-0.052646975050944</v>
      </c>
      <c r="BZ3" s="2" t="n">
        <v>-0.02985682462416904</v>
      </c>
      <c r="CA3" s="2" t="n">
        <v>-0.06500204024204112</v>
      </c>
      <c r="CB3" s="2" t="n">
        <v>-0.02985682462416904</v>
      </c>
      <c r="CC3" s="2" t="n">
        <v>-0.04437806396362387</v>
      </c>
      <c r="CD3" s="2" t="n">
        <v>-0.03678502899818275</v>
      </c>
      <c r="CE3" s="2" t="n">
        <v>-0.005541888731518407</v>
      </c>
      <c r="CF3" s="2" t="n">
        <v>-0.01998524710888498</v>
      </c>
      <c r="CG3" s="2" t="n">
        <v>-0.02479131424837297</v>
      </c>
      <c r="CH3" s="2" t="n">
        <v>-0.01998524710888498</v>
      </c>
      <c r="CI3" s="2" t="n">
        <v>-0.05550333161809232</v>
      </c>
      <c r="CJ3" s="2" t="n">
        <v>-0.03636405570938363</v>
      </c>
      <c r="CK3" s="2" t="n">
        <v>-0.02715919336854527</v>
      </c>
      <c r="CL3" s="2" t="n">
        <v>-0.04740235755319129</v>
      </c>
      <c r="CM3" s="2" t="n">
        <v>-0.04993838568207847</v>
      </c>
      <c r="CN3" s="2" t="n">
        <v>-0.04367780909939639</v>
      </c>
      <c r="CO3" s="2" t="n">
        <v>-0.02351838304445524</v>
      </c>
      <c r="CP3" s="2" t="n">
        <v>-0.1419343951164587</v>
      </c>
      <c r="CQ3" s="2" t="n">
        <v>-0.03233087464267443</v>
      </c>
      <c r="CR3" s="2" t="n">
        <v>-0.02073998967652456</v>
      </c>
      <c r="CS3" s="2" t="n">
        <v>-0.03087015536838924</v>
      </c>
      <c r="CT3" s="2" t="n">
        <v>-0.07821827042172612</v>
      </c>
      <c r="CU3" s="2" t="n">
        <v>-0.04296623142850559</v>
      </c>
      <c r="CV3" s="2" t="n">
        <v>-0.03372864433647294</v>
      </c>
      <c r="CW3" s="2" t="n">
        <v>-0.05927412494505485</v>
      </c>
      <c r="CX3" s="2" t="n">
        <v>-0.01920090937660263</v>
      </c>
      <c r="CY3" s="2" t="n">
        <v>-0.04962840272039483</v>
      </c>
      <c r="CZ3" s="2" t="n">
        <v>-0.03960742452513935</v>
      </c>
      <c r="DA3" s="2" t="n">
        <v>-0.02351838304445524</v>
      </c>
      <c r="DB3" s="2" t="n">
        <v>-0.02416321288113366</v>
      </c>
      <c r="DC3" s="2" t="n">
        <v>0.3409539140082505</v>
      </c>
      <c r="DD3" s="2" t="n">
        <v>-0.04540835962166546</v>
      </c>
      <c r="DE3" s="2" t="n">
        <v>-0.02217266285384819</v>
      </c>
      <c r="DF3" s="2" t="n">
        <v>-1</v>
      </c>
    </row>
    <row r="4">
      <c r="A4" s="3" t="n">
        <v>2</v>
      </c>
      <c r="B4" s="2" t="n">
        <v>-0.04264202655519207</v>
      </c>
      <c r="C4" s="2" t="n">
        <v>0.2450785047947841</v>
      </c>
      <c r="D4" s="2" t="n">
        <v>-0.4200596240159423</v>
      </c>
      <c r="E4" s="2" t="n">
        <v>-0.1459204835588535</v>
      </c>
      <c r="F4" s="2" t="n">
        <v>-0.2166595270325901</v>
      </c>
      <c r="G4" s="2" t="n">
        <v>-0.03542944697277691</v>
      </c>
      <c r="H4" s="2" t="n">
        <v>-0.2444501975964908</v>
      </c>
      <c r="I4" s="2" t="n">
        <v>-0.1742951103200319</v>
      </c>
      <c r="J4" s="2" t="n">
        <v>-0.2620973565066563</v>
      </c>
      <c r="K4" s="2" t="n">
        <v>-0.01466381052763123</v>
      </c>
      <c r="L4" s="2" t="n">
        <v>0.6592860453029435</v>
      </c>
      <c r="M4" s="2" t="n">
        <v>-0.18838932835066</v>
      </c>
      <c r="N4" s="2" t="n">
        <v>-0.2909356818142083</v>
      </c>
      <c r="O4" s="2" t="n">
        <v>-0.2037614492711146</v>
      </c>
      <c r="P4" s="2" t="n">
        <v>-0.02073998967652456</v>
      </c>
      <c r="Q4" s="2" t="n">
        <v>-0.1717532472577863</v>
      </c>
      <c r="R4" s="2" t="n">
        <v>-0.1934866244849624</v>
      </c>
      <c r="S4" s="2" t="n">
        <v>-0.1160919490638787</v>
      </c>
      <c r="T4" s="2" t="n">
        <v>-0.07201600990978771</v>
      </c>
      <c r="U4" s="2" t="n">
        <v>-0.1016495450613056</v>
      </c>
      <c r="V4" s="2" t="n">
        <v>-0.1422718027665606</v>
      </c>
      <c r="W4" s="2" t="n">
        <v>-0.1266449477980012</v>
      </c>
      <c r="X4" s="2" t="n">
        <v>-0.1840637636940698</v>
      </c>
      <c r="Y4" s="2" t="n">
        <v>-0.2105343338541764</v>
      </c>
      <c r="Z4" s="2" t="n">
        <v>-0.4436570536673995</v>
      </c>
      <c r="AA4" s="2" t="n">
        <v>-0.1133438723334685</v>
      </c>
      <c r="AB4" s="2" t="n">
        <v>1.44939722274602</v>
      </c>
      <c r="AC4" s="2" t="n">
        <v>-0.2363739086359399</v>
      </c>
      <c r="AD4" s="2" t="n">
        <v>-0.03960742452513935</v>
      </c>
      <c r="AE4" s="2" t="n">
        <v>-0.1341955344150205</v>
      </c>
      <c r="AF4" s="2" t="n">
        <v>-0.5371442463924645</v>
      </c>
      <c r="AG4" s="2" t="n">
        <v>2.515672235647779</v>
      </c>
      <c r="AH4" s="2" t="n">
        <v>-0.02658694827218206</v>
      </c>
      <c r="AI4" s="2" t="n">
        <v>-0.9228406775395713</v>
      </c>
      <c r="AJ4" s="2" t="n">
        <v>-0.1140367776077983</v>
      </c>
      <c r="AK4" s="2" t="n">
        <v>-0.6987837631201294</v>
      </c>
      <c r="AL4" s="2" t="n">
        <v>-0.1802845994070451</v>
      </c>
      <c r="AM4" s="2" t="n">
        <v>-0.1773581255923564</v>
      </c>
      <c r="AN4" s="2" t="n">
        <v>-0.244943658141582</v>
      </c>
      <c r="AO4" s="2" t="n">
        <v>-0.3618614343686045</v>
      </c>
      <c r="AP4" s="2" t="n">
        <v>-0.01662770903614241</v>
      </c>
      <c r="AQ4" s="2" t="n">
        <v>-0.3794951692905483</v>
      </c>
      <c r="AR4" s="2" t="n">
        <v>-0.3777455496737162</v>
      </c>
      <c r="AS4" s="2" t="n">
        <v>-0.177450217937431</v>
      </c>
      <c r="AT4" s="2" t="n">
        <v>4.771493821087012</v>
      </c>
      <c r="AU4" s="2" t="n">
        <v>-0.2559543219826311</v>
      </c>
      <c r="AV4" s="2" t="n">
        <v>-0.3355413328621498</v>
      </c>
      <c r="AW4" s="2" t="n">
        <v>-0.06780164316770573</v>
      </c>
      <c r="AX4" s="2" t="n">
        <v>-0.3816633810313123</v>
      </c>
      <c r="AY4" s="2" t="n">
        <v>-0.1426084753351037</v>
      </c>
      <c r="AZ4" s="2" t="n">
        <v>-0.3553160908296676</v>
      </c>
      <c r="BA4" s="2" t="n">
        <v>-0.1712788732999745</v>
      </c>
      <c r="BB4" s="2" t="n">
        <v>-0.2271035529654673</v>
      </c>
      <c r="BC4" s="2" t="n">
        <v>-0.8253333473464215</v>
      </c>
      <c r="BD4" s="2" t="n">
        <v>1.708990991993941</v>
      </c>
      <c r="BE4" s="2" t="n">
        <v>-0.1762497220835128</v>
      </c>
      <c r="BF4" s="2" t="n">
        <v>-0.4293458180162059</v>
      </c>
      <c r="BG4" s="2" t="n">
        <v>-0.3440323161957066</v>
      </c>
      <c r="BH4" s="2" t="n">
        <v>-0.2249268084886969</v>
      </c>
      <c r="BI4" s="2" t="n">
        <v>-0.0982008699183117</v>
      </c>
      <c r="BJ4" s="2" t="n">
        <v>-0.1815519389287087</v>
      </c>
      <c r="BK4" s="2" t="n">
        <v>-0.3257682378583951</v>
      </c>
      <c r="BL4" s="2" t="n">
        <v>-0.09161163264387703</v>
      </c>
      <c r="BM4" s="2" t="n">
        <v>0.4130197025107458</v>
      </c>
      <c r="BN4" s="2" t="n">
        <v>-0.7030713450284344</v>
      </c>
      <c r="BO4" s="2" t="n">
        <v>0.7030713450284343</v>
      </c>
      <c r="BP4" s="2" t="n">
        <v>-0.1350232720969068</v>
      </c>
      <c r="BQ4" s="2" t="n">
        <v>-0.02416321288113366</v>
      </c>
      <c r="BR4" s="2" t="n">
        <v>-0.06107342309574042</v>
      </c>
      <c r="BS4" s="2" t="n">
        <v>-0.04804879622776608</v>
      </c>
      <c r="BT4" s="2" t="n">
        <v>-0.04260601960149166</v>
      </c>
      <c r="BU4" s="2" t="n">
        <v>-0.05409378997370187</v>
      </c>
      <c r="BV4" s="2" t="n">
        <v>-0.04641597536157929</v>
      </c>
      <c r="BW4" s="2" t="n">
        <v>-0.029337084994752</v>
      </c>
      <c r="BX4" s="2" t="n">
        <v>-0.05714945931004055</v>
      </c>
      <c r="BY4" s="2" t="n">
        <v>-0.052646975050944</v>
      </c>
      <c r="BZ4" s="2" t="n">
        <v>-0.02985682462416904</v>
      </c>
      <c r="CA4" s="2" t="n">
        <v>-0.06500204024204112</v>
      </c>
      <c r="CB4" s="2" t="n">
        <v>-0.02985682462416904</v>
      </c>
      <c r="CC4" s="2" t="n">
        <v>-0.04437806396362387</v>
      </c>
      <c r="CD4" s="2" t="n">
        <v>-0.03678502899818275</v>
      </c>
      <c r="CE4" s="2" t="n">
        <v>-0.005541888731518407</v>
      </c>
      <c r="CF4" s="2" t="n">
        <v>-0.01998524710888498</v>
      </c>
      <c r="CG4" s="2" t="n">
        <v>-0.02479131424837297</v>
      </c>
      <c r="CH4" s="2" t="n">
        <v>-0.01998524710888498</v>
      </c>
      <c r="CI4" s="2" t="n">
        <v>-0.05550333161809232</v>
      </c>
      <c r="CJ4" s="2" t="n">
        <v>-0.03636405570938363</v>
      </c>
      <c r="CK4" s="2" t="n">
        <v>-0.02715919336854527</v>
      </c>
      <c r="CL4" s="2" t="n">
        <v>-0.04740235755319129</v>
      </c>
      <c r="CM4" s="2" t="n">
        <v>-0.04993838568207847</v>
      </c>
      <c r="CN4" s="2" t="n">
        <v>-0.04367780909939639</v>
      </c>
      <c r="CO4" s="2" t="n">
        <v>-0.02351838304445524</v>
      </c>
      <c r="CP4" s="2" t="n">
        <v>-0.1419343951164587</v>
      </c>
      <c r="CQ4" s="2" t="n">
        <v>-0.03233087464267443</v>
      </c>
      <c r="CR4" s="2" t="n">
        <v>-0.02073998967652456</v>
      </c>
      <c r="CS4" s="2" t="n">
        <v>-0.03087015536838924</v>
      </c>
      <c r="CT4" s="2" t="n">
        <v>-0.07821827042172612</v>
      </c>
      <c r="CU4" s="2" t="n">
        <v>-0.04296623142850559</v>
      </c>
      <c r="CV4" s="2" t="n">
        <v>-0.03372864433647294</v>
      </c>
      <c r="CW4" s="2" t="n">
        <v>-0.05927412494505485</v>
      </c>
      <c r="CX4" s="2" t="n">
        <v>-0.01920090937660263</v>
      </c>
      <c r="CY4" s="2" t="n">
        <v>-0.04962840272039483</v>
      </c>
      <c r="CZ4" s="2" t="n">
        <v>-0.03960742452513935</v>
      </c>
      <c r="DA4" s="2" t="n">
        <v>-0.02351838304445524</v>
      </c>
      <c r="DB4" s="2" t="n">
        <v>-0.02416321288113366</v>
      </c>
      <c r="DC4" s="2" t="n">
        <v>0.3409539140082505</v>
      </c>
      <c r="DD4" s="2" t="n">
        <v>-0.04540835962166546</v>
      </c>
      <c r="DE4" s="2" t="n">
        <v>-0.02217266285384819</v>
      </c>
      <c r="DF4" s="2" t="n">
        <v>-1</v>
      </c>
    </row>
    <row r="5">
      <c r="A5" s="3" t="n">
        <v>3</v>
      </c>
      <c r="B5" s="2" t="n">
        <v>1.057046732088565</v>
      </c>
      <c r="C5" s="2" t="n">
        <v>0.4258013560422531</v>
      </c>
      <c r="D5" s="2" t="n">
        <v>-1.197458817921996</v>
      </c>
      <c r="E5" s="2" t="n">
        <v>-0.1459204835588535</v>
      </c>
      <c r="F5" s="2" t="n">
        <v>-0.2166595270325901</v>
      </c>
      <c r="G5" s="2" t="n">
        <v>-0.03542944697277691</v>
      </c>
      <c r="H5" s="2" t="n">
        <v>-0.2444501975964908</v>
      </c>
      <c r="I5" s="2" t="n">
        <v>-0.1742951103200319</v>
      </c>
      <c r="J5" s="2" t="n">
        <v>-0.2620973565066563</v>
      </c>
      <c r="K5" s="2" t="n">
        <v>-0.01466381052763123</v>
      </c>
      <c r="L5" s="2" t="n">
        <v>0.6592860453029435</v>
      </c>
      <c r="M5" s="2" t="n">
        <v>-0.18838932835066</v>
      </c>
      <c r="N5" s="2" t="n">
        <v>-0.2909356818142083</v>
      </c>
      <c r="O5" s="2" t="n">
        <v>-0.2037614492711146</v>
      </c>
      <c r="P5" s="2" t="n">
        <v>-0.02073998967652456</v>
      </c>
      <c r="Q5" s="2" t="n">
        <v>-0.1717532472577863</v>
      </c>
      <c r="R5" s="2" t="n">
        <v>5.168315911561726</v>
      </c>
      <c r="S5" s="2" t="n">
        <v>-0.1160919490638787</v>
      </c>
      <c r="T5" s="2" t="n">
        <v>-0.07201600990978771</v>
      </c>
      <c r="U5" s="2" t="n">
        <v>-0.1016495450613056</v>
      </c>
      <c r="V5" s="2" t="n">
        <v>-0.1422718027665606</v>
      </c>
      <c r="W5" s="2" t="n">
        <v>-0.1266449477980012</v>
      </c>
      <c r="X5" s="2" t="n">
        <v>-0.1840637636940698</v>
      </c>
      <c r="Y5" s="2" t="n">
        <v>-0.2105343338541764</v>
      </c>
      <c r="Z5" s="2" t="n">
        <v>-0.4436570536673995</v>
      </c>
      <c r="AA5" s="2" t="n">
        <v>-0.1133438723334685</v>
      </c>
      <c r="AB5" s="2" t="n">
        <v>-0.6899419871285565</v>
      </c>
      <c r="AC5" s="2" t="n">
        <v>-0.2363739086359399</v>
      </c>
      <c r="AD5" s="2" t="n">
        <v>-0.03960742452513935</v>
      </c>
      <c r="AE5" s="2" t="n">
        <v>-0.1341955344150205</v>
      </c>
      <c r="AF5" s="2" t="n">
        <v>-0.5371442463924645</v>
      </c>
      <c r="AG5" s="2" t="n">
        <v>-0.3975080639797667</v>
      </c>
      <c r="AH5" s="2" t="n">
        <v>-0.02658694827218206</v>
      </c>
      <c r="AI5" s="2" t="n">
        <v>1.083610664699076</v>
      </c>
      <c r="AJ5" s="2" t="n">
        <v>-0.1140367776077983</v>
      </c>
      <c r="AK5" s="2" t="n">
        <v>-0.6987837631201294</v>
      </c>
      <c r="AL5" s="2" t="n">
        <v>-0.1802845994070451</v>
      </c>
      <c r="AM5" s="2" t="n">
        <v>-0.1773581255923564</v>
      </c>
      <c r="AN5" s="2" t="n">
        <v>-0.244943658141582</v>
      </c>
      <c r="AO5" s="2" t="n">
        <v>-0.3618614343686045</v>
      </c>
      <c r="AP5" s="2" t="n">
        <v>-0.01662770903614241</v>
      </c>
      <c r="AQ5" s="2" t="n">
        <v>-0.3794951692905483</v>
      </c>
      <c r="AR5" s="2" t="n">
        <v>-0.3777455496737162</v>
      </c>
      <c r="AS5" s="2" t="n">
        <v>-0.177450217937431</v>
      </c>
      <c r="AT5" s="2" t="n">
        <v>4.771493821087012</v>
      </c>
      <c r="AU5" s="2" t="n">
        <v>-0.2559543219826311</v>
      </c>
      <c r="AV5" s="2" t="n">
        <v>-0.3355413328621498</v>
      </c>
      <c r="AW5" s="2" t="n">
        <v>-0.06780164316770573</v>
      </c>
      <c r="AX5" s="2" t="n">
        <v>-0.3816633810313123</v>
      </c>
      <c r="AY5" s="2" t="n">
        <v>-0.1426084753351037</v>
      </c>
      <c r="AZ5" s="2" t="n">
        <v>-0.3553160908296676</v>
      </c>
      <c r="BA5" s="2" t="n">
        <v>-0.1712788732999745</v>
      </c>
      <c r="BB5" s="2" t="n">
        <v>-0.2271035529654673</v>
      </c>
      <c r="BC5" s="2" t="n">
        <v>1.21163164340222</v>
      </c>
      <c r="BD5" s="2" t="n">
        <v>-0.5851405915447594</v>
      </c>
      <c r="BE5" s="2" t="n">
        <v>-0.1762497220835128</v>
      </c>
      <c r="BF5" s="2" t="n">
        <v>-0.4293458180162059</v>
      </c>
      <c r="BG5" s="2" t="n">
        <v>-0.3440323161957066</v>
      </c>
      <c r="BH5" s="2" t="n">
        <v>-0.2249268084886969</v>
      </c>
      <c r="BI5" s="2" t="n">
        <v>-0.0982008699183117</v>
      </c>
      <c r="BJ5" s="2" t="n">
        <v>-0.1815519389287087</v>
      </c>
      <c r="BK5" s="2" t="n">
        <v>3.069666971138788</v>
      </c>
      <c r="BL5" s="2" t="n">
        <v>-0.09161163264387703</v>
      </c>
      <c r="BM5" s="2" t="n">
        <v>-2.42119200106194</v>
      </c>
      <c r="BN5" s="2" t="n">
        <v>-0.7030713450284344</v>
      </c>
      <c r="BO5" s="2" t="n">
        <v>0.7030713450284343</v>
      </c>
      <c r="BP5" s="2" t="n">
        <v>-0.1350232720969068</v>
      </c>
      <c r="BQ5" s="2" t="n">
        <v>-0.02416321288113366</v>
      </c>
      <c r="BR5" s="2" t="n">
        <v>-0.06107342309574042</v>
      </c>
      <c r="BS5" s="2" t="n">
        <v>-0.04804879622776608</v>
      </c>
      <c r="BT5" s="2" t="n">
        <v>-0.04260601960149166</v>
      </c>
      <c r="BU5" s="2" t="n">
        <v>-0.05409378997370187</v>
      </c>
      <c r="BV5" s="2" t="n">
        <v>-0.04641597536157929</v>
      </c>
      <c r="BW5" s="2" t="n">
        <v>-0.029337084994752</v>
      </c>
      <c r="BX5" s="2" t="n">
        <v>-0.05714945931004055</v>
      </c>
      <c r="BY5" s="2" t="n">
        <v>-0.052646975050944</v>
      </c>
      <c r="BZ5" s="2" t="n">
        <v>-0.02985682462416904</v>
      </c>
      <c r="CA5" s="2" t="n">
        <v>-0.06500204024204112</v>
      </c>
      <c r="CB5" s="2" t="n">
        <v>-0.02985682462416904</v>
      </c>
      <c r="CC5" s="2" t="n">
        <v>-0.04437806396362387</v>
      </c>
      <c r="CD5" s="2" t="n">
        <v>-0.03678502899818275</v>
      </c>
      <c r="CE5" s="2" t="n">
        <v>-0.005541888731518407</v>
      </c>
      <c r="CF5" s="2" t="n">
        <v>-0.01998524710888498</v>
      </c>
      <c r="CG5" s="2" t="n">
        <v>-0.02479131424837297</v>
      </c>
      <c r="CH5" s="2" t="n">
        <v>-0.01998524710888498</v>
      </c>
      <c r="CI5" s="2" t="n">
        <v>-0.05550333161809232</v>
      </c>
      <c r="CJ5" s="2" t="n">
        <v>-0.03636405570938363</v>
      </c>
      <c r="CK5" s="2" t="n">
        <v>-0.02715919336854527</v>
      </c>
      <c r="CL5" s="2" t="n">
        <v>-0.04740235755319129</v>
      </c>
      <c r="CM5" s="2" t="n">
        <v>-0.04993838568207847</v>
      </c>
      <c r="CN5" s="2" t="n">
        <v>-0.04367780909939639</v>
      </c>
      <c r="CO5" s="2" t="n">
        <v>-0.02351838304445524</v>
      </c>
      <c r="CP5" s="2" t="n">
        <v>-0.1419343951164587</v>
      </c>
      <c r="CQ5" s="2" t="n">
        <v>-0.03233087464267443</v>
      </c>
      <c r="CR5" s="2" t="n">
        <v>-0.02073998967652456</v>
      </c>
      <c r="CS5" s="2" t="n">
        <v>-0.03087015536838924</v>
      </c>
      <c r="CT5" s="2" t="n">
        <v>-0.07821827042172612</v>
      </c>
      <c r="CU5" s="2" t="n">
        <v>-0.04296623142850559</v>
      </c>
      <c r="CV5" s="2" t="n">
        <v>-0.03372864433647294</v>
      </c>
      <c r="CW5" s="2" t="n">
        <v>-0.05927412494505485</v>
      </c>
      <c r="CX5" s="2" t="n">
        <v>-0.01920090937660263</v>
      </c>
      <c r="CY5" s="2" t="n">
        <v>-0.04962840272039483</v>
      </c>
      <c r="CZ5" s="2" t="n">
        <v>-0.03960742452513935</v>
      </c>
      <c r="DA5" s="2" t="n">
        <v>-0.02351838304445524</v>
      </c>
      <c r="DB5" s="2" t="n">
        <v>-0.02416321288113366</v>
      </c>
      <c r="DC5" s="2" t="n">
        <v>0.3409539140082505</v>
      </c>
      <c r="DD5" s="2" t="n">
        <v>-0.04540835962166546</v>
      </c>
      <c r="DE5" s="2" t="n">
        <v>-0.02217266285384819</v>
      </c>
      <c r="DF5" s="2" t="n">
        <v>-1</v>
      </c>
    </row>
    <row r="6">
      <c r="A6" s="3" t="n">
        <v>4</v>
      </c>
      <c r="B6" s="2" t="n">
        <v>-0.7757678656510302</v>
      </c>
      <c r="C6" s="2" t="n">
        <v>1.408175720401234</v>
      </c>
      <c r="D6" s="2" t="n">
        <v>1.134738763796164</v>
      </c>
      <c r="E6" s="2" t="n">
        <v>-0.1459204835588535</v>
      </c>
      <c r="F6" s="2" t="n">
        <v>-0.2166595270325901</v>
      </c>
      <c r="G6" s="2" t="n">
        <v>-0.03542944697277691</v>
      </c>
      <c r="H6" s="2" t="n">
        <v>-0.2444501975964908</v>
      </c>
      <c r="I6" s="2" t="n">
        <v>-0.1742951103200319</v>
      </c>
      <c r="J6" s="2" t="n">
        <v>-0.2620973565066563</v>
      </c>
      <c r="K6" s="2" t="n">
        <v>-0.01466381052763123</v>
      </c>
      <c r="L6" s="2" t="n">
        <v>0.6592860453029435</v>
      </c>
      <c r="M6" s="2" t="n">
        <v>-0.18838932835066</v>
      </c>
      <c r="N6" s="2" t="n">
        <v>-0.2909356818142083</v>
      </c>
      <c r="O6" s="2" t="n">
        <v>-0.2037614492711146</v>
      </c>
      <c r="P6" s="2" t="n">
        <v>-0.02073998967652456</v>
      </c>
      <c r="Q6" s="2" t="n">
        <v>-0.1717532472577863</v>
      </c>
      <c r="R6" s="2" t="n">
        <v>-0.1934866244849624</v>
      </c>
      <c r="S6" s="2" t="n">
        <v>-0.1160919490638787</v>
      </c>
      <c r="T6" s="2" t="n">
        <v>-0.07201600990978771</v>
      </c>
      <c r="U6" s="2" t="n">
        <v>-0.1016495450613056</v>
      </c>
      <c r="V6" s="2" t="n">
        <v>-0.1422718027665606</v>
      </c>
      <c r="W6" s="2" t="n">
        <v>-0.1266449477980012</v>
      </c>
      <c r="X6" s="2" t="n">
        <v>-0.1840637636940698</v>
      </c>
      <c r="Y6" s="2" t="n">
        <v>-0.2105343338541764</v>
      </c>
      <c r="Z6" s="2" t="n">
        <v>2.253993240350191</v>
      </c>
      <c r="AA6" s="2" t="n">
        <v>-0.1133438723334685</v>
      </c>
      <c r="AB6" s="2" t="n">
        <v>-0.6899419871285565</v>
      </c>
      <c r="AC6" s="2" t="n">
        <v>-0.2363739086359399</v>
      </c>
      <c r="AD6" s="2" t="n">
        <v>-0.03960742452513935</v>
      </c>
      <c r="AE6" s="2" t="n">
        <v>-0.1341955344150205</v>
      </c>
      <c r="AF6" s="2" t="n">
        <v>-0.5371442463924645</v>
      </c>
      <c r="AG6" s="2" t="n">
        <v>-0.3975080639797667</v>
      </c>
      <c r="AH6" s="2" t="n">
        <v>-0.02658694827218206</v>
      </c>
      <c r="AI6" s="2" t="n">
        <v>1.083610664699076</v>
      </c>
      <c r="AJ6" s="2" t="n">
        <v>-0.1140367776077983</v>
      </c>
      <c r="AK6" s="2" t="n">
        <v>-0.6987837631201294</v>
      </c>
      <c r="AL6" s="2" t="n">
        <v>-0.1802845994070451</v>
      </c>
      <c r="AM6" s="2" t="n">
        <v>-0.1773581255923564</v>
      </c>
      <c r="AN6" s="2" t="n">
        <v>-0.244943658141582</v>
      </c>
      <c r="AO6" s="2" t="n">
        <v>-0.3618614343686045</v>
      </c>
      <c r="AP6" s="2" t="n">
        <v>-0.01662770903614241</v>
      </c>
      <c r="AQ6" s="2" t="n">
        <v>-0.3794951692905483</v>
      </c>
      <c r="AR6" s="2" t="n">
        <v>-0.3777455496737162</v>
      </c>
      <c r="AS6" s="2" t="n">
        <v>-0.177450217937431</v>
      </c>
      <c r="AT6" s="2" t="n">
        <v>-0.2095779723282103</v>
      </c>
      <c r="AU6" s="2" t="n">
        <v>-0.2559543219826311</v>
      </c>
      <c r="AV6" s="2" t="n">
        <v>-0.3355413328621498</v>
      </c>
      <c r="AW6" s="2" t="n">
        <v>-0.06780164316770573</v>
      </c>
      <c r="AX6" s="2" t="n">
        <v>2.620109891857711</v>
      </c>
      <c r="AY6" s="2" t="n">
        <v>-0.1426084753351037</v>
      </c>
      <c r="AZ6" s="2" t="n">
        <v>-0.3553160908296676</v>
      </c>
      <c r="BA6" s="2" t="n">
        <v>-0.1712788732999745</v>
      </c>
      <c r="BB6" s="2" t="n">
        <v>-0.2271035529654673</v>
      </c>
      <c r="BC6" s="2" t="n">
        <v>-0.8253333473464215</v>
      </c>
      <c r="BD6" s="2" t="n">
        <v>-0.5851405915447594</v>
      </c>
      <c r="BE6" s="2" t="n">
        <v>-0.1762497220835128</v>
      </c>
      <c r="BF6" s="2" t="n">
        <v>-0.4293458180162059</v>
      </c>
      <c r="BG6" s="2" t="n">
        <v>-0.3440323161957066</v>
      </c>
      <c r="BH6" s="2" t="n">
        <v>4.445890673144248</v>
      </c>
      <c r="BI6" s="2" t="n">
        <v>-0.0982008699183117</v>
      </c>
      <c r="BJ6" s="2" t="n">
        <v>-0.1815519389287087</v>
      </c>
      <c r="BK6" s="2" t="n">
        <v>3.069666971138788</v>
      </c>
      <c r="BL6" s="2" t="n">
        <v>-0.09161163264387703</v>
      </c>
      <c r="BM6" s="2" t="n">
        <v>-2.42119200106194</v>
      </c>
      <c r="BN6" s="2" t="n">
        <v>1.422330759276723</v>
      </c>
      <c r="BO6" s="2" t="n">
        <v>-1.422330759276723</v>
      </c>
      <c r="BP6" s="2" t="n">
        <v>-0.1350232720969068</v>
      </c>
      <c r="BQ6" s="2" t="n">
        <v>-0.02416321288113366</v>
      </c>
      <c r="BR6" s="2" t="n">
        <v>-0.06107342309574042</v>
      </c>
      <c r="BS6" s="2" t="n">
        <v>-0.04804879622776608</v>
      </c>
      <c r="BT6" s="2" t="n">
        <v>-0.04260601960149166</v>
      </c>
      <c r="BU6" s="2" t="n">
        <v>18.48641037143373</v>
      </c>
      <c r="BV6" s="2" t="n">
        <v>-0.04641597536157929</v>
      </c>
      <c r="BW6" s="2" t="n">
        <v>-0.029337084994752</v>
      </c>
      <c r="BX6" s="2" t="n">
        <v>-0.05714945931004055</v>
      </c>
      <c r="BY6" s="2" t="n">
        <v>-0.052646975050944</v>
      </c>
      <c r="BZ6" s="2" t="n">
        <v>-0.02985682462416904</v>
      </c>
      <c r="CA6" s="2" t="n">
        <v>-0.06500204024204112</v>
      </c>
      <c r="CB6" s="2" t="n">
        <v>-0.02985682462416904</v>
      </c>
      <c r="CC6" s="2" t="n">
        <v>-0.04437806396362387</v>
      </c>
      <c r="CD6" s="2" t="n">
        <v>-0.03678502899818275</v>
      </c>
      <c r="CE6" s="2" t="n">
        <v>-0.005541888731518407</v>
      </c>
      <c r="CF6" s="2" t="n">
        <v>-0.01998524710888498</v>
      </c>
      <c r="CG6" s="2" t="n">
        <v>-0.02479131424837297</v>
      </c>
      <c r="CH6" s="2" t="n">
        <v>-0.01998524710888498</v>
      </c>
      <c r="CI6" s="2" t="n">
        <v>-0.05550333161809232</v>
      </c>
      <c r="CJ6" s="2" t="n">
        <v>-0.03636405570938363</v>
      </c>
      <c r="CK6" s="2" t="n">
        <v>-0.02715919336854527</v>
      </c>
      <c r="CL6" s="2" t="n">
        <v>-0.04740235755319129</v>
      </c>
      <c r="CM6" s="2" t="n">
        <v>-0.04993838568207847</v>
      </c>
      <c r="CN6" s="2" t="n">
        <v>-0.04367780909939639</v>
      </c>
      <c r="CO6" s="2" t="n">
        <v>-0.02351838304445524</v>
      </c>
      <c r="CP6" s="2" t="n">
        <v>-0.1419343951164587</v>
      </c>
      <c r="CQ6" s="2" t="n">
        <v>-0.03233087464267443</v>
      </c>
      <c r="CR6" s="2" t="n">
        <v>-0.02073998967652456</v>
      </c>
      <c r="CS6" s="2" t="n">
        <v>-0.03087015536838924</v>
      </c>
      <c r="CT6" s="2" t="n">
        <v>-0.07821827042172612</v>
      </c>
      <c r="CU6" s="2" t="n">
        <v>-0.04296623142850559</v>
      </c>
      <c r="CV6" s="2" t="n">
        <v>-0.03372864433647294</v>
      </c>
      <c r="CW6" s="2" t="n">
        <v>-0.05927412494505485</v>
      </c>
      <c r="CX6" s="2" t="n">
        <v>-0.01920090937660263</v>
      </c>
      <c r="CY6" s="2" t="n">
        <v>-0.04962840272039483</v>
      </c>
      <c r="CZ6" s="2" t="n">
        <v>-0.03960742452513935</v>
      </c>
      <c r="DA6" s="2" t="n">
        <v>-0.02351838304445524</v>
      </c>
      <c r="DB6" s="2" t="n">
        <v>-0.02416321288113366</v>
      </c>
      <c r="DC6" s="2" t="n">
        <v>-2.932947706169467</v>
      </c>
      <c r="DD6" s="2" t="n">
        <v>-0.04540835962166546</v>
      </c>
      <c r="DE6" s="2" t="n">
        <v>-0.02217266285384819</v>
      </c>
      <c r="DF6" s="2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46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4" customWidth="1" min="1" max="1"/>
    <col width="18" customWidth="1" min="2" max="2"/>
    <col width="30" customWidth="1" min="3" max="3"/>
    <col width="22.8" customWidth="1" min="4" max="4"/>
    <col width="30" customWidth="1" min="5" max="5"/>
    <col width="24" customWidth="1" min="6" max="6"/>
    <col width="27.6" customWidth="1" min="7" max="7"/>
    <col width="103.2" customWidth="1" min="8" max="8"/>
    <col width="12" customWidth="1" min="9" max="9"/>
    <col width="28.8" customWidth="1" min="10" max="10"/>
    <col width="22.8" customWidth="1" min="11" max="11"/>
    <col width="13.2" customWidth="1" min="12" max="12"/>
    <col width="25.2" customWidth="1" min="13" max="13"/>
  </cols>
  <sheetData>
    <row r="1">
      <c r="A1" s="4" t="inlineStr">
        <is>
          <t>Esecuzione</t>
        </is>
      </c>
      <c r="B1" s="4" t="inlineStr">
        <is>
          <t>Dataset</t>
        </is>
      </c>
      <c r="C1" s="4" t="inlineStr">
        <is>
          <t>Metodo</t>
        </is>
      </c>
      <c r="D1" s="4" t="inlineStr">
        <is>
          <t>Epoche/Iterazioni</t>
        </is>
      </c>
      <c r="E1" s="4" t="inlineStr">
        <is>
          <t>Tempo di Esecuzione (s)</t>
        </is>
      </c>
      <c r="F1" s="4" t="inlineStr">
        <is>
          <t>Loss Finale</t>
        </is>
      </c>
      <c r="G1" s="4" t="inlineStr">
        <is>
          <t>Gradiente Finale</t>
        </is>
      </c>
      <c r="H1" s="4" t="inlineStr">
        <is>
          <t>Plot</t>
        </is>
      </c>
      <c r="I1" s="4" t="inlineStr">
        <is>
          <t>Commenti</t>
        </is>
      </c>
      <c r="J1" s="4" t="inlineStr">
        <is>
          <t>Numero caratteristiche</t>
        </is>
      </c>
      <c r="K1" s="4" t="inlineStr">
        <is>
          <t>Numero Campioni X</t>
        </is>
      </c>
      <c r="L1" s="4" t="inlineStr">
        <is>
          <t>CPU usate</t>
        </is>
      </c>
      <c r="M1" s="4" t="inlineStr">
        <is>
          <t>Numero sottoblocchi</t>
        </is>
      </c>
    </row>
    <row r="2">
      <c r="A2" s="5" t="n">
        <v>1</v>
      </c>
      <c r="B2" s="5" t="inlineStr">
        <is>
          <t>Breast_Cancer</t>
        </is>
      </c>
      <c r="C2" s="5" t="inlineStr">
        <is>
          <t>Gauss-Seidel</t>
        </is>
      </c>
      <c r="D2" s="5" t="n">
        <v>99</v>
      </c>
      <c r="E2" s="5" t="n">
        <v>0.2399403079998592</v>
      </c>
      <c r="F2" s="5" t="n">
        <v>0.2098724307787271</v>
      </c>
      <c r="G2" s="5" t="n">
        <v>2.523262304560382e-06</v>
      </c>
      <c r="H2" s="5">
        <f>HYPERLINK("plots_Breast_Cancer/Gauss-Seidel_plot1.png", "Vedi grafico")</f>
        <v/>
      </c>
      <c r="I2" s="6" t="inlineStr"/>
      <c r="J2" s="5" t="n">
        <v>30</v>
      </c>
      <c r="K2" s="5" t="n">
        <v>569</v>
      </c>
      <c r="L2" s="5" t="n">
        <v>1</v>
      </c>
      <c r="M2" s="5" t="n">
        <v>8</v>
      </c>
    </row>
    <row r="3">
      <c r="A3" s="5" t="n">
        <v>1</v>
      </c>
      <c r="B3" s="5" t="inlineStr">
        <is>
          <t>Breast_Cancer</t>
        </is>
      </c>
      <c r="C3" s="5" t="inlineStr">
        <is>
          <t>Gradient Descent</t>
        </is>
      </c>
      <c r="D3" s="5" t="n">
        <v>100</v>
      </c>
      <c r="E3" s="5" t="n">
        <v>0.01244559299993853</v>
      </c>
      <c r="F3" s="5" t="n">
        <v>0.21024932776281</v>
      </c>
      <c r="G3" s="5" t="n">
        <v>0.01207764533447778</v>
      </c>
      <c r="H3" s="5">
        <f>HYPERLINK("plots_Breast_Cancer/Gradient Descent_plot1.png", "Vedi grafico")</f>
        <v/>
      </c>
      <c r="I3" s="6" t="inlineStr"/>
      <c r="J3" s="5" t="n">
        <v>30</v>
      </c>
      <c r="K3" s="5" t="n">
        <v>569</v>
      </c>
      <c r="L3" s="5" t="n">
        <v>1</v>
      </c>
      <c r="M3" s="5" t="n">
        <v>1</v>
      </c>
    </row>
    <row r="4">
      <c r="A4" s="5" t="n">
        <v>1</v>
      </c>
      <c r="B4" s="5" t="inlineStr">
        <is>
          <t>Breast_Cancer</t>
        </is>
      </c>
      <c r="C4" s="5" t="inlineStr">
        <is>
          <t>Gradient Descent Armijo</t>
        </is>
      </c>
      <c r="D4" s="5" t="n">
        <v>100</v>
      </c>
      <c r="E4" s="5" t="n">
        <v>0.02277147999848239</v>
      </c>
      <c r="F4" s="5" t="n">
        <v>0.2098724307504316</v>
      </c>
      <c r="G4" s="5" t="n">
        <v>1.492509589964046e-07</v>
      </c>
      <c r="H4" s="5">
        <f>HYPERLINK("plots_Breast_Cancer/Gradient Descent Armijo_plot1.png", "Vedi grafico")</f>
        <v/>
      </c>
      <c r="I4" s="6" t="inlineStr"/>
      <c r="J4" s="5" t="n">
        <v>30</v>
      </c>
      <c r="K4" s="5" t="n">
        <v>569</v>
      </c>
      <c r="L4" s="5" t="n">
        <v>1</v>
      </c>
      <c r="M4" s="5" t="n">
        <v>1</v>
      </c>
    </row>
    <row r="5">
      <c r="A5" s="5" t="n">
        <v>1</v>
      </c>
      <c r="B5" s="5" t="inlineStr">
        <is>
          <t>Breast_Cancer</t>
        </is>
      </c>
      <c r="C5" s="5" t="inlineStr">
        <is>
          <t>Jacobi</t>
        </is>
      </c>
      <c r="D5" s="5" t="n">
        <v>99</v>
      </c>
      <c r="E5" s="5" t="n">
        <v>2.253151073000481</v>
      </c>
      <c r="F5" s="5" t="n">
        <v>0.2098724307848013</v>
      </c>
      <c r="G5" s="5" t="n">
        <v>2.682126647286116e-06</v>
      </c>
      <c r="H5" s="5">
        <f>HYPERLINK("plots_Breast_Cancer/Jacobi_plot1.png", "Vedi grafico")</f>
        <v/>
      </c>
      <c r="I5" s="6" t="inlineStr"/>
      <c r="J5" s="5" t="n">
        <v>30</v>
      </c>
      <c r="K5" s="5" t="n">
        <v>569</v>
      </c>
      <c r="L5" s="5" t="n">
        <v>4</v>
      </c>
      <c r="M5" s="5" t="n">
        <v>8</v>
      </c>
    </row>
    <row r="6">
      <c r="A6" s="5" t="n">
        <v>1</v>
      </c>
      <c r="B6" s="6" t="inlineStr"/>
      <c r="C6" s="6" t="inlineStr"/>
      <c r="D6" s="6" t="inlineStr"/>
      <c r="E6" s="6" t="inlineStr"/>
      <c r="F6" s="5" t="inlineStr">
        <is>
          <t>Loss overlay</t>
        </is>
      </c>
      <c r="G6" s="6" t="inlineStr"/>
      <c r="H6" s="5">
        <f>HYPERLINK("plots_Breast_Cancer/loss_overlay.png", "Vedi grafico")</f>
        <v/>
      </c>
      <c r="I6" s="6" t="inlineStr"/>
      <c r="J6" s="6" t="inlineStr"/>
      <c r="K6" s="6" t="inlineStr"/>
      <c r="L6" s="6" t="inlineStr"/>
      <c r="M6" s="6" t="inlineStr"/>
    </row>
    <row r="7">
      <c r="A7" s="5" t="n">
        <v>1</v>
      </c>
      <c r="B7" s="5" t="inlineStr">
        <is>
          <t>Diabetes</t>
        </is>
      </c>
      <c r="C7" s="5" t="inlineStr">
        <is>
          <t>Gauss-Seidel</t>
        </is>
      </c>
      <c r="D7" s="5" t="n">
        <v>99</v>
      </c>
      <c r="E7" s="5" t="n">
        <v>0.1988125980005861</v>
      </c>
      <c r="F7" s="5" t="n">
        <v>0.5323402185640094</v>
      </c>
      <c r="G7" s="5" t="n">
        <v>2.311161225934589e-06</v>
      </c>
      <c r="H7" s="5">
        <f>HYPERLINK("plots_Diabetes/Gauss-Seidel_plot1.png", "Vedi grafico")</f>
        <v/>
      </c>
      <c r="I7" s="6" t="inlineStr"/>
      <c r="J7" s="5" t="n">
        <v>10</v>
      </c>
      <c r="K7" s="5" t="n">
        <v>442</v>
      </c>
      <c r="L7" s="5" t="n">
        <v>1</v>
      </c>
      <c r="M7" s="5" t="n">
        <v>8</v>
      </c>
    </row>
    <row r="8">
      <c r="A8" s="5" t="n">
        <v>1</v>
      </c>
      <c r="B8" s="5" t="inlineStr">
        <is>
          <t>Diabetes</t>
        </is>
      </c>
      <c r="C8" s="5" t="inlineStr">
        <is>
          <t>Gradient Descent</t>
        </is>
      </c>
      <c r="D8" s="5" t="n">
        <v>100</v>
      </c>
      <c r="E8" s="5" t="n">
        <v>0.01264088500101934</v>
      </c>
      <c r="F8" s="5" t="n">
        <v>0.5326382204297596</v>
      </c>
      <c r="G8" s="5" t="n">
        <v>0.01218293665803465</v>
      </c>
      <c r="H8" s="5">
        <f>HYPERLINK("plots_Diabetes/Gradient Descent_plot1.png", "Vedi grafico")</f>
        <v/>
      </c>
      <c r="I8" s="6" t="inlineStr"/>
      <c r="J8" s="5" t="n">
        <v>10</v>
      </c>
      <c r="K8" s="5" t="n">
        <v>442</v>
      </c>
      <c r="L8" s="5" t="n">
        <v>1</v>
      </c>
      <c r="M8" s="5" t="n">
        <v>1</v>
      </c>
    </row>
    <row r="9">
      <c r="A9" s="5" t="n">
        <v>1</v>
      </c>
      <c r="B9" s="5" t="inlineStr">
        <is>
          <t>Diabetes</t>
        </is>
      </c>
      <c r="C9" s="5" t="inlineStr">
        <is>
          <t>Gradient Descent Armijo</t>
        </is>
      </c>
      <c r="D9" s="5" t="n">
        <v>100</v>
      </c>
      <c r="E9" s="5" t="n">
        <v>0.02168088500002341</v>
      </c>
      <c r="F9" s="5" t="n">
        <v>0.5323402185455357</v>
      </c>
      <c r="G9" s="5" t="n">
        <v>6.151058904636357e-08</v>
      </c>
      <c r="H9" s="5">
        <f>HYPERLINK("plots_Diabetes/Gradient Descent Armijo_plot1.png", "Vedi grafico")</f>
        <v/>
      </c>
      <c r="I9" s="6" t="inlineStr"/>
      <c r="J9" s="5" t="n">
        <v>10</v>
      </c>
      <c r="K9" s="5" t="n">
        <v>442</v>
      </c>
      <c r="L9" s="5" t="n">
        <v>1</v>
      </c>
      <c r="M9" s="5" t="n">
        <v>1</v>
      </c>
    </row>
    <row r="10">
      <c r="A10" s="5" t="n">
        <v>1</v>
      </c>
      <c r="B10" s="5" t="inlineStr">
        <is>
          <t>Diabetes</t>
        </is>
      </c>
      <c r="C10" s="5" t="inlineStr">
        <is>
          <t>Jacobi</t>
        </is>
      </c>
      <c r="D10" s="5" t="n">
        <v>99</v>
      </c>
      <c r="E10" s="5" t="n">
        <v>1.226186514999426</v>
      </c>
      <c r="F10" s="5" t="n">
        <v>0.5323402185648997</v>
      </c>
      <c r="G10" s="5" t="n">
        <v>2.434749041535385e-06</v>
      </c>
      <c r="H10" s="5">
        <f>HYPERLINK("plots_Diabetes/Jacobi_plot1.png", "Vedi grafico")</f>
        <v/>
      </c>
      <c r="I10" s="6" t="inlineStr"/>
      <c r="J10" s="5" t="n">
        <v>10</v>
      </c>
      <c r="K10" s="5" t="n">
        <v>442</v>
      </c>
      <c r="L10" s="5" t="n">
        <v>4</v>
      </c>
      <c r="M10" s="5" t="n">
        <v>8</v>
      </c>
    </row>
    <row r="11">
      <c r="A11" s="5" t="n">
        <v>1</v>
      </c>
      <c r="B11" s="6" t="inlineStr"/>
      <c r="C11" s="6" t="inlineStr"/>
      <c r="D11" s="6" t="inlineStr"/>
      <c r="E11" s="6" t="inlineStr"/>
      <c r="F11" s="5" t="inlineStr">
        <is>
          <t>Loss overlay</t>
        </is>
      </c>
      <c r="G11" s="6" t="inlineStr"/>
      <c r="H11" s="5">
        <f>HYPERLINK("plots_Diabetes/loss_overlay.png", "Vedi grafico")</f>
        <v/>
      </c>
      <c r="I11" s="6" t="inlineStr"/>
      <c r="J11" s="6" t="inlineStr"/>
      <c r="K11" s="6" t="inlineStr"/>
      <c r="L11" s="6" t="inlineStr"/>
      <c r="M11" s="6" t="inlineStr"/>
    </row>
    <row r="12">
      <c r="A12" s="5" t="n">
        <v>1</v>
      </c>
      <c r="B12" s="5" t="inlineStr">
        <is>
          <t>Digits</t>
        </is>
      </c>
      <c r="C12" s="5" t="inlineStr">
        <is>
          <t>Gauss-Seidel</t>
        </is>
      </c>
      <c r="D12" s="5" t="n">
        <v>99</v>
      </c>
      <c r="E12" s="5" t="n">
        <v>0.5432594899994001</v>
      </c>
      <c r="F12" s="5" t="n">
        <v>0.3443474773783152</v>
      </c>
      <c r="G12" s="5" t="n">
        <v>2.446240590039423e-06</v>
      </c>
      <c r="H12" s="5">
        <f>HYPERLINK("plots_Digits/Gauss-Seidel_plot1.png", "Vedi grafico")</f>
        <v/>
      </c>
      <c r="I12" s="6" t="inlineStr"/>
      <c r="J12" s="5" t="n">
        <v>64</v>
      </c>
      <c r="K12" s="5" t="n">
        <v>1797</v>
      </c>
      <c r="L12" s="5" t="n">
        <v>1</v>
      </c>
      <c r="M12" s="5" t="n">
        <v>8</v>
      </c>
    </row>
    <row r="13">
      <c r="A13" s="5" t="n">
        <v>1</v>
      </c>
      <c r="B13" s="5" t="inlineStr">
        <is>
          <t>Digits</t>
        </is>
      </c>
      <c r="C13" s="5" t="inlineStr">
        <is>
          <t>Gradient Descent</t>
        </is>
      </c>
      <c r="D13" s="5" t="n">
        <v>100</v>
      </c>
      <c r="E13" s="5" t="n">
        <v>0.02680315699944913</v>
      </c>
      <c r="F13" s="5" t="n">
        <v>0.3453750010674423</v>
      </c>
      <c r="G13" s="5" t="n">
        <v>0.01978643865000844</v>
      </c>
      <c r="H13" s="5">
        <f>HYPERLINK("plots_Digits/Gradient Descent_plot1.png", "Vedi grafico")</f>
        <v/>
      </c>
      <c r="I13" s="6" t="inlineStr"/>
      <c r="J13" s="5" t="n">
        <v>64</v>
      </c>
      <c r="K13" s="5" t="n">
        <v>1797</v>
      </c>
      <c r="L13" s="5" t="n">
        <v>1</v>
      </c>
      <c r="M13" s="5" t="n">
        <v>1</v>
      </c>
    </row>
    <row r="14">
      <c r="A14" s="5" t="n">
        <v>1</v>
      </c>
      <c r="B14" s="5" t="inlineStr">
        <is>
          <t>Digits</t>
        </is>
      </c>
      <c r="C14" s="5" t="inlineStr">
        <is>
          <t>Gradient Descent Armijo</t>
        </is>
      </c>
      <c r="D14" s="5" t="n">
        <v>100</v>
      </c>
      <c r="E14" s="5" t="n">
        <v>0.05587330100024701</v>
      </c>
      <c r="F14" s="5" t="n">
        <v>0.3443474773610521</v>
      </c>
      <c r="G14" s="5" t="n">
        <v>1.033194216913189e-07</v>
      </c>
      <c r="H14" s="5">
        <f>HYPERLINK("plots_Digits/Gradient Descent Armijo_plot1.png", "Vedi grafico")</f>
        <v/>
      </c>
      <c r="I14" s="6" t="inlineStr"/>
      <c r="J14" s="5" t="n">
        <v>64</v>
      </c>
      <c r="K14" s="5" t="n">
        <v>1797</v>
      </c>
      <c r="L14" s="5" t="n">
        <v>1</v>
      </c>
      <c r="M14" s="5" t="n">
        <v>1</v>
      </c>
    </row>
    <row r="15">
      <c r="A15" s="5" t="n">
        <v>1</v>
      </c>
      <c r="B15" s="5" t="inlineStr">
        <is>
          <t>Digits</t>
        </is>
      </c>
      <c r="C15" s="5" t="inlineStr">
        <is>
          <t>Jacobi</t>
        </is>
      </c>
      <c r="D15" s="5" t="n">
        <v>99</v>
      </c>
      <c r="E15" s="5" t="n">
        <v>3.591398047999974</v>
      </c>
      <c r="F15" s="5" t="n">
        <v>0.3443474774693096</v>
      </c>
      <c r="G15" s="5" t="n">
        <v>5.391941468179304e-06</v>
      </c>
      <c r="H15" s="5">
        <f>HYPERLINK("plots_Digits/Jacobi_plot1.png", "Vedi grafico")</f>
        <v/>
      </c>
      <c r="I15" s="6" t="inlineStr"/>
      <c r="J15" s="5" t="n">
        <v>64</v>
      </c>
      <c r="K15" s="5" t="n">
        <v>1797</v>
      </c>
      <c r="L15" s="5" t="n">
        <v>4</v>
      </c>
      <c r="M15" s="5" t="n">
        <v>8</v>
      </c>
    </row>
    <row r="16">
      <c r="A16" s="5" t="n">
        <v>1</v>
      </c>
      <c r="B16" s="6" t="inlineStr"/>
      <c r="C16" s="6" t="inlineStr"/>
      <c r="D16" s="6" t="inlineStr"/>
      <c r="E16" s="6" t="inlineStr"/>
      <c r="F16" s="5" t="inlineStr">
        <is>
          <t>Loss overlay</t>
        </is>
      </c>
      <c r="G16" s="6" t="inlineStr"/>
      <c r="H16" s="5">
        <f>HYPERLINK("plots_Digits/loss_overlay.png", "Vedi grafico")</f>
        <v/>
      </c>
      <c r="I16" s="6" t="inlineStr"/>
      <c r="J16" s="6" t="inlineStr"/>
      <c r="K16" s="6" t="inlineStr"/>
      <c r="L16" s="6" t="inlineStr"/>
      <c r="M16" s="6" t="inlineStr"/>
    </row>
    <row r="17">
      <c r="A17" s="5" t="n">
        <v>1</v>
      </c>
      <c r="B17" s="5" t="inlineStr">
        <is>
          <t>Iris</t>
        </is>
      </c>
      <c r="C17" s="5" t="inlineStr">
        <is>
          <t>Gauss-Seidel</t>
        </is>
      </c>
      <c r="D17" s="5" t="n">
        <v>7</v>
      </c>
      <c r="E17" s="5" t="n">
        <v>0.01515027099958388</v>
      </c>
      <c r="F17" s="5" t="n">
        <v>0.2770481480513239</v>
      </c>
      <c r="G17" s="5" t="n">
        <v>9.106265978521454e-07</v>
      </c>
      <c r="H17" s="5">
        <f>HYPERLINK("plots_Iris/Gauss-Seidel_plot1.png", "Vedi grafico")</f>
        <v/>
      </c>
      <c r="I17" s="6" t="inlineStr"/>
      <c r="J17" s="5" t="n">
        <v>4</v>
      </c>
      <c r="K17" s="5" t="n">
        <v>150</v>
      </c>
      <c r="L17" s="5" t="n">
        <v>1</v>
      </c>
      <c r="M17" s="5" t="n">
        <v>8</v>
      </c>
    </row>
    <row r="18">
      <c r="A18" s="5" t="n">
        <v>1</v>
      </c>
      <c r="B18" s="5" t="inlineStr">
        <is>
          <t>Iris</t>
        </is>
      </c>
      <c r="C18" s="5" t="inlineStr">
        <is>
          <t>Gradient Descent</t>
        </is>
      </c>
      <c r="D18" s="5" t="n">
        <v>100</v>
      </c>
      <c r="E18" s="5" t="n">
        <v>0.01320410299922514</v>
      </c>
      <c r="F18" s="5" t="n">
        <v>0.2777665248132257</v>
      </c>
      <c r="G18" s="5" t="n">
        <v>0.01818751214894127</v>
      </c>
      <c r="H18" s="5">
        <f>HYPERLINK("plots_Iris/Gradient Descent_plot1.png", "Vedi grafico")</f>
        <v/>
      </c>
      <c r="I18" s="6" t="inlineStr"/>
      <c r="J18" s="5" t="n">
        <v>4</v>
      </c>
      <c r="K18" s="5" t="n">
        <v>150</v>
      </c>
      <c r="L18" s="5" t="n">
        <v>1</v>
      </c>
      <c r="M18" s="5" t="n">
        <v>1</v>
      </c>
    </row>
    <row r="19">
      <c r="A19" s="5" t="n">
        <v>1</v>
      </c>
      <c r="B19" s="5" t="inlineStr">
        <is>
          <t>Iris</t>
        </is>
      </c>
      <c r="C19" s="5" t="inlineStr">
        <is>
          <t>Gradient Descent Armijo</t>
        </is>
      </c>
      <c r="D19" s="5" t="n">
        <v>100</v>
      </c>
      <c r="E19" s="5" t="n">
        <v>0.01819707299910078</v>
      </c>
      <c r="F19" s="5" t="n">
        <v>0.2770481480474194</v>
      </c>
      <c r="G19" s="5" t="n">
        <v>1.000874473627518e-07</v>
      </c>
      <c r="H19" s="5">
        <f>HYPERLINK("plots_Iris/Gradient Descent Armijo_plot1.png", "Vedi grafico")</f>
        <v/>
      </c>
      <c r="I19" s="6" t="inlineStr"/>
      <c r="J19" s="5" t="n">
        <v>4</v>
      </c>
      <c r="K19" s="5" t="n">
        <v>150</v>
      </c>
      <c r="L19" s="5" t="n">
        <v>1</v>
      </c>
      <c r="M19" s="5" t="n">
        <v>1</v>
      </c>
    </row>
    <row r="20">
      <c r="A20" s="5" t="n">
        <v>1</v>
      </c>
      <c r="B20" s="5" t="inlineStr">
        <is>
          <t>Iris</t>
        </is>
      </c>
      <c r="C20" s="5" t="inlineStr">
        <is>
          <t>Jacobi</t>
        </is>
      </c>
      <c r="D20" s="5" t="n">
        <v>7</v>
      </c>
      <c r="E20" s="5" t="n">
        <v>0.1187429279998469</v>
      </c>
      <c r="F20" s="5" t="n">
        <v>0.2770481480513239</v>
      </c>
      <c r="G20" s="5" t="n">
        <v>9.106265978521454e-07</v>
      </c>
      <c r="H20" s="5">
        <f>HYPERLINK("plots_Iris/Jacobi_plot1.png", "Vedi grafico")</f>
        <v/>
      </c>
      <c r="I20" s="6" t="inlineStr"/>
      <c r="J20" s="5" t="n">
        <v>4</v>
      </c>
      <c r="K20" s="5" t="n">
        <v>150</v>
      </c>
      <c r="L20" s="5" t="n">
        <v>4</v>
      </c>
      <c r="M20" s="5" t="n">
        <v>8</v>
      </c>
    </row>
    <row r="21">
      <c r="A21" s="5" t="n">
        <v>1</v>
      </c>
      <c r="B21" s="6" t="inlineStr"/>
      <c r="C21" s="6" t="inlineStr"/>
      <c r="D21" s="6" t="inlineStr"/>
      <c r="E21" s="6" t="inlineStr"/>
      <c r="F21" s="5" t="inlineStr">
        <is>
          <t>Loss overlay</t>
        </is>
      </c>
      <c r="G21" s="6" t="inlineStr"/>
      <c r="H21" s="5">
        <f>HYPERLINK("plots_Iris/loss_overlay.png", "Vedi grafico")</f>
        <v/>
      </c>
      <c r="I21" s="6" t="inlineStr"/>
      <c r="J21" s="6" t="inlineStr"/>
      <c r="K21" s="6" t="inlineStr"/>
      <c r="L21" s="6" t="inlineStr"/>
      <c r="M21" s="6" t="inlineStr"/>
    </row>
    <row r="22">
      <c r="A22" s="5" t="n">
        <v>1</v>
      </c>
      <c r="B22" s="5" t="inlineStr">
        <is>
          <t>Wine</t>
        </is>
      </c>
      <c r="C22" s="5" t="inlineStr">
        <is>
          <t>Gauss-Seidel</t>
        </is>
      </c>
      <c r="D22" s="5" t="n">
        <v>99</v>
      </c>
      <c r="E22" s="5" t="n">
        <v>0.168849957999555</v>
      </c>
      <c r="F22" s="5" t="n">
        <v>0.2868725599955528</v>
      </c>
      <c r="G22" s="5" t="n">
        <v>2.467500321195467e-06</v>
      </c>
      <c r="H22" s="5">
        <f>HYPERLINK("plots_Wine/Gauss-Seidel_plot1.png", "Vedi grafico")</f>
        <v/>
      </c>
      <c r="I22" s="6" t="inlineStr"/>
      <c r="J22" s="5" t="n">
        <v>13</v>
      </c>
      <c r="K22" s="5" t="n">
        <v>178</v>
      </c>
      <c r="L22" s="5" t="n">
        <v>1</v>
      </c>
      <c r="M22" s="5" t="n">
        <v>8</v>
      </c>
    </row>
    <row r="23">
      <c r="A23" s="5" t="n">
        <v>1</v>
      </c>
      <c r="B23" s="5" t="inlineStr">
        <is>
          <t>Wine</t>
        </is>
      </c>
      <c r="C23" s="5" t="inlineStr">
        <is>
          <t>Gradient Descent</t>
        </is>
      </c>
      <c r="D23" s="5" t="n">
        <v>100</v>
      </c>
      <c r="E23" s="5" t="n">
        <v>0.009433966999495169</v>
      </c>
      <c r="F23" s="5" t="n">
        <v>0.288147784334295</v>
      </c>
      <c r="G23" s="5" t="n">
        <v>0.02226338153822115</v>
      </c>
      <c r="H23" s="5">
        <f>HYPERLINK("plots_Wine/Gradient Descent_plot1.png", "Vedi grafico")</f>
        <v/>
      </c>
      <c r="I23" s="6" t="inlineStr"/>
      <c r="J23" s="5" t="n">
        <v>13</v>
      </c>
      <c r="K23" s="5" t="n">
        <v>178</v>
      </c>
      <c r="L23" s="5" t="n">
        <v>1</v>
      </c>
      <c r="M23" s="5" t="n">
        <v>1</v>
      </c>
    </row>
    <row r="24">
      <c r="A24" s="5" t="n">
        <v>1</v>
      </c>
      <c r="B24" s="5" t="inlineStr">
        <is>
          <t>Wine</t>
        </is>
      </c>
      <c r="C24" s="5" t="inlineStr">
        <is>
          <t>Gradient Descent Armijo</t>
        </is>
      </c>
      <c r="D24" s="5" t="n">
        <v>100</v>
      </c>
      <c r="E24" s="5" t="n">
        <v>0.01789710199955152</v>
      </c>
      <c r="F24" s="5" t="n">
        <v>0.286872559975856</v>
      </c>
      <c r="G24" s="5" t="n">
        <v>5.163998511282093e-08</v>
      </c>
      <c r="H24" s="5">
        <f>HYPERLINK("plots_Wine/Gradient Descent Armijo_plot1.png", "Vedi grafico")</f>
        <v/>
      </c>
      <c r="I24" s="6" t="inlineStr"/>
      <c r="J24" s="5" t="n">
        <v>13</v>
      </c>
      <c r="K24" s="5" t="n">
        <v>178</v>
      </c>
      <c r="L24" s="5" t="n">
        <v>1</v>
      </c>
      <c r="M24" s="5" t="n">
        <v>1</v>
      </c>
    </row>
    <row r="25">
      <c r="A25" s="5" t="n">
        <v>1</v>
      </c>
      <c r="B25" s="5" t="inlineStr">
        <is>
          <t>Wine</t>
        </is>
      </c>
      <c r="C25" s="5" t="inlineStr">
        <is>
          <t>Jacobi</t>
        </is>
      </c>
      <c r="D25" s="5" t="n">
        <v>99</v>
      </c>
      <c r="E25" s="5" t="n">
        <v>1.277500934000273</v>
      </c>
      <c r="F25" s="5" t="n">
        <v>0.2868725599963897</v>
      </c>
      <c r="G25" s="5" t="n">
        <v>2.480823114822132e-06</v>
      </c>
      <c r="H25" s="5">
        <f>HYPERLINK("plots_Wine/Jacobi_plot1.png", "Vedi grafico")</f>
        <v/>
      </c>
      <c r="I25" s="6" t="inlineStr"/>
      <c r="J25" s="5" t="n">
        <v>13</v>
      </c>
      <c r="K25" s="5" t="n">
        <v>178</v>
      </c>
      <c r="L25" s="5" t="n">
        <v>4</v>
      </c>
      <c r="M25" s="5" t="n">
        <v>8</v>
      </c>
    </row>
    <row r="26">
      <c r="A26" s="5" t="n">
        <v>1</v>
      </c>
      <c r="B26" s="6" t="inlineStr"/>
      <c r="C26" s="6" t="inlineStr"/>
      <c r="D26" s="6" t="inlineStr"/>
      <c r="E26" s="6" t="inlineStr"/>
      <c r="F26" s="5" t="inlineStr">
        <is>
          <t>Loss overlay</t>
        </is>
      </c>
      <c r="G26" s="6" t="inlineStr"/>
      <c r="H26" s="5">
        <f>HYPERLINK("plots_Wine/loss_overlay.png", "Vedi grafico")</f>
        <v/>
      </c>
      <c r="I26" s="6" t="inlineStr"/>
      <c r="J26" s="6" t="inlineStr"/>
      <c r="K26" s="6" t="inlineStr"/>
      <c r="L26" s="6" t="inlineStr"/>
      <c r="M26" s="6" t="inlineStr"/>
    </row>
    <row r="27">
      <c r="A27" s="5" t="n">
        <v>1</v>
      </c>
      <c r="B27" s="5" t="inlineStr">
        <is>
          <t>Fetch</t>
        </is>
      </c>
      <c r="C27" s="5" t="inlineStr">
        <is>
          <t>Gauss-Seidel</t>
        </is>
      </c>
      <c r="D27" s="5" t="n">
        <v>99</v>
      </c>
      <c r="E27" s="5" t="n">
        <v>9.214062377999653</v>
      </c>
      <c r="F27" s="5" t="n">
        <v>0.6809618106771901</v>
      </c>
      <c r="G27" s="5" t="n">
        <v>2.632020255789491e-06</v>
      </c>
      <c r="H27" s="5">
        <f>HYPERLINK("plots_Fetch/Gauss-Seidel_plot1.png", "Vedi grafico")</f>
        <v/>
      </c>
      <c r="I27" s="6" t="inlineStr"/>
      <c r="J27" s="5" t="n">
        <v>1000</v>
      </c>
      <c r="K27" s="5" t="n">
        <v>1772</v>
      </c>
      <c r="L27" s="5" t="n">
        <v>1</v>
      </c>
      <c r="M27" s="5" t="n">
        <v>8</v>
      </c>
    </row>
    <row r="28">
      <c r="A28" s="5" t="n">
        <v>1</v>
      </c>
      <c r="B28" s="5" t="inlineStr">
        <is>
          <t>Fetch</t>
        </is>
      </c>
      <c r="C28" s="5" t="inlineStr">
        <is>
          <t>Gradient Descent</t>
        </is>
      </c>
      <c r="D28" s="5" t="n">
        <v>100</v>
      </c>
      <c r="E28" s="5" t="n">
        <v>1.207256117000725</v>
      </c>
      <c r="F28" s="5" t="n">
        <v>0.6824659116643904</v>
      </c>
      <c r="G28" s="5" t="n">
        <v>0.01787015928377085</v>
      </c>
      <c r="H28" s="5">
        <f>HYPERLINK("plots_Fetch/Gradient Descent_plot1.png", "Vedi grafico")</f>
        <v/>
      </c>
      <c r="I28" s="6" t="inlineStr"/>
      <c r="J28" s="5" t="n">
        <v>1000</v>
      </c>
      <c r="K28" s="5" t="n">
        <v>1772</v>
      </c>
      <c r="L28" s="5" t="n">
        <v>1</v>
      </c>
      <c r="M28" s="5" t="n">
        <v>1</v>
      </c>
    </row>
    <row r="29">
      <c r="A29" s="5" t="n">
        <v>1</v>
      </c>
      <c r="B29" s="5" t="inlineStr">
        <is>
          <t>Fetch</t>
        </is>
      </c>
      <c r="C29" s="5" t="inlineStr">
        <is>
          <t>Gradient Descent Armijo</t>
        </is>
      </c>
      <c r="D29" s="5" t="n">
        <v>100</v>
      </c>
      <c r="E29" s="5" t="n">
        <v>2.434844363000593</v>
      </c>
      <c r="F29" s="5" t="n">
        <v>0.6809618106483921</v>
      </c>
      <c r="G29" s="5" t="n">
        <v>9.812735794655194e-07</v>
      </c>
      <c r="H29" s="5">
        <f>HYPERLINK("plots_Fetch/Gradient Descent Armijo_plot1.png", "Vedi grafico")</f>
        <v/>
      </c>
      <c r="I29" s="6" t="inlineStr"/>
      <c r="J29" s="5" t="n">
        <v>1000</v>
      </c>
      <c r="K29" s="5" t="n">
        <v>1772</v>
      </c>
      <c r="L29" s="5" t="n">
        <v>1</v>
      </c>
      <c r="M29" s="5" t="n">
        <v>1</v>
      </c>
    </row>
    <row r="30">
      <c r="A30" s="5" t="n">
        <v>1</v>
      </c>
      <c r="B30" s="5" t="inlineStr">
        <is>
          <t>Fetch</t>
        </is>
      </c>
      <c r="C30" s="5" t="inlineStr">
        <is>
          <t>Jacobi</t>
        </is>
      </c>
      <c r="D30" s="5" t="n">
        <v>99</v>
      </c>
      <c r="E30" s="5" t="n">
        <v>26.84235366699977</v>
      </c>
      <c r="F30" s="5" t="n">
        <v>0.6809618106760638</v>
      </c>
      <c r="G30" s="5" t="n">
        <v>2.586924576415049e-06</v>
      </c>
      <c r="H30" s="5">
        <f>HYPERLINK("plots_Fetch/Jacobi_plot1.png", "Vedi grafico")</f>
        <v/>
      </c>
      <c r="I30" s="6" t="inlineStr"/>
      <c r="J30" s="5" t="n">
        <v>1000</v>
      </c>
      <c r="K30" s="5" t="n">
        <v>1772</v>
      </c>
      <c r="L30" s="5" t="n">
        <v>4</v>
      </c>
      <c r="M30" s="5" t="n">
        <v>8</v>
      </c>
    </row>
    <row r="31">
      <c r="A31" s="5" t="n">
        <v>1</v>
      </c>
      <c r="B31" s="6" t="inlineStr"/>
      <c r="C31" s="6" t="inlineStr"/>
      <c r="D31" s="6" t="inlineStr"/>
      <c r="E31" s="6" t="inlineStr"/>
      <c r="F31" s="5" t="inlineStr">
        <is>
          <t>Loss overlay</t>
        </is>
      </c>
      <c r="G31" s="6" t="inlineStr"/>
      <c r="H31" s="5">
        <f>HYPERLINK("plots_Fetch/loss_overlay.png", "Vedi grafico")</f>
        <v/>
      </c>
      <c r="I31" s="6" t="inlineStr"/>
      <c r="J31" s="6" t="inlineStr"/>
      <c r="K31" s="6" t="inlineStr"/>
      <c r="L31" s="6" t="inlineStr"/>
      <c r="M31" s="6" t="inlineStr"/>
    </row>
    <row r="32">
      <c r="A32" s="5" t="n">
        <v>1</v>
      </c>
      <c r="B32" s="5" t="inlineStr">
        <is>
          <t>Adult</t>
        </is>
      </c>
      <c r="C32" s="5" t="inlineStr">
        <is>
          <t>Gauss-Seidel</t>
        </is>
      </c>
      <c r="D32" s="5" t="n">
        <v>99</v>
      </c>
      <c r="E32" s="5" t="n">
        <v>0.2658976160000748</v>
      </c>
      <c r="F32" s="5" t="n">
        <v>0.510154080354381</v>
      </c>
      <c r="G32" s="5" t="n">
        <v>2.410074948352843e-06</v>
      </c>
      <c r="H32" s="5">
        <f>HYPERLINK("plots_Adult/Gauss-Seidel_plot1.png", "Vedi grafico")</f>
        <v/>
      </c>
      <c r="I32" s="6" t="inlineStr"/>
      <c r="J32" s="5" t="n">
        <v>108</v>
      </c>
      <c r="K32" s="5" t="n">
        <v>500</v>
      </c>
      <c r="L32" s="5" t="n">
        <v>1</v>
      </c>
      <c r="M32" s="5" t="n">
        <v>8</v>
      </c>
    </row>
    <row r="33">
      <c r="A33" s="5" t="n">
        <v>1</v>
      </c>
      <c r="B33" s="5" t="inlineStr">
        <is>
          <t>Adult</t>
        </is>
      </c>
      <c r="C33" s="5" t="inlineStr">
        <is>
          <t>Gradient Descent</t>
        </is>
      </c>
      <c r="D33" s="5" t="n">
        <v>100</v>
      </c>
      <c r="E33" s="5" t="n">
        <v>0.01148506599929533</v>
      </c>
      <c r="F33" s="5" t="n">
        <v>0.5121771278438636</v>
      </c>
      <c r="G33" s="5" t="n">
        <v>0.02422305615100654</v>
      </c>
      <c r="H33" s="5">
        <f>HYPERLINK("plots_Adult/Gradient Descent_plot1.png", "Vedi grafico")</f>
        <v/>
      </c>
      <c r="I33" s="6" t="inlineStr"/>
      <c r="J33" s="5" t="n">
        <v>108</v>
      </c>
      <c r="K33" s="5" t="n">
        <v>500</v>
      </c>
      <c r="L33" s="5" t="n">
        <v>1</v>
      </c>
      <c r="M33" s="5" t="n">
        <v>1</v>
      </c>
    </row>
    <row r="34">
      <c r="A34" s="5" t="n">
        <v>1</v>
      </c>
      <c r="B34" s="5" t="inlineStr">
        <is>
          <t>Adult</t>
        </is>
      </c>
      <c r="C34" s="5" t="inlineStr">
        <is>
          <t>Gradient Descent Armijo</t>
        </is>
      </c>
      <c r="D34" s="5" t="n">
        <v>100</v>
      </c>
      <c r="E34" s="5" t="n">
        <v>0.02557724100006453</v>
      </c>
      <c r="F34" s="5" t="n">
        <v>0.5101540803346625</v>
      </c>
      <c r="G34" s="5" t="n">
        <v>4.917402441808875e-07</v>
      </c>
      <c r="H34" s="5">
        <f>HYPERLINK("plots_Adult/Gradient Descent Armijo_plot1.png", "Vedi grafico")</f>
        <v/>
      </c>
      <c r="I34" s="6" t="inlineStr"/>
      <c r="J34" s="5" t="n">
        <v>108</v>
      </c>
      <c r="K34" s="5" t="n">
        <v>500</v>
      </c>
      <c r="L34" s="5" t="n">
        <v>1</v>
      </c>
      <c r="M34" s="5" t="n">
        <v>1</v>
      </c>
    </row>
    <row r="35">
      <c r="A35" s="5" t="n">
        <v>1</v>
      </c>
      <c r="B35" s="5" t="inlineStr">
        <is>
          <t>Adult</t>
        </is>
      </c>
      <c r="C35" s="5" t="inlineStr">
        <is>
          <t>Jacobi</t>
        </is>
      </c>
      <c r="D35" s="5" t="n">
        <v>99</v>
      </c>
      <c r="E35" s="5" t="n">
        <v>2.35287734800113</v>
      </c>
      <c r="F35" s="5" t="n">
        <v>0.5101540804563552</v>
      </c>
      <c r="G35" s="5" t="n">
        <v>5.439868684303248e-06</v>
      </c>
      <c r="H35" s="5">
        <f>HYPERLINK("plots_Adult/Jacobi_plot1.png", "Vedi grafico")</f>
        <v/>
      </c>
      <c r="I35" s="6" t="inlineStr"/>
      <c r="J35" s="5" t="n">
        <v>108</v>
      </c>
      <c r="K35" s="5" t="n">
        <v>500</v>
      </c>
      <c r="L35" s="5" t="n">
        <v>4</v>
      </c>
      <c r="M35" s="5" t="n">
        <v>8</v>
      </c>
    </row>
    <row r="36">
      <c r="A36" s="5" t="n">
        <v>1</v>
      </c>
      <c r="B36" s="6" t="inlineStr"/>
      <c r="C36" s="6" t="inlineStr"/>
      <c r="D36" s="6" t="inlineStr"/>
      <c r="E36" s="6" t="inlineStr"/>
      <c r="F36" s="5" t="inlineStr">
        <is>
          <t>Loss overlay</t>
        </is>
      </c>
      <c r="G36" s="6" t="inlineStr"/>
      <c r="H36" s="5">
        <f>HYPERLINK("plots_Adult/loss_overlay.png", "Vedi grafico")</f>
        <v/>
      </c>
      <c r="I36" s="6" t="inlineStr"/>
      <c r="J36" s="6" t="inlineStr"/>
      <c r="K36" s="6" t="inlineStr"/>
      <c r="L36" s="6" t="inlineStr"/>
      <c r="M36" s="6" t="inlineStr"/>
    </row>
    <row r="37">
      <c r="A37" s="7" t="n">
        <v>2</v>
      </c>
      <c r="B37" s="7" t="inlineStr">
        <is>
          <t>Breast_Cancer</t>
        </is>
      </c>
      <c r="C37" s="7" t="inlineStr">
        <is>
          <t>Gauss-Seidel</t>
        </is>
      </c>
      <c r="D37" s="7" t="n">
        <v>99</v>
      </c>
      <c r="E37" s="7" t="n">
        <v>0.2114618640007393</v>
      </c>
      <c r="F37" s="7" t="n">
        <v>0.2098724307763264</v>
      </c>
      <c r="G37" s="7" t="n">
        <v>2.368456102811821e-06</v>
      </c>
      <c r="H37" s="7">
        <f>HYPERLINK("plots_Breast_Cancer/Gauss-Seidel_plot_2.png", "Vedi grafico")</f>
        <v/>
      </c>
      <c r="I37" s="8" t="inlineStr"/>
      <c r="J37" s="7" t="n">
        <v>30</v>
      </c>
      <c r="K37" s="7" t="n">
        <v>569</v>
      </c>
      <c r="L37" s="7" t="n">
        <v>1</v>
      </c>
      <c r="M37" s="7" t="n">
        <v>7</v>
      </c>
    </row>
    <row r="38">
      <c r="A38" s="7" t="n">
        <v>2</v>
      </c>
      <c r="B38" s="7" t="inlineStr">
        <is>
          <t>Breast_Cancer</t>
        </is>
      </c>
      <c r="C38" s="7" t="inlineStr">
        <is>
          <t>Gradient Descent</t>
        </is>
      </c>
      <c r="D38" s="7" t="n">
        <v>100</v>
      </c>
      <c r="E38" s="7" t="n">
        <v>0.01138776799962216</v>
      </c>
      <c r="F38" s="7" t="n">
        <v>0.21024932776281</v>
      </c>
      <c r="G38" s="7" t="n">
        <v>0.01207764533447778</v>
      </c>
      <c r="H38" s="7">
        <f>HYPERLINK("plots_Breast_Cancer/Gradient Descent_plot_2.png", "Vedi grafico")</f>
        <v/>
      </c>
      <c r="I38" s="8" t="inlineStr"/>
      <c r="J38" s="7" t="n">
        <v>30</v>
      </c>
      <c r="K38" s="7" t="n">
        <v>569</v>
      </c>
      <c r="L38" s="7" t="n">
        <v>1</v>
      </c>
      <c r="M38" s="7" t="n">
        <v>1</v>
      </c>
    </row>
    <row r="39">
      <c r="A39" s="7" t="n">
        <v>2</v>
      </c>
      <c r="B39" s="7" t="inlineStr">
        <is>
          <t>Breast_Cancer</t>
        </is>
      </c>
      <c r="C39" s="7" t="inlineStr">
        <is>
          <t>Gradient Descent Armijo</t>
        </is>
      </c>
      <c r="D39" s="7" t="n">
        <v>100</v>
      </c>
      <c r="E39" s="7" t="n">
        <v>0.02511001200036844</v>
      </c>
      <c r="F39" s="7" t="n">
        <v>0.2098724307504316</v>
      </c>
      <c r="G39" s="7" t="n">
        <v>1.492509589964046e-07</v>
      </c>
      <c r="H39" s="7">
        <f>HYPERLINK("plots_Breast_Cancer/Gradient Descent Armijo_plot_2.png", "Vedi grafico")</f>
        <v/>
      </c>
      <c r="I39" s="8" t="inlineStr"/>
      <c r="J39" s="7" t="n">
        <v>30</v>
      </c>
      <c r="K39" s="7" t="n">
        <v>569</v>
      </c>
      <c r="L39" s="7" t="n">
        <v>1</v>
      </c>
      <c r="M39" s="7" t="n">
        <v>1</v>
      </c>
    </row>
    <row r="40">
      <c r="A40" s="7" t="n">
        <v>2</v>
      </c>
      <c r="B40" s="7" t="inlineStr">
        <is>
          <t>Breast_Cancer</t>
        </is>
      </c>
      <c r="C40" s="7" t="inlineStr">
        <is>
          <t>Jacobi</t>
        </is>
      </c>
      <c r="D40" s="7" t="n">
        <v>99</v>
      </c>
      <c r="E40" s="7" t="n">
        <v>2.390408934001243</v>
      </c>
      <c r="F40" s="7" t="n">
        <v>0.2098724307799548</v>
      </c>
      <c r="G40" s="7" t="n">
        <v>2.512400560683688e-06</v>
      </c>
      <c r="H40" s="7">
        <f>HYPERLINK("plots_Breast_Cancer/Jacobi_plot_2.png", "Vedi grafico")</f>
        <v/>
      </c>
      <c r="I40" s="8" t="inlineStr"/>
      <c r="J40" s="7" t="n">
        <v>30</v>
      </c>
      <c r="K40" s="7" t="n">
        <v>569</v>
      </c>
      <c r="L40" s="7" t="n">
        <v>4</v>
      </c>
      <c r="M40" s="7" t="n">
        <v>7</v>
      </c>
    </row>
    <row r="41">
      <c r="A41" s="7" t="n">
        <v>2</v>
      </c>
      <c r="B41" s="8" t="inlineStr"/>
      <c r="C41" s="8" t="inlineStr"/>
      <c r="D41" s="8" t="inlineStr"/>
      <c r="E41" s="8" t="inlineStr"/>
      <c r="F41" s="7" t="inlineStr">
        <is>
          <t>Loss overlay</t>
        </is>
      </c>
      <c r="G41" s="8" t="inlineStr"/>
      <c r="H41" s="7">
        <f>HYPERLINK("plots_Breast_Cancer/loss_overlay.png", "Vedi grafico")</f>
        <v/>
      </c>
      <c r="I41" s="8" t="inlineStr"/>
      <c r="J41" s="8" t="inlineStr"/>
      <c r="K41" s="8" t="inlineStr"/>
      <c r="L41" s="8" t="inlineStr"/>
      <c r="M41" s="8" t="inlineStr"/>
    </row>
    <row r="42">
      <c r="A42" s="7" t="n">
        <v>2</v>
      </c>
      <c r="B42" s="7" t="inlineStr">
        <is>
          <t>Diabetes</t>
        </is>
      </c>
      <c r="C42" s="7" t="inlineStr">
        <is>
          <t>Gauss-Seidel</t>
        </is>
      </c>
      <c r="D42" s="7" t="n">
        <v>99</v>
      </c>
      <c r="E42" s="7" t="n">
        <v>0.2409214839990454</v>
      </c>
      <c r="F42" s="7" t="n">
        <v>0.532340218559916</v>
      </c>
      <c r="G42" s="7" t="n">
        <v>2.179975478340371e-06</v>
      </c>
      <c r="H42" s="7">
        <f>HYPERLINK("plots_Diabetes/Gauss-Seidel_plot_2.png", "Vedi grafico")</f>
        <v/>
      </c>
      <c r="I42" s="8" t="inlineStr"/>
      <c r="J42" s="7" t="n">
        <v>10</v>
      </c>
      <c r="K42" s="7" t="n">
        <v>442</v>
      </c>
      <c r="L42" s="7" t="n">
        <v>1</v>
      </c>
      <c r="M42" s="7" t="n">
        <v>7</v>
      </c>
    </row>
    <row r="43">
      <c r="A43" s="7" t="n">
        <v>2</v>
      </c>
      <c r="B43" s="7" t="inlineStr">
        <is>
          <t>Diabetes</t>
        </is>
      </c>
      <c r="C43" s="7" t="inlineStr">
        <is>
          <t>Gradient Descent</t>
        </is>
      </c>
      <c r="D43" s="7" t="n">
        <v>100</v>
      </c>
      <c r="E43" s="7" t="n">
        <v>0.01253221099977964</v>
      </c>
      <c r="F43" s="7" t="n">
        <v>0.5326382204297596</v>
      </c>
      <c r="G43" s="7" t="n">
        <v>0.01218293665803465</v>
      </c>
      <c r="H43" s="7">
        <f>HYPERLINK("plots_Diabetes/Gradient Descent_plot_2.png", "Vedi grafico")</f>
        <v/>
      </c>
      <c r="I43" s="8" t="inlineStr"/>
      <c r="J43" s="7" t="n">
        <v>10</v>
      </c>
      <c r="K43" s="7" t="n">
        <v>442</v>
      </c>
      <c r="L43" s="7" t="n">
        <v>1</v>
      </c>
      <c r="M43" s="7" t="n">
        <v>1</v>
      </c>
    </row>
    <row r="44">
      <c r="A44" s="7" t="n">
        <v>2</v>
      </c>
      <c r="B44" s="7" t="inlineStr">
        <is>
          <t>Diabetes</t>
        </is>
      </c>
      <c r="C44" s="7" t="inlineStr">
        <is>
          <t>Gradient Descent Armijo</t>
        </is>
      </c>
      <c r="D44" s="7" t="n">
        <v>100</v>
      </c>
      <c r="E44" s="7" t="n">
        <v>0.02172553800119204</v>
      </c>
      <c r="F44" s="7" t="n">
        <v>0.5323402185455357</v>
      </c>
      <c r="G44" s="7" t="n">
        <v>6.151058904636357e-08</v>
      </c>
      <c r="H44" s="7">
        <f>HYPERLINK("plots_Diabetes/Gradient Descent Armijo_plot_2.png", "Vedi grafico")</f>
        <v/>
      </c>
      <c r="I44" s="8" t="inlineStr"/>
      <c r="J44" s="7" t="n">
        <v>10</v>
      </c>
      <c r="K44" s="7" t="n">
        <v>442</v>
      </c>
      <c r="L44" s="7" t="n">
        <v>1</v>
      </c>
      <c r="M44" s="7" t="n">
        <v>1</v>
      </c>
    </row>
    <row r="45">
      <c r="A45" s="7" t="n">
        <v>2</v>
      </c>
      <c r="B45" s="7" t="inlineStr">
        <is>
          <t>Diabetes</t>
        </is>
      </c>
      <c r="C45" s="7" t="inlineStr">
        <is>
          <t>Jacobi</t>
        </is>
      </c>
      <c r="D45" s="7" t="n">
        <v>99</v>
      </c>
      <c r="E45" s="7" t="n">
        <v>1.458816913000192</v>
      </c>
      <c r="F45" s="7" t="n">
        <v>0.5323402185642662</v>
      </c>
      <c r="G45" s="7" t="n">
        <v>2.302781426567032e-06</v>
      </c>
      <c r="H45" s="7">
        <f>HYPERLINK("plots_Diabetes/Jacobi_plot_2.png", "Vedi grafico")</f>
        <v/>
      </c>
      <c r="I45" s="8" t="inlineStr"/>
      <c r="J45" s="7" t="n">
        <v>10</v>
      </c>
      <c r="K45" s="7" t="n">
        <v>442</v>
      </c>
      <c r="L45" s="7" t="n">
        <v>4</v>
      </c>
      <c r="M45" s="7" t="n">
        <v>7</v>
      </c>
    </row>
    <row r="46">
      <c r="A46" s="7" t="n">
        <v>2</v>
      </c>
      <c r="B46" s="8" t="inlineStr"/>
      <c r="C46" s="8" t="inlineStr"/>
      <c r="D46" s="8" t="inlineStr"/>
      <c r="E46" s="8" t="inlineStr"/>
      <c r="F46" s="7" t="inlineStr">
        <is>
          <t>Loss overlay</t>
        </is>
      </c>
      <c r="G46" s="8" t="inlineStr"/>
      <c r="H46" s="7">
        <f>HYPERLINK("plots_Diabetes/loss_overlay.png", "Vedi grafico")</f>
        <v/>
      </c>
      <c r="I46" s="8" t="inlineStr"/>
      <c r="J46" s="8" t="inlineStr"/>
      <c r="K46" s="8" t="inlineStr"/>
      <c r="L46" s="8" t="inlineStr"/>
      <c r="M46" s="8" t="inlineStr"/>
    </row>
    <row r="47">
      <c r="A47" s="7" t="n">
        <v>2</v>
      </c>
      <c r="B47" s="7" t="inlineStr">
        <is>
          <t>Digits</t>
        </is>
      </c>
      <c r="C47" s="7" t="inlineStr">
        <is>
          <t>Gauss-Seidel</t>
        </is>
      </c>
      <c r="D47" s="7" t="n">
        <v>99</v>
      </c>
      <c r="E47" s="7" t="n">
        <v>0.4883586360010668</v>
      </c>
      <c r="F47" s="7" t="n">
        <v>0.3443474773780654</v>
      </c>
      <c r="G47" s="7" t="n">
        <v>2.215841222033313e-06</v>
      </c>
      <c r="H47" s="7">
        <f>HYPERLINK("plots_Digits/Gauss-Seidel_plot_2.png", "Vedi grafico")</f>
        <v/>
      </c>
      <c r="I47" s="8" t="inlineStr"/>
      <c r="J47" s="7" t="n">
        <v>64</v>
      </c>
      <c r="K47" s="7" t="n">
        <v>1797</v>
      </c>
      <c r="L47" s="7" t="n">
        <v>1</v>
      </c>
      <c r="M47" s="7" t="n">
        <v>7</v>
      </c>
    </row>
    <row r="48">
      <c r="A48" s="7" t="n">
        <v>2</v>
      </c>
      <c r="B48" s="7" t="inlineStr">
        <is>
          <t>Digits</t>
        </is>
      </c>
      <c r="C48" s="7" t="inlineStr">
        <is>
          <t>Gradient Descent</t>
        </is>
      </c>
      <c r="D48" s="7" t="n">
        <v>100</v>
      </c>
      <c r="E48" s="7" t="n">
        <v>0.0364364460001525</v>
      </c>
      <c r="F48" s="7" t="n">
        <v>0.3453750010674423</v>
      </c>
      <c r="G48" s="7" t="n">
        <v>0.01978643865000844</v>
      </c>
      <c r="H48" s="7">
        <f>HYPERLINK("plots_Digits/Gradient Descent_plot_2.png", "Vedi grafico")</f>
        <v/>
      </c>
      <c r="I48" s="8" t="inlineStr"/>
      <c r="J48" s="7" t="n">
        <v>64</v>
      </c>
      <c r="K48" s="7" t="n">
        <v>1797</v>
      </c>
      <c r="L48" s="7" t="n">
        <v>1</v>
      </c>
      <c r="M48" s="7" t="n">
        <v>1</v>
      </c>
    </row>
    <row r="49">
      <c r="A49" s="7" t="n">
        <v>2</v>
      </c>
      <c r="B49" s="7" t="inlineStr">
        <is>
          <t>Digits</t>
        </is>
      </c>
      <c r="C49" s="7" t="inlineStr">
        <is>
          <t>Gradient Descent Armijo</t>
        </is>
      </c>
      <c r="D49" s="7" t="n">
        <v>100</v>
      </c>
      <c r="E49" s="7" t="n">
        <v>0.04843117899872595</v>
      </c>
      <c r="F49" s="7" t="n">
        <v>0.3443474773610521</v>
      </c>
      <c r="G49" s="7" t="n">
        <v>1.033194216913189e-07</v>
      </c>
      <c r="H49" s="7">
        <f>HYPERLINK("plots_Digits/Gradient Descent Armijo_plot_2.png", "Vedi grafico")</f>
        <v/>
      </c>
      <c r="I49" s="8" t="inlineStr"/>
      <c r="J49" s="7" t="n">
        <v>64</v>
      </c>
      <c r="K49" s="7" t="n">
        <v>1797</v>
      </c>
      <c r="L49" s="7" t="n">
        <v>1</v>
      </c>
      <c r="M49" s="7" t="n">
        <v>1</v>
      </c>
    </row>
    <row r="50">
      <c r="A50" s="7" t="n">
        <v>2</v>
      </c>
      <c r="B50" s="7" t="inlineStr">
        <is>
          <t>Digits</t>
        </is>
      </c>
      <c r="C50" s="7" t="inlineStr">
        <is>
          <t>Jacobi</t>
        </is>
      </c>
      <c r="D50" s="7" t="n">
        <v>99</v>
      </c>
      <c r="E50" s="7" t="n">
        <v>3.636833934000606</v>
      </c>
      <c r="F50" s="7" t="n">
        <v>0.3443474773872731</v>
      </c>
      <c r="G50" s="7" t="n">
        <v>2.495035297973926e-06</v>
      </c>
      <c r="H50" s="7">
        <f>HYPERLINK("plots_Digits/Jacobi_plot_2.png", "Vedi grafico")</f>
        <v/>
      </c>
      <c r="I50" s="8" t="inlineStr"/>
      <c r="J50" s="7" t="n">
        <v>64</v>
      </c>
      <c r="K50" s="7" t="n">
        <v>1797</v>
      </c>
      <c r="L50" s="7" t="n">
        <v>4</v>
      </c>
      <c r="M50" s="7" t="n">
        <v>7</v>
      </c>
    </row>
    <row r="51">
      <c r="A51" s="7" t="n">
        <v>2</v>
      </c>
      <c r="B51" s="8" t="inlineStr"/>
      <c r="C51" s="8" t="inlineStr"/>
      <c r="D51" s="8" t="inlineStr"/>
      <c r="E51" s="8" t="inlineStr"/>
      <c r="F51" s="7" t="inlineStr">
        <is>
          <t>Loss overlay</t>
        </is>
      </c>
      <c r="G51" s="8" t="inlineStr"/>
      <c r="H51" s="7">
        <f>HYPERLINK("plots_Digits/loss_overlay.png", "Vedi grafico")</f>
        <v/>
      </c>
      <c r="I51" s="8" t="inlineStr"/>
      <c r="J51" s="8" t="inlineStr"/>
      <c r="K51" s="8" t="inlineStr"/>
      <c r="L51" s="8" t="inlineStr"/>
      <c r="M51" s="8" t="inlineStr"/>
    </row>
    <row r="52">
      <c r="A52" s="7" t="n">
        <v>2</v>
      </c>
      <c r="B52" s="7" t="inlineStr">
        <is>
          <t>Iris</t>
        </is>
      </c>
      <c r="C52" s="7" t="inlineStr">
        <is>
          <t>Gauss-Seidel</t>
        </is>
      </c>
      <c r="D52" s="7" t="n">
        <v>7</v>
      </c>
      <c r="E52" s="7" t="n">
        <v>0.01469298100164451</v>
      </c>
      <c r="F52" s="7" t="n">
        <v>0.2770481480513239</v>
      </c>
      <c r="G52" s="7" t="n">
        <v>9.106265978521454e-07</v>
      </c>
      <c r="H52" s="7">
        <f>HYPERLINK("plots_Iris/Gauss-Seidel_plot_2.png", "Vedi grafico")</f>
        <v/>
      </c>
      <c r="I52" s="8" t="inlineStr"/>
      <c r="J52" s="7" t="n">
        <v>4</v>
      </c>
      <c r="K52" s="7" t="n">
        <v>150</v>
      </c>
      <c r="L52" s="7" t="n">
        <v>1</v>
      </c>
      <c r="M52" s="7" t="n">
        <v>7</v>
      </c>
    </row>
    <row r="53">
      <c r="A53" s="7" t="n">
        <v>2</v>
      </c>
      <c r="B53" s="7" t="inlineStr">
        <is>
          <t>Iris</t>
        </is>
      </c>
      <c r="C53" s="7" t="inlineStr">
        <is>
          <t>Gradient Descent</t>
        </is>
      </c>
      <c r="D53" s="7" t="n">
        <v>100</v>
      </c>
      <c r="E53" s="7" t="n">
        <v>0.01048314900072</v>
      </c>
      <c r="F53" s="7" t="n">
        <v>0.2777665248132257</v>
      </c>
      <c r="G53" s="7" t="n">
        <v>0.01818751214894127</v>
      </c>
      <c r="H53" s="7">
        <f>HYPERLINK("plots_Iris/Gradient Descent_plot_2.png", "Vedi grafico")</f>
        <v/>
      </c>
      <c r="I53" s="8" t="inlineStr"/>
      <c r="J53" s="7" t="n">
        <v>4</v>
      </c>
      <c r="K53" s="7" t="n">
        <v>150</v>
      </c>
      <c r="L53" s="7" t="n">
        <v>1</v>
      </c>
      <c r="M53" s="7" t="n">
        <v>1</v>
      </c>
    </row>
    <row r="54">
      <c r="A54" s="7" t="n">
        <v>2</v>
      </c>
      <c r="B54" s="7" t="inlineStr">
        <is>
          <t>Iris</t>
        </is>
      </c>
      <c r="C54" s="7" t="inlineStr">
        <is>
          <t>Gradient Descent Armijo</t>
        </is>
      </c>
      <c r="D54" s="7" t="n">
        <v>100</v>
      </c>
      <c r="E54" s="7" t="n">
        <v>0.02133473200046865</v>
      </c>
      <c r="F54" s="7" t="n">
        <v>0.2770481480474194</v>
      </c>
      <c r="G54" s="7" t="n">
        <v>1.000874473627518e-07</v>
      </c>
      <c r="H54" s="7">
        <f>HYPERLINK("plots_Iris/Gradient Descent Armijo_plot_2.png", "Vedi grafico")</f>
        <v/>
      </c>
      <c r="I54" s="8" t="inlineStr"/>
      <c r="J54" s="7" t="n">
        <v>4</v>
      </c>
      <c r="K54" s="7" t="n">
        <v>150</v>
      </c>
      <c r="L54" s="7" t="n">
        <v>1</v>
      </c>
      <c r="M54" s="7" t="n">
        <v>1</v>
      </c>
    </row>
    <row r="55">
      <c r="A55" s="7" t="n">
        <v>2</v>
      </c>
      <c r="B55" s="7" t="inlineStr">
        <is>
          <t>Iris</t>
        </is>
      </c>
      <c r="C55" s="7" t="inlineStr">
        <is>
          <t>Jacobi</t>
        </is>
      </c>
      <c r="D55" s="7" t="n">
        <v>7</v>
      </c>
      <c r="E55" s="7" t="n">
        <v>0.1211033979998319</v>
      </c>
      <c r="F55" s="7" t="n">
        <v>0.2770481480513239</v>
      </c>
      <c r="G55" s="7" t="n">
        <v>9.106265978521454e-07</v>
      </c>
      <c r="H55" s="7">
        <f>HYPERLINK("plots_Iris/Jacobi_plot_2.png", "Vedi grafico")</f>
        <v/>
      </c>
      <c r="I55" s="8" t="inlineStr"/>
      <c r="J55" s="7" t="n">
        <v>4</v>
      </c>
      <c r="K55" s="7" t="n">
        <v>150</v>
      </c>
      <c r="L55" s="7" t="n">
        <v>4</v>
      </c>
      <c r="M55" s="7" t="n">
        <v>7</v>
      </c>
    </row>
    <row r="56">
      <c r="A56" s="7" t="n">
        <v>2</v>
      </c>
      <c r="B56" s="8" t="inlineStr"/>
      <c r="C56" s="8" t="inlineStr"/>
      <c r="D56" s="8" t="inlineStr"/>
      <c r="E56" s="8" t="inlineStr"/>
      <c r="F56" s="7" t="inlineStr">
        <is>
          <t>Loss overlay</t>
        </is>
      </c>
      <c r="G56" s="8" t="inlineStr"/>
      <c r="H56" s="7">
        <f>HYPERLINK("plots_Iris/loss_overlay.png", "Vedi grafico")</f>
        <v/>
      </c>
      <c r="I56" s="8" t="inlineStr"/>
      <c r="J56" s="8" t="inlineStr"/>
      <c r="K56" s="8" t="inlineStr"/>
      <c r="L56" s="8" t="inlineStr"/>
      <c r="M56" s="8" t="inlineStr"/>
    </row>
    <row r="57">
      <c r="A57" s="7" t="n">
        <v>2</v>
      </c>
      <c r="B57" s="7" t="inlineStr">
        <is>
          <t>Wine</t>
        </is>
      </c>
      <c r="C57" s="7" t="inlineStr">
        <is>
          <t>Gauss-Seidel</t>
        </is>
      </c>
      <c r="D57" s="7" t="n">
        <v>99</v>
      </c>
      <c r="E57" s="7" t="n">
        <v>0.1392615349996049</v>
      </c>
      <c r="F57" s="7" t="n">
        <v>0.2868725599951091</v>
      </c>
      <c r="G57" s="7" t="n">
        <v>2.314461151830829e-06</v>
      </c>
      <c r="H57" s="7">
        <f>HYPERLINK("plots_Wine/Gauss-Seidel_plot_2.png", "Vedi grafico")</f>
        <v/>
      </c>
      <c r="I57" s="8" t="inlineStr"/>
      <c r="J57" s="7" t="n">
        <v>13</v>
      </c>
      <c r="K57" s="7" t="n">
        <v>178</v>
      </c>
      <c r="L57" s="7" t="n">
        <v>1</v>
      </c>
      <c r="M57" s="7" t="n">
        <v>7</v>
      </c>
    </row>
    <row r="58">
      <c r="A58" s="7" t="n">
        <v>2</v>
      </c>
      <c r="B58" s="7" t="inlineStr">
        <is>
          <t>Wine</t>
        </is>
      </c>
      <c r="C58" s="7" t="inlineStr">
        <is>
          <t>Gradient Descent</t>
        </is>
      </c>
      <c r="D58" s="7" t="n">
        <v>100</v>
      </c>
      <c r="E58" s="7" t="n">
        <v>0.008813303998977062</v>
      </c>
      <c r="F58" s="7" t="n">
        <v>0.288147784334295</v>
      </c>
      <c r="G58" s="7" t="n">
        <v>0.02226338153822115</v>
      </c>
      <c r="H58" s="7">
        <f>HYPERLINK("plots_Wine/Gradient Descent_plot_2.png", "Vedi grafico")</f>
        <v/>
      </c>
      <c r="I58" s="8" t="inlineStr"/>
      <c r="J58" s="7" t="n">
        <v>13</v>
      </c>
      <c r="K58" s="7" t="n">
        <v>178</v>
      </c>
      <c r="L58" s="7" t="n">
        <v>1</v>
      </c>
      <c r="M58" s="7" t="n">
        <v>1</v>
      </c>
    </row>
    <row r="59">
      <c r="A59" s="7" t="n">
        <v>2</v>
      </c>
      <c r="B59" s="7" t="inlineStr">
        <is>
          <t>Wine</t>
        </is>
      </c>
      <c r="C59" s="7" t="inlineStr">
        <is>
          <t>Gradient Descent Armijo</t>
        </is>
      </c>
      <c r="D59" s="7" t="n">
        <v>100</v>
      </c>
      <c r="E59" s="7" t="n">
        <v>0.02153008999994199</v>
      </c>
      <c r="F59" s="7" t="n">
        <v>0.286872559975856</v>
      </c>
      <c r="G59" s="7" t="n">
        <v>5.163998511282093e-08</v>
      </c>
      <c r="H59" s="7">
        <f>HYPERLINK("plots_Wine/Gradient Descent Armijo_plot_2.png", "Vedi grafico")</f>
        <v/>
      </c>
      <c r="I59" s="8" t="inlineStr"/>
      <c r="J59" s="7" t="n">
        <v>13</v>
      </c>
      <c r="K59" s="7" t="n">
        <v>178</v>
      </c>
      <c r="L59" s="7" t="n">
        <v>1</v>
      </c>
      <c r="M59" s="7" t="n">
        <v>1</v>
      </c>
    </row>
    <row r="60">
      <c r="A60" s="7" t="n">
        <v>2</v>
      </c>
      <c r="B60" s="7" t="inlineStr">
        <is>
          <t>Wine</t>
        </is>
      </c>
      <c r="C60" s="7" t="inlineStr">
        <is>
          <t>Jacobi</t>
        </is>
      </c>
      <c r="D60" s="7" t="n">
        <v>99</v>
      </c>
      <c r="E60" s="7" t="n">
        <v>1.25131870900077</v>
      </c>
      <c r="F60" s="7" t="n">
        <v>0.2868725599957122</v>
      </c>
      <c r="G60" s="7" t="n">
        <v>2.397096518257474e-06</v>
      </c>
      <c r="H60" s="7">
        <f>HYPERLINK("plots_Wine/Jacobi_plot_2.png", "Vedi grafico")</f>
        <v/>
      </c>
      <c r="I60" s="8" t="inlineStr"/>
      <c r="J60" s="7" t="n">
        <v>13</v>
      </c>
      <c r="K60" s="7" t="n">
        <v>178</v>
      </c>
      <c r="L60" s="7" t="n">
        <v>4</v>
      </c>
      <c r="M60" s="7" t="n">
        <v>7</v>
      </c>
    </row>
    <row r="61">
      <c r="A61" s="7" t="n">
        <v>2</v>
      </c>
      <c r="B61" s="8" t="inlineStr"/>
      <c r="C61" s="8" t="inlineStr"/>
      <c r="D61" s="8" t="inlineStr"/>
      <c r="E61" s="8" t="inlineStr"/>
      <c r="F61" s="7" t="inlineStr">
        <is>
          <t>Loss overlay</t>
        </is>
      </c>
      <c r="G61" s="8" t="inlineStr"/>
      <c r="H61" s="7">
        <f>HYPERLINK("plots_Wine/loss_overlay.png", "Vedi grafico")</f>
        <v/>
      </c>
      <c r="I61" s="8" t="inlineStr"/>
      <c r="J61" s="8" t="inlineStr"/>
      <c r="K61" s="8" t="inlineStr"/>
      <c r="L61" s="8" t="inlineStr"/>
      <c r="M61" s="8" t="inlineStr"/>
    </row>
    <row r="62">
      <c r="A62" s="7" t="n">
        <v>2</v>
      </c>
      <c r="B62" s="7" t="inlineStr">
        <is>
          <t>Fetch</t>
        </is>
      </c>
      <c r="C62" s="7" t="inlineStr">
        <is>
          <t>Gauss-Seidel</t>
        </is>
      </c>
      <c r="D62" s="7" t="n">
        <v>99</v>
      </c>
      <c r="E62" s="7" t="n">
        <v>6.367645747999632</v>
      </c>
      <c r="F62" s="7" t="n">
        <v>0.6809618106719827</v>
      </c>
      <c r="G62" s="7" t="n">
        <v>2.417245794617701e-06</v>
      </c>
      <c r="H62" s="7">
        <f>HYPERLINK("plots_Fetch/Gauss-Seidel_plot_2.png", "Vedi grafico")</f>
        <v/>
      </c>
      <c r="I62" s="8" t="inlineStr"/>
      <c r="J62" s="7" t="n">
        <v>1000</v>
      </c>
      <c r="K62" s="7" t="n">
        <v>1772</v>
      </c>
      <c r="L62" s="7" t="n">
        <v>1</v>
      </c>
      <c r="M62" s="7" t="n">
        <v>7</v>
      </c>
    </row>
    <row r="63">
      <c r="A63" s="7" t="n">
        <v>2</v>
      </c>
      <c r="B63" s="7" t="inlineStr">
        <is>
          <t>Fetch</t>
        </is>
      </c>
      <c r="C63" s="7" t="inlineStr">
        <is>
          <t>Gradient Descent</t>
        </is>
      </c>
      <c r="D63" s="7" t="n">
        <v>100</v>
      </c>
      <c r="E63" s="7" t="n">
        <v>0.8619630779994623</v>
      </c>
      <c r="F63" s="7" t="n">
        <v>0.6824659116643904</v>
      </c>
      <c r="G63" s="7" t="n">
        <v>0.01787015928377085</v>
      </c>
      <c r="H63" s="7">
        <f>HYPERLINK("plots_Fetch/Gradient Descent_plot_2.png", "Vedi grafico")</f>
        <v/>
      </c>
      <c r="I63" s="8" t="inlineStr"/>
      <c r="J63" s="7" t="n">
        <v>1000</v>
      </c>
      <c r="K63" s="7" t="n">
        <v>1772</v>
      </c>
      <c r="L63" s="7" t="n">
        <v>1</v>
      </c>
      <c r="M63" s="7" t="n">
        <v>1</v>
      </c>
    </row>
    <row r="64">
      <c r="A64" s="7" t="n">
        <v>2</v>
      </c>
      <c r="B64" s="7" t="inlineStr">
        <is>
          <t>Fetch</t>
        </is>
      </c>
      <c r="C64" s="7" t="inlineStr">
        <is>
          <t>Gradient Descent Armijo</t>
        </is>
      </c>
      <c r="D64" s="7" t="n">
        <v>100</v>
      </c>
      <c r="E64" s="7" t="n">
        <v>1.503418014000999</v>
      </c>
      <c r="F64" s="7" t="n">
        <v>0.6809618106483921</v>
      </c>
      <c r="G64" s="7" t="n">
        <v>9.812735794655194e-07</v>
      </c>
      <c r="H64" s="7">
        <f>HYPERLINK("plots_Fetch/Gradient Descent Armijo_plot_2.png", "Vedi grafico")</f>
        <v/>
      </c>
      <c r="I64" s="8" t="inlineStr"/>
      <c r="J64" s="7" t="n">
        <v>1000</v>
      </c>
      <c r="K64" s="7" t="n">
        <v>1772</v>
      </c>
      <c r="L64" s="7" t="n">
        <v>1</v>
      </c>
      <c r="M64" s="7" t="n">
        <v>1</v>
      </c>
    </row>
    <row r="65">
      <c r="A65" s="7" t="n">
        <v>2</v>
      </c>
      <c r="B65" s="7" t="inlineStr">
        <is>
          <t>Fetch</t>
        </is>
      </c>
      <c r="C65" s="7" t="inlineStr">
        <is>
          <t>Jacobi</t>
        </is>
      </c>
      <c r="D65" s="7" t="n">
        <v>99</v>
      </c>
      <c r="E65" s="7" t="n">
        <v>25.17769110900008</v>
      </c>
      <c r="F65" s="7" t="n">
        <v>0.6809618106758261</v>
      </c>
      <c r="G65" s="7" t="n">
        <v>2.576863842678102e-06</v>
      </c>
      <c r="H65" s="7">
        <f>HYPERLINK("plots_Fetch/Jacobi_plot_2.png", "Vedi grafico")</f>
        <v/>
      </c>
      <c r="I65" s="8" t="inlineStr"/>
      <c r="J65" s="7" t="n">
        <v>1000</v>
      </c>
      <c r="K65" s="7" t="n">
        <v>1772</v>
      </c>
      <c r="L65" s="7" t="n">
        <v>4</v>
      </c>
      <c r="M65" s="7" t="n">
        <v>7</v>
      </c>
    </row>
    <row r="66">
      <c r="A66" s="7" t="n">
        <v>2</v>
      </c>
      <c r="B66" s="8" t="inlineStr"/>
      <c r="C66" s="8" t="inlineStr"/>
      <c r="D66" s="8" t="inlineStr"/>
      <c r="E66" s="8" t="inlineStr"/>
      <c r="F66" s="7" t="inlineStr">
        <is>
          <t>Loss overlay</t>
        </is>
      </c>
      <c r="G66" s="8" t="inlineStr"/>
      <c r="H66" s="7">
        <f>HYPERLINK("plots_Fetch/loss_overlay.png", "Vedi grafico")</f>
        <v/>
      </c>
      <c r="I66" s="8" t="inlineStr"/>
      <c r="J66" s="8" t="inlineStr"/>
      <c r="K66" s="8" t="inlineStr"/>
      <c r="L66" s="8" t="inlineStr"/>
      <c r="M66" s="8" t="inlineStr"/>
    </row>
    <row r="67">
      <c r="A67" s="7" t="n">
        <v>2</v>
      </c>
      <c r="B67" s="7" t="inlineStr">
        <is>
          <t>Adult</t>
        </is>
      </c>
      <c r="C67" s="7" t="inlineStr">
        <is>
          <t>Gauss-Seidel</t>
        </is>
      </c>
      <c r="D67" s="7" t="n">
        <v>99</v>
      </c>
      <c r="E67" s="7" t="n">
        <v>0.2298929650005448</v>
      </c>
      <c r="F67" s="7" t="n">
        <v>0.5101540803492093</v>
      </c>
      <c r="G67" s="7" t="n">
        <v>2.203665659930085e-06</v>
      </c>
      <c r="H67" s="7">
        <f>HYPERLINK("plots_Adult/Gauss-Seidel_plot_2.png", "Vedi grafico")</f>
        <v/>
      </c>
      <c r="I67" s="8" t="inlineStr"/>
      <c r="J67" s="7" t="n">
        <v>108</v>
      </c>
      <c r="K67" s="7" t="n">
        <v>500</v>
      </c>
      <c r="L67" s="7" t="n">
        <v>1</v>
      </c>
      <c r="M67" s="7" t="n">
        <v>7</v>
      </c>
    </row>
    <row r="68">
      <c r="A68" s="7" t="n">
        <v>2</v>
      </c>
      <c r="B68" s="7" t="inlineStr">
        <is>
          <t>Adult</t>
        </is>
      </c>
      <c r="C68" s="7" t="inlineStr">
        <is>
          <t>Gradient Descent</t>
        </is>
      </c>
      <c r="D68" s="7" t="n">
        <v>100</v>
      </c>
      <c r="E68" s="7" t="n">
        <v>0.01487795099819778</v>
      </c>
      <c r="F68" s="7" t="n">
        <v>0.5121771278438636</v>
      </c>
      <c r="G68" s="7" t="n">
        <v>0.02422305615100654</v>
      </c>
      <c r="H68" s="7">
        <f>HYPERLINK("plots_Adult/Gradient Descent_plot_2.png", "Vedi grafico")</f>
        <v/>
      </c>
      <c r="I68" s="8" t="inlineStr"/>
      <c r="J68" s="7" t="n">
        <v>108</v>
      </c>
      <c r="K68" s="7" t="n">
        <v>500</v>
      </c>
      <c r="L68" s="7" t="n">
        <v>1</v>
      </c>
      <c r="M68" s="7" t="n">
        <v>1</v>
      </c>
    </row>
    <row r="69">
      <c r="A69" s="7" t="n">
        <v>2</v>
      </c>
      <c r="B69" s="7" t="inlineStr">
        <is>
          <t>Adult</t>
        </is>
      </c>
      <c r="C69" s="7" t="inlineStr">
        <is>
          <t>Gradient Descent Armijo</t>
        </is>
      </c>
      <c r="D69" s="7" t="n">
        <v>100</v>
      </c>
      <c r="E69" s="7" t="n">
        <v>0.03131138399839983</v>
      </c>
      <c r="F69" s="7" t="n">
        <v>0.5101540803346625</v>
      </c>
      <c r="G69" s="7" t="n">
        <v>4.917402441808875e-07</v>
      </c>
      <c r="H69" s="7">
        <f>HYPERLINK("plots_Adult/Gradient Descent Armijo_plot_2.png", "Vedi grafico")</f>
        <v/>
      </c>
      <c r="I69" s="8" t="inlineStr"/>
      <c r="J69" s="7" t="n">
        <v>108</v>
      </c>
      <c r="K69" s="7" t="n">
        <v>500</v>
      </c>
      <c r="L69" s="7" t="n">
        <v>1</v>
      </c>
      <c r="M69" s="7" t="n">
        <v>1</v>
      </c>
    </row>
    <row r="70">
      <c r="A70" s="7" t="n">
        <v>2</v>
      </c>
      <c r="B70" s="7" t="inlineStr">
        <is>
          <t>Adult</t>
        </is>
      </c>
      <c r="C70" s="7" t="inlineStr">
        <is>
          <t>Jacobi</t>
        </is>
      </c>
      <c r="D70" s="7" t="n">
        <v>99</v>
      </c>
      <c r="E70" s="7" t="n">
        <v>2.456414626998594</v>
      </c>
      <c r="F70" s="7" t="n">
        <v>0.5101540803795334</v>
      </c>
      <c r="G70" s="7" t="n">
        <v>3.332054418985342e-06</v>
      </c>
      <c r="H70" s="7">
        <f>HYPERLINK("plots_Adult/Jacobi_plot_2.png", "Vedi grafico")</f>
        <v/>
      </c>
      <c r="I70" s="8" t="inlineStr"/>
      <c r="J70" s="7" t="n">
        <v>108</v>
      </c>
      <c r="K70" s="7" t="n">
        <v>500</v>
      </c>
      <c r="L70" s="7" t="n">
        <v>4</v>
      </c>
      <c r="M70" s="7" t="n">
        <v>7</v>
      </c>
    </row>
    <row r="71">
      <c r="A71" s="7" t="n">
        <v>2</v>
      </c>
      <c r="B71" s="8" t="inlineStr"/>
      <c r="C71" s="8" t="inlineStr"/>
      <c r="D71" s="8" t="inlineStr"/>
      <c r="E71" s="8" t="inlineStr"/>
      <c r="F71" s="7" t="inlineStr">
        <is>
          <t>Loss overlay</t>
        </is>
      </c>
      <c r="G71" s="8" t="inlineStr"/>
      <c r="H71" s="7">
        <f>HYPERLINK("plots_Adult/loss_overlay.png", "Vedi grafico")</f>
        <v/>
      </c>
      <c r="I71" s="8" t="inlineStr"/>
      <c r="J71" s="8" t="inlineStr"/>
      <c r="K71" s="8" t="inlineStr"/>
      <c r="L71" s="8" t="inlineStr"/>
      <c r="M71" s="8" t="inlineStr"/>
    </row>
    <row r="72">
      <c r="A72" s="9" t="n">
        <v>3</v>
      </c>
      <c r="B72" s="9" t="inlineStr">
        <is>
          <t>Breast_Cancer</t>
        </is>
      </c>
      <c r="C72" s="9" t="inlineStr">
        <is>
          <t>Gauss-Seidel</t>
        </is>
      </c>
      <c r="D72" s="9" t="n">
        <v>99</v>
      </c>
      <c r="E72" s="9" t="n">
        <v>0.2012687389997154</v>
      </c>
      <c r="F72" s="9" t="n">
        <v>0.2098724307721899</v>
      </c>
      <c r="G72" s="9" t="n">
        <v>2.207144852934213e-06</v>
      </c>
      <c r="H72" s="9">
        <f>HYPERLINK("plots_Breast_Cancer/Gauss-Seidel_plot_3.png", "Vedi grafico")</f>
        <v/>
      </c>
      <c r="I72" s="10" t="inlineStr"/>
      <c r="J72" s="9" t="n">
        <v>30</v>
      </c>
      <c r="K72" s="9" t="n">
        <v>569</v>
      </c>
      <c r="L72" s="9" t="n">
        <v>1</v>
      </c>
      <c r="M72" s="9" t="n">
        <v>6</v>
      </c>
    </row>
    <row r="73">
      <c r="A73" s="9" t="n">
        <v>3</v>
      </c>
      <c r="B73" s="9" t="inlineStr">
        <is>
          <t>Breast_Cancer</t>
        </is>
      </c>
      <c r="C73" s="9" t="inlineStr">
        <is>
          <t>Gradient Descent</t>
        </is>
      </c>
      <c r="D73" s="9" t="n">
        <v>100</v>
      </c>
      <c r="E73" s="9" t="n">
        <v>0.0110525290001533</v>
      </c>
      <c r="F73" s="9" t="n">
        <v>0.21024932776281</v>
      </c>
      <c r="G73" s="9" t="n">
        <v>0.01207764533447778</v>
      </c>
      <c r="H73" s="9">
        <f>HYPERLINK("plots_Breast_Cancer/Gradient Descent_plot_3.png", "Vedi grafico")</f>
        <v/>
      </c>
      <c r="I73" s="10" t="inlineStr"/>
      <c r="J73" s="9" t="n">
        <v>30</v>
      </c>
      <c r="K73" s="9" t="n">
        <v>569</v>
      </c>
      <c r="L73" s="9" t="n">
        <v>1</v>
      </c>
      <c r="M73" s="9" t="n">
        <v>1</v>
      </c>
    </row>
    <row r="74">
      <c r="A74" s="9" t="n">
        <v>3</v>
      </c>
      <c r="B74" s="9" t="inlineStr">
        <is>
          <t>Breast_Cancer</t>
        </is>
      </c>
      <c r="C74" s="9" t="inlineStr">
        <is>
          <t>Gradient Descent Armijo</t>
        </is>
      </c>
      <c r="D74" s="9" t="n">
        <v>100</v>
      </c>
      <c r="E74" s="9" t="n">
        <v>0.02869961999931547</v>
      </c>
      <c r="F74" s="9" t="n">
        <v>0.2098724307504316</v>
      </c>
      <c r="G74" s="9" t="n">
        <v>1.492509589964046e-07</v>
      </c>
      <c r="H74" s="9">
        <f>HYPERLINK("plots_Breast_Cancer/Gradient Descent Armijo_plot_3.png", "Vedi grafico")</f>
        <v/>
      </c>
      <c r="I74" s="10" t="inlineStr"/>
      <c r="J74" s="9" t="n">
        <v>30</v>
      </c>
      <c r="K74" s="9" t="n">
        <v>569</v>
      </c>
      <c r="L74" s="9" t="n">
        <v>1</v>
      </c>
      <c r="M74" s="9" t="n">
        <v>1</v>
      </c>
    </row>
    <row r="75">
      <c r="A75" s="9" t="n">
        <v>3</v>
      </c>
      <c r="B75" s="9" t="inlineStr">
        <is>
          <t>Breast_Cancer</t>
        </is>
      </c>
      <c r="C75" s="9" t="inlineStr">
        <is>
          <t>Jacobi</t>
        </is>
      </c>
      <c r="D75" s="9" t="n">
        <v>99</v>
      </c>
      <c r="E75" s="9" t="n">
        <v>1.711396100001366</v>
      </c>
      <c r="F75" s="9" t="n">
        <v>0.2098724307734032</v>
      </c>
      <c r="G75" s="9" t="n">
        <v>2.244351085309618e-06</v>
      </c>
      <c r="H75" s="9">
        <f>HYPERLINK("plots_Breast_Cancer/Jacobi_plot_3.png", "Vedi grafico")</f>
        <v/>
      </c>
      <c r="I75" s="10" t="inlineStr"/>
      <c r="J75" s="9" t="n">
        <v>30</v>
      </c>
      <c r="K75" s="9" t="n">
        <v>569</v>
      </c>
      <c r="L75" s="9" t="n">
        <v>4</v>
      </c>
      <c r="M75" s="9" t="n">
        <v>6</v>
      </c>
    </row>
    <row r="76">
      <c r="A76" s="9" t="n">
        <v>3</v>
      </c>
      <c r="B76" s="10" t="inlineStr"/>
      <c r="C76" s="10" t="inlineStr"/>
      <c r="D76" s="10" t="inlineStr"/>
      <c r="E76" s="10" t="inlineStr"/>
      <c r="F76" s="9" t="inlineStr">
        <is>
          <t>Loss overlay</t>
        </is>
      </c>
      <c r="G76" s="10" t="inlineStr"/>
      <c r="H76" s="9">
        <f>HYPERLINK("plots_Breast_Cancer/loss_overlay.png", "Vedi grafico")</f>
        <v/>
      </c>
      <c r="I76" s="10" t="inlineStr"/>
      <c r="J76" s="10" t="inlineStr"/>
      <c r="K76" s="10" t="inlineStr"/>
      <c r="L76" s="10" t="inlineStr"/>
      <c r="M76" s="10" t="inlineStr"/>
    </row>
    <row r="77">
      <c r="A77" s="9" t="n">
        <v>3</v>
      </c>
      <c r="B77" s="9" t="inlineStr">
        <is>
          <t>Diabetes</t>
        </is>
      </c>
      <c r="C77" s="9" t="inlineStr">
        <is>
          <t>Gauss-Seidel</t>
        </is>
      </c>
      <c r="D77" s="9" t="n">
        <v>99</v>
      </c>
      <c r="E77" s="9" t="n">
        <v>0.2089323029995285</v>
      </c>
      <c r="F77" s="9" t="n">
        <v>0.5323402185586288</v>
      </c>
      <c r="G77" s="9" t="n">
        <v>2.168753530821496e-06</v>
      </c>
      <c r="H77" s="9">
        <f>HYPERLINK("plots_Diabetes/Gauss-Seidel_plot_3.png", "Vedi grafico")</f>
        <v/>
      </c>
      <c r="I77" s="10" t="inlineStr"/>
      <c r="J77" s="9" t="n">
        <v>10</v>
      </c>
      <c r="K77" s="9" t="n">
        <v>442</v>
      </c>
      <c r="L77" s="9" t="n">
        <v>1</v>
      </c>
      <c r="M77" s="9" t="n">
        <v>6</v>
      </c>
    </row>
    <row r="78">
      <c r="A78" s="9" t="n">
        <v>3</v>
      </c>
      <c r="B78" s="9" t="inlineStr">
        <is>
          <t>Diabetes</t>
        </is>
      </c>
      <c r="C78" s="9" t="inlineStr">
        <is>
          <t>Gradient Descent</t>
        </is>
      </c>
      <c r="D78" s="9" t="n">
        <v>100</v>
      </c>
      <c r="E78" s="9" t="n">
        <v>0.01504245499927492</v>
      </c>
      <c r="F78" s="9" t="n">
        <v>0.5326382204297596</v>
      </c>
      <c r="G78" s="9" t="n">
        <v>0.01218293665803465</v>
      </c>
      <c r="H78" s="9">
        <f>HYPERLINK("plots_Diabetes/Gradient Descent_plot_3.png", "Vedi grafico")</f>
        <v/>
      </c>
      <c r="I78" s="10" t="inlineStr"/>
      <c r="J78" s="9" t="n">
        <v>10</v>
      </c>
      <c r="K78" s="9" t="n">
        <v>442</v>
      </c>
      <c r="L78" s="9" t="n">
        <v>1</v>
      </c>
      <c r="M78" s="9" t="n">
        <v>1</v>
      </c>
    </row>
    <row r="79">
      <c r="A79" s="9" t="n">
        <v>3</v>
      </c>
      <c r="B79" s="9" t="inlineStr">
        <is>
          <t>Diabetes</t>
        </is>
      </c>
      <c r="C79" s="9" t="inlineStr">
        <is>
          <t>Gradient Descent Armijo</t>
        </is>
      </c>
      <c r="D79" s="9" t="n">
        <v>100</v>
      </c>
      <c r="E79" s="9" t="n">
        <v>0.02190623699971184</v>
      </c>
      <c r="F79" s="9" t="n">
        <v>0.5323402185455357</v>
      </c>
      <c r="G79" s="9" t="n">
        <v>6.151058904636357e-08</v>
      </c>
      <c r="H79" s="9">
        <f>HYPERLINK("plots_Diabetes/Gradient Descent Armijo_plot_3.png", "Vedi grafico")</f>
        <v/>
      </c>
      <c r="I79" s="10" t="inlineStr"/>
      <c r="J79" s="9" t="n">
        <v>10</v>
      </c>
      <c r="K79" s="9" t="n">
        <v>442</v>
      </c>
      <c r="L79" s="9" t="n">
        <v>1</v>
      </c>
      <c r="M79" s="9" t="n">
        <v>1</v>
      </c>
    </row>
    <row r="80">
      <c r="A80" s="9" t="n">
        <v>3</v>
      </c>
      <c r="B80" s="9" t="inlineStr">
        <is>
          <t>Diabetes</t>
        </is>
      </c>
      <c r="C80" s="9" t="inlineStr">
        <is>
          <t>Jacobi</t>
        </is>
      </c>
      <c r="D80" s="9" t="n">
        <v>99</v>
      </c>
      <c r="E80" s="9" t="n">
        <v>1.41123069599962</v>
      </c>
      <c r="F80" s="9" t="n">
        <v>0.5323402185600018</v>
      </c>
      <c r="G80" s="9" t="n">
        <v>2.119636206263135e-06</v>
      </c>
      <c r="H80" s="9">
        <f>HYPERLINK("plots_Diabetes/Jacobi_plot_3.png", "Vedi grafico")</f>
        <v/>
      </c>
      <c r="I80" s="10" t="inlineStr"/>
      <c r="J80" s="9" t="n">
        <v>10</v>
      </c>
      <c r="K80" s="9" t="n">
        <v>442</v>
      </c>
      <c r="L80" s="9" t="n">
        <v>4</v>
      </c>
      <c r="M80" s="9" t="n">
        <v>6</v>
      </c>
    </row>
    <row r="81">
      <c r="A81" s="9" t="n">
        <v>3</v>
      </c>
      <c r="B81" s="10" t="inlineStr"/>
      <c r="C81" s="10" t="inlineStr"/>
      <c r="D81" s="10" t="inlineStr"/>
      <c r="E81" s="10" t="inlineStr"/>
      <c r="F81" s="9" t="inlineStr">
        <is>
          <t>Loss overlay</t>
        </is>
      </c>
      <c r="G81" s="10" t="inlineStr"/>
      <c r="H81" s="9">
        <f>HYPERLINK("plots_Diabetes/loss_overlay.png", "Vedi grafico")</f>
        <v/>
      </c>
      <c r="I81" s="10" t="inlineStr"/>
      <c r="J81" s="10" t="inlineStr"/>
      <c r="K81" s="10" t="inlineStr"/>
      <c r="L81" s="10" t="inlineStr"/>
      <c r="M81" s="10" t="inlineStr"/>
    </row>
    <row r="82">
      <c r="A82" s="9" t="n">
        <v>3</v>
      </c>
      <c r="B82" s="9" t="inlineStr">
        <is>
          <t>Digits</t>
        </is>
      </c>
      <c r="C82" s="9" t="inlineStr">
        <is>
          <t>Gauss-Seidel</t>
        </is>
      </c>
      <c r="D82" s="9" t="n">
        <v>99</v>
      </c>
      <c r="E82" s="9" t="n">
        <v>0.3663728330011509</v>
      </c>
      <c r="F82" s="9" t="n">
        <v>0.3443474773794548</v>
      </c>
      <c r="G82" s="9" t="n">
        <v>2.274031895480687e-06</v>
      </c>
      <c r="H82" s="9">
        <f>HYPERLINK("plots_Digits/Gauss-Seidel_plot_3.png", "Vedi grafico")</f>
        <v/>
      </c>
      <c r="I82" s="10" t="inlineStr"/>
      <c r="J82" s="9" t="n">
        <v>64</v>
      </c>
      <c r="K82" s="9" t="n">
        <v>1797</v>
      </c>
      <c r="L82" s="9" t="n">
        <v>1</v>
      </c>
      <c r="M82" s="9" t="n">
        <v>6</v>
      </c>
    </row>
    <row r="83">
      <c r="A83" s="9" t="n">
        <v>3</v>
      </c>
      <c r="B83" s="9" t="inlineStr">
        <is>
          <t>Digits</t>
        </is>
      </c>
      <c r="C83" s="9" t="inlineStr">
        <is>
          <t>Gradient Descent</t>
        </is>
      </c>
      <c r="D83" s="9" t="n">
        <v>100</v>
      </c>
      <c r="E83" s="9" t="n">
        <v>0.02142634500160057</v>
      </c>
      <c r="F83" s="9" t="n">
        <v>0.3453750010674423</v>
      </c>
      <c r="G83" s="9" t="n">
        <v>0.01978643865000844</v>
      </c>
      <c r="H83" s="9">
        <f>HYPERLINK("plots_Digits/Gradient Descent_plot_3.png", "Vedi grafico")</f>
        <v/>
      </c>
      <c r="I83" s="10" t="inlineStr"/>
      <c r="J83" s="9" t="n">
        <v>64</v>
      </c>
      <c r="K83" s="9" t="n">
        <v>1797</v>
      </c>
      <c r="L83" s="9" t="n">
        <v>1</v>
      </c>
      <c r="M83" s="9" t="n">
        <v>1</v>
      </c>
    </row>
    <row r="84">
      <c r="A84" s="9" t="n">
        <v>3</v>
      </c>
      <c r="B84" s="9" t="inlineStr">
        <is>
          <t>Digits</t>
        </is>
      </c>
      <c r="C84" s="9" t="inlineStr">
        <is>
          <t>Gradient Descent Armijo</t>
        </is>
      </c>
      <c r="D84" s="9" t="n">
        <v>100</v>
      </c>
      <c r="E84" s="9" t="n">
        <v>0.0481079969995335</v>
      </c>
      <c r="F84" s="9" t="n">
        <v>0.3443474773610521</v>
      </c>
      <c r="G84" s="9" t="n">
        <v>1.033194216913189e-07</v>
      </c>
      <c r="H84" s="9">
        <f>HYPERLINK("plots_Digits/Gradient Descent Armijo_plot_3.png", "Vedi grafico")</f>
        <v/>
      </c>
      <c r="I84" s="10" t="inlineStr"/>
      <c r="J84" s="9" t="n">
        <v>64</v>
      </c>
      <c r="K84" s="9" t="n">
        <v>1797</v>
      </c>
      <c r="L84" s="9" t="n">
        <v>1</v>
      </c>
      <c r="M84" s="9" t="n">
        <v>1</v>
      </c>
    </row>
    <row r="85">
      <c r="A85" s="9" t="n">
        <v>3</v>
      </c>
      <c r="B85" s="9" t="inlineStr">
        <is>
          <t>Digits</t>
        </is>
      </c>
      <c r="C85" s="9" t="inlineStr">
        <is>
          <t>Jacobi</t>
        </is>
      </c>
      <c r="D85" s="9" t="n">
        <v>99</v>
      </c>
      <c r="E85" s="9" t="n">
        <v>3.312408350999249</v>
      </c>
      <c r="F85" s="9" t="n">
        <v>0.3443474773788414</v>
      </c>
      <c r="G85" s="9" t="n">
        <v>2.077644021323302e-06</v>
      </c>
      <c r="H85" s="9">
        <f>HYPERLINK("plots_Digits/Jacobi_plot_3.png", "Vedi grafico")</f>
        <v/>
      </c>
      <c r="I85" s="10" t="inlineStr"/>
      <c r="J85" s="9" t="n">
        <v>64</v>
      </c>
      <c r="K85" s="9" t="n">
        <v>1797</v>
      </c>
      <c r="L85" s="9" t="n">
        <v>4</v>
      </c>
      <c r="M85" s="9" t="n">
        <v>6</v>
      </c>
    </row>
    <row r="86">
      <c r="A86" s="9" t="n">
        <v>3</v>
      </c>
      <c r="B86" s="10" t="inlineStr"/>
      <c r="C86" s="10" t="inlineStr"/>
      <c r="D86" s="10" t="inlineStr"/>
      <c r="E86" s="10" t="inlineStr"/>
      <c r="F86" s="9" t="inlineStr">
        <is>
          <t>Loss overlay</t>
        </is>
      </c>
      <c r="G86" s="10" t="inlineStr"/>
      <c r="H86" s="9">
        <f>HYPERLINK("plots_Digits/loss_overlay.png", "Vedi grafico")</f>
        <v/>
      </c>
      <c r="I86" s="10" t="inlineStr"/>
      <c r="J86" s="10" t="inlineStr"/>
      <c r="K86" s="10" t="inlineStr"/>
      <c r="L86" s="10" t="inlineStr"/>
      <c r="M86" s="10" t="inlineStr"/>
    </row>
    <row r="87">
      <c r="A87" s="9" t="n">
        <v>3</v>
      </c>
      <c r="B87" s="9" t="inlineStr">
        <is>
          <t>Iris</t>
        </is>
      </c>
      <c r="C87" s="9" t="inlineStr">
        <is>
          <t>Gauss-Seidel</t>
        </is>
      </c>
      <c r="D87" s="9" t="n">
        <v>7</v>
      </c>
      <c r="E87" s="9" t="n">
        <v>0.01576105599997391</v>
      </c>
      <c r="F87" s="9" t="n">
        <v>0.2770481480513239</v>
      </c>
      <c r="G87" s="9" t="n">
        <v>9.106265978521454e-07</v>
      </c>
      <c r="H87" s="9">
        <f>HYPERLINK("plots_Iris/Gauss-Seidel_plot_3.png", "Vedi grafico")</f>
        <v/>
      </c>
      <c r="I87" s="10" t="inlineStr"/>
      <c r="J87" s="9" t="n">
        <v>4</v>
      </c>
      <c r="K87" s="9" t="n">
        <v>150</v>
      </c>
      <c r="L87" s="9" t="n">
        <v>1</v>
      </c>
      <c r="M87" s="9" t="n">
        <v>6</v>
      </c>
    </row>
    <row r="88">
      <c r="A88" s="9" t="n">
        <v>3</v>
      </c>
      <c r="B88" s="9" t="inlineStr">
        <is>
          <t>Iris</t>
        </is>
      </c>
      <c r="C88" s="9" t="inlineStr">
        <is>
          <t>Gradient Descent</t>
        </is>
      </c>
      <c r="D88" s="9" t="n">
        <v>100</v>
      </c>
      <c r="E88" s="9" t="n">
        <v>0.009829320000790176</v>
      </c>
      <c r="F88" s="9" t="n">
        <v>0.2777665248132257</v>
      </c>
      <c r="G88" s="9" t="n">
        <v>0.01818751214894127</v>
      </c>
      <c r="H88" s="9">
        <f>HYPERLINK("plots_Iris/Gradient Descent_plot_3.png", "Vedi grafico")</f>
        <v/>
      </c>
      <c r="I88" s="10" t="inlineStr"/>
      <c r="J88" s="9" t="n">
        <v>4</v>
      </c>
      <c r="K88" s="9" t="n">
        <v>150</v>
      </c>
      <c r="L88" s="9" t="n">
        <v>1</v>
      </c>
      <c r="M88" s="9" t="n">
        <v>1</v>
      </c>
    </row>
    <row r="89">
      <c r="A89" s="9" t="n">
        <v>3</v>
      </c>
      <c r="B89" s="9" t="inlineStr">
        <is>
          <t>Iris</t>
        </is>
      </c>
      <c r="C89" s="9" t="inlineStr">
        <is>
          <t>Gradient Descent Armijo</t>
        </is>
      </c>
      <c r="D89" s="9" t="n">
        <v>100</v>
      </c>
      <c r="E89" s="9" t="n">
        <v>0.01628182400054357</v>
      </c>
      <c r="F89" s="9" t="n">
        <v>0.2770481480474194</v>
      </c>
      <c r="G89" s="9" t="n">
        <v>1.000874473627518e-07</v>
      </c>
      <c r="H89" s="9">
        <f>HYPERLINK("plots_Iris/Gradient Descent Armijo_plot_3.png", "Vedi grafico")</f>
        <v/>
      </c>
      <c r="I89" s="10" t="inlineStr"/>
      <c r="J89" s="9" t="n">
        <v>4</v>
      </c>
      <c r="K89" s="9" t="n">
        <v>150</v>
      </c>
      <c r="L89" s="9" t="n">
        <v>1</v>
      </c>
      <c r="M89" s="9" t="n">
        <v>1</v>
      </c>
    </row>
    <row r="90">
      <c r="A90" s="9" t="n">
        <v>3</v>
      </c>
      <c r="B90" s="9" t="inlineStr">
        <is>
          <t>Iris</t>
        </is>
      </c>
      <c r="C90" s="9" t="inlineStr">
        <is>
          <t>Jacobi</t>
        </is>
      </c>
      <c r="D90" s="9" t="n">
        <v>7</v>
      </c>
      <c r="E90" s="9" t="n">
        <v>0.1181568600004539</v>
      </c>
      <c r="F90" s="9" t="n">
        <v>0.2770481480513239</v>
      </c>
      <c r="G90" s="9" t="n">
        <v>9.106265978521454e-07</v>
      </c>
      <c r="H90" s="9">
        <f>HYPERLINK("plots_Iris/Jacobi_plot_3.png", "Vedi grafico")</f>
        <v/>
      </c>
      <c r="I90" s="10" t="inlineStr"/>
      <c r="J90" s="9" t="n">
        <v>4</v>
      </c>
      <c r="K90" s="9" t="n">
        <v>150</v>
      </c>
      <c r="L90" s="9" t="n">
        <v>4</v>
      </c>
      <c r="M90" s="9" t="n">
        <v>6</v>
      </c>
    </row>
    <row r="91">
      <c r="A91" s="9" t="n">
        <v>3</v>
      </c>
      <c r="B91" s="10" t="inlineStr"/>
      <c r="C91" s="10" t="inlineStr"/>
      <c r="D91" s="10" t="inlineStr"/>
      <c r="E91" s="10" t="inlineStr"/>
      <c r="F91" s="9" t="inlineStr">
        <is>
          <t>Loss overlay</t>
        </is>
      </c>
      <c r="G91" s="10" t="inlineStr"/>
      <c r="H91" s="9">
        <f>HYPERLINK("plots_Iris/loss_overlay.png", "Vedi grafico")</f>
        <v/>
      </c>
      <c r="I91" s="10" t="inlineStr"/>
      <c r="J91" s="10" t="inlineStr"/>
      <c r="K91" s="10" t="inlineStr"/>
      <c r="L91" s="10" t="inlineStr"/>
      <c r="M91" s="10" t="inlineStr"/>
    </row>
    <row r="92">
      <c r="A92" s="9" t="n">
        <v>3</v>
      </c>
      <c r="B92" s="9" t="inlineStr">
        <is>
          <t>Wine</t>
        </is>
      </c>
      <c r="C92" s="9" t="inlineStr">
        <is>
          <t>Gauss-Seidel</t>
        </is>
      </c>
      <c r="D92" s="9" t="n">
        <v>99</v>
      </c>
      <c r="E92" s="9" t="n">
        <v>0.1898849030003475</v>
      </c>
      <c r="F92" s="9" t="n">
        <v>0.286872559991763</v>
      </c>
      <c r="G92" s="9" t="n">
        <v>2.074861516348615e-06</v>
      </c>
      <c r="H92" s="9">
        <f>HYPERLINK("plots_Wine/Gauss-Seidel_plot_3.png", "Vedi grafico")</f>
        <v/>
      </c>
      <c r="I92" s="10" t="inlineStr"/>
      <c r="J92" s="9" t="n">
        <v>13</v>
      </c>
      <c r="K92" s="9" t="n">
        <v>178</v>
      </c>
      <c r="L92" s="9" t="n">
        <v>1</v>
      </c>
      <c r="M92" s="9" t="n">
        <v>6</v>
      </c>
    </row>
    <row r="93">
      <c r="A93" s="9" t="n">
        <v>3</v>
      </c>
      <c r="B93" s="9" t="inlineStr">
        <is>
          <t>Wine</t>
        </is>
      </c>
      <c r="C93" s="9" t="inlineStr">
        <is>
          <t>Gradient Descent</t>
        </is>
      </c>
      <c r="D93" s="9" t="n">
        <v>100</v>
      </c>
      <c r="E93" s="9" t="n">
        <v>0.009055033000549884</v>
      </c>
      <c r="F93" s="9" t="n">
        <v>0.288147784334295</v>
      </c>
      <c r="G93" s="9" t="n">
        <v>0.02226338153822115</v>
      </c>
      <c r="H93" s="9">
        <f>HYPERLINK("plots_Wine/Gradient Descent_plot_3.png", "Vedi grafico")</f>
        <v/>
      </c>
      <c r="I93" s="10" t="inlineStr"/>
      <c r="J93" s="9" t="n">
        <v>13</v>
      </c>
      <c r="K93" s="9" t="n">
        <v>178</v>
      </c>
      <c r="L93" s="9" t="n">
        <v>1</v>
      </c>
      <c r="M93" s="9" t="n">
        <v>1</v>
      </c>
    </row>
    <row r="94">
      <c r="A94" s="9" t="n">
        <v>3</v>
      </c>
      <c r="B94" s="9" t="inlineStr">
        <is>
          <t>Wine</t>
        </is>
      </c>
      <c r="C94" s="9" t="inlineStr">
        <is>
          <t>Gradient Descent Armijo</t>
        </is>
      </c>
      <c r="D94" s="9" t="n">
        <v>100</v>
      </c>
      <c r="E94" s="9" t="n">
        <v>0.03550317000008363</v>
      </c>
      <c r="F94" s="9" t="n">
        <v>0.286872559975856</v>
      </c>
      <c r="G94" s="9" t="n">
        <v>5.163998511282093e-08</v>
      </c>
      <c r="H94" s="9">
        <f>HYPERLINK("plots_Wine/Gradient Descent Armijo_plot_3.png", "Vedi grafico")</f>
        <v/>
      </c>
      <c r="I94" s="10" t="inlineStr"/>
      <c r="J94" s="9" t="n">
        <v>13</v>
      </c>
      <c r="K94" s="9" t="n">
        <v>178</v>
      </c>
      <c r="L94" s="9" t="n">
        <v>1</v>
      </c>
      <c r="M94" s="9" t="n">
        <v>1</v>
      </c>
    </row>
    <row r="95">
      <c r="A95" s="9" t="n">
        <v>3</v>
      </c>
      <c r="B95" s="9" t="inlineStr">
        <is>
          <t>Wine</t>
        </is>
      </c>
      <c r="C95" s="9" t="inlineStr">
        <is>
          <t>Jacobi</t>
        </is>
      </c>
      <c r="D95" s="9" t="n">
        <v>99</v>
      </c>
      <c r="E95" s="9" t="n">
        <v>1.252440271000523</v>
      </c>
      <c r="F95" s="9" t="n">
        <v>0.2868725599935094</v>
      </c>
      <c r="G95" s="9" t="n">
        <v>2.233644981611103e-06</v>
      </c>
      <c r="H95" s="9">
        <f>HYPERLINK("plots_Wine/Jacobi_plot_3.png", "Vedi grafico")</f>
        <v/>
      </c>
      <c r="I95" s="10" t="inlineStr"/>
      <c r="J95" s="9" t="n">
        <v>13</v>
      </c>
      <c r="K95" s="9" t="n">
        <v>178</v>
      </c>
      <c r="L95" s="9" t="n">
        <v>4</v>
      </c>
      <c r="M95" s="9" t="n">
        <v>6</v>
      </c>
    </row>
    <row r="96">
      <c r="A96" s="9" t="n">
        <v>3</v>
      </c>
      <c r="B96" s="10" t="inlineStr"/>
      <c r="C96" s="10" t="inlineStr"/>
      <c r="D96" s="10" t="inlineStr"/>
      <c r="E96" s="10" t="inlineStr"/>
      <c r="F96" s="9" t="inlineStr">
        <is>
          <t>Loss overlay</t>
        </is>
      </c>
      <c r="G96" s="10" t="inlineStr"/>
      <c r="H96" s="9">
        <f>HYPERLINK("plots_Wine/loss_overlay.png", "Vedi grafico")</f>
        <v/>
      </c>
      <c r="I96" s="10" t="inlineStr"/>
      <c r="J96" s="10" t="inlineStr"/>
      <c r="K96" s="10" t="inlineStr"/>
      <c r="L96" s="10" t="inlineStr"/>
      <c r="M96" s="10" t="inlineStr"/>
    </row>
    <row r="97">
      <c r="A97" s="9" t="n">
        <v>3</v>
      </c>
      <c r="B97" s="9" t="inlineStr">
        <is>
          <t>Fetch</t>
        </is>
      </c>
      <c r="C97" s="9" t="inlineStr">
        <is>
          <t>Gauss-Seidel</t>
        </is>
      </c>
      <c r="D97" s="9" t="n">
        <v>99</v>
      </c>
      <c r="E97" s="9" t="n">
        <v>5.39169988499998</v>
      </c>
      <c r="F97" s="9" t="n">
        <v>0.6809618106690329</v>
      </c>
      <c r="G97" s="9" t="n">
        <v>2.287670034737886e-06</v>
      </c>
      <c r="H97" s="9">
        <f>HYPERLINK("plots_Fetch/Gauss-Seidel_plot_3.png", "Vedi grafico")</f>
        <v/>
      </c>
      <c r="I97" s="10" t="inlineStr"/>
      <c r="J97" s="9" t="n">
        <v>1000</v>
      </c>
      <c r="K97" s="9" t="n">
        <v>1772</v>
      </c>
      <c r="L97" s="9" t="n">
        <v>1</v>
      </c>
      <c r="M97" s="9" t="n">
        <v>6</v>
      </c>
    </row>
    <row r="98">
      <c r="A98" s="9" t="n">
        <v>3</v>
      </c>
      <c r="B98" s="9" t="inlineStr">
        <is>
          <t>Fetch</t>
        </is>
      </c>
      <c r="C98" s="9" t="inlineStr">
        <is>
          <t>Gradient Descent</t>
        </is>
      </c>
      <c r="D98" s="9" t="n">
        <v>100</v>
      </c>
      <c r="E98" s="9" t="n">
        <v>0.8136913950002054</v>
      </c>
      <c r="F98" s="9" t="n">
        <v>0.6824659116643904</v>
      </c>
      <c r="G98" s="9" t="n">
        <v>0.01787015928377085</v>
      </c>
      <c r="H98" s="9">
        <f>HYPERLINK("plots_Fetch/Gradient Descent_plot_3.png", "Vedi grafico")</f>
        <v/>
      </c>
      <c r="I98" s="10" t="inlineStr"/>
      <c r="J98" s="9" t="n">
        <v>1000</v>
      </c>
      <c r="K98" s="9" t="n">
        <v>1772</v>
      </c>
      <c r="L98" s="9" t="n">
        <v>1</v>
      </c>
      <c r="M98" s="9" t="n">
        <v>1</v>
      </c>
    </row>
    <row r="99">
      <c r="A99" s="9" t="n">
        <v>3</v>
      </c>
      <c r="B99" s="9" t="inlineStr">
        <is>
          <t>Fetch</t>
        </is>
      </c>
      <c r="C99" s="9" t="inlineStr">
        <is>
          <t>Gradient Descent Armijo</t>
        </is>
      </c>
      <c r="D99" s="9" t="n">
        <v>100</v>
      </c>
      <c r="E99" s="9" t="n">
        <v>1.304953102000582</v>
      </c>
      <c r="F99" s="9" t="n">
        <v>0.6809618106483921</v>
      </c>
      <c r="G99" s="9" t="n">
        <v>9.812735794655194e-07</v>
      </c>
      <c r="H99" s="9">
        <f>HYPERLINK("plots_Fetch/Gradient Descent Armijo_plot_3.png", "Vedi grafico")</f>
        <v/>
      </c>
      <c r="I99" s="10" t="inlineStr"/>
      <c r="J99" s="9" t="n">
        <v>1000</v>
      </c>
      <c r="K99" s="9" t="n">
        <v>1772</v>
      </c>
      <c r="L99" s="9" t="n">
        <v>1</v>
      </c>
      <c r="M99" s="9" t="n">
        <v>1</v>
      </c>
    </row>
    <row r="100">
      <c r="A100" s="9" t="n">
        <v>3</v>
      </c>
      <c r="B100" s="9" t="inlineStr">
        <is>
          <t>Fetch</t>
        </is>
      </c>
      <c r="C100" s="9" t="inlineStr">
        <is>
          <t>Jacobi</t>
        </is>
      </c>
      <c r="D100" s="9" t="n">
        <v>99</v>
      </c>
      <c r="E100" s="9" t="n">
        <v>24.4348746529995</v>
      </c>
      <c r="F100" s="9" t="n">
        <v>0.6809618106697961</v>
      </c>
      <c r="G100" s="9" t="n">
        <v>2.321394539912763e-06</v>
      </c>
      <c r="H100" s="9">
        <f>HYPERLINK("plots_Fetch/Jacobi_plot_3.png", "Vedi grafico")</f>
        <v/>
      </c>
      <c r="I100" s="10" t="inlineStr"/>
      <c r="J100" s="9" t="n">
        <v>1000</v>
      </c>
      <c r="K100" s="9" t="n">
        <v>1772</v>
      </c>
      <c r="L100" s="9" t="n">
        <v>4</v>
      </c>
      <c r="M100" s="9" t="n">
        <v>6</v>
      </c>
    </row>
    <row r="101">
      <c r="A101" s="9" t="n">
        <v>3</v>
      </c>
      <c r="B101" s="10" t="inlineStr"/>
      <c r="C101" s="10" t="inlineStr"/>
      <c r="D101" s="10" t="inlineStr"/>
      <c r="E101" s="10" t="inlineStr"/>
      <c r="F101" s="9" t="inlineStr">
        <is>
          <t>Loss overlay</t>
        </is>
      </c>
      <c r="G101" s="10" t="inlineStr"/>
      <c r="H101" s="9">
        <f>HYPERLINK("plots_Fetch/loss_overlay.png", "Vedi grafico")</f>
        <v/>
      </c>
      <c r="I101" s="10" t="inlineStr"/>
      <c r="J101" s="10" t="inlineStr"/>
      <c r="K101" s="10" t="inlineStr"/>
      <c r="L101" s="10" t="inlineStr"/>
      <c r="M101" s="10" t="inlineStr"/>
    </row>
    <row r="102">
      <c r="A102" s="9" t="n">
        <v>3</v>
      </c>
      <c r="B102" s="9" t="inlineStr">
        <is>
          <t>Adult</t>
        </is>
      </c>
      <c r="C102" s="9" t="inlineStr">
        <is>
          <t>Gauss-Seidel</t>
        </is>
      </c>
      <c r="D102" s="9" t="n">
        <v>99</v>
      </c>
      <c r="E102" s="9" t="n">
        <v>0.2043618589996186</v>
      </c>
      <c r="F102" s="9" t="n">
        <v>0.5101540803488891</v>
      </c>
      <c r="G102" s="9" t="n">
        <v>2.136037543519242e-06</v>
      </c>
      <c r="H102" s="9">
        <f>HYPERLINK("plots_Adult/Gauss-Seidel_plot_3.png", "Vedi grafico")</f>
        <v/>
      </c>
      <c r="I102" s="10" t="inlineStr"/>
      <c r="J102" s="9" t="n">
        <v>108</v>
      </c>
      <c r="K102" s="9" t="n">
        <v>500</v>
      </c>
      <c r="L102" s="9" t="n">
        <v>1</v>
      </c>
      <c r="M102" s="9" t="n">
        <v>6</v>
      </c>
    </row>
    <row r="103">
      <c r="A103" s="9" t="n">
        <v>3</v>
      </c>
      <c r="B103" s="9" t="inlineStr">
        <is>
          <t>Adult</t>
        </is>
      </c>
      <c r="C103" s="9" t="inlineStr">
        <is>
          <t>Gradient Descent</t>
        </is>
      </c>
      <c r="D103" s="9" t="n">
        <v>100</v>
      </c>
      <c r="E103" s="9" t="n">
        <v>0.01379574400016281</v>
      </c>
      <c r="F103" s="9" t="n">
        <v>0.5121771278438636</v>
      </c>
      <c r="G103" s="9" t="n">
        <v>0.02422305615100654</v>
      </c>
      <c r="H103" s="9">
        <f>HYPERLINK("plots_Adult/Gradient Descent_plot_3.png", "Vedi grafico")</f>
        <v/>
      </c>
      <c r="I103" s="10" t="inlineStr"/>
      <c r="J103" s="9" t="n">
        <v>108</v>
      </c>
      <c r="K103" s="9" t="n">
        <v>500</v>
      </c>
      <c r="L103" s="9" t="n">
        <v>1</v>
      </c>
      <c r="M103" s="9" t="n">
        <v>1</v>
      </c>
    </row>
    <row r="104">
      <c r="A104" s="9" t="n">
        <v>3</v>
      </c>
      <c r="B104" s="9" t="inlineStr">
        <is>
          <t>Adult</t>
        </is>
      </c>
      <c r="C104" s="9" t="inlineStr">
        <is>
          <t>Gradient Descent Armijo</t>
        </is>
      </c>
      <c r="D104" s="9" t="n">
        <v>100</v>
      </c>
      <c r="E104" s="9" t="n">
        <v>0.02881308300129604</v>
      </c>
      <c r="F104" s="9" t="n">
        <v>0.5101540803346625</v>
      </c>
      <c r="G104" s="9" t="n">
        <v>4.917402441808875e-07</v>
      </c>
      <c r="H104" s="9">
        <f>HYPERLINK("plots_Adult/Gradient Descent Armijo_plot_3.png", "Vedi grafico")</f>
        <v/>
      </c>
      <c r="I104" s="10" t="inlineStr"/>
      <c r="J104" s="9" t="n">
        <v>108</v>
      </c>
      <c r="K104" s="9" t="n">
        <v>500</v>
      </c>
      <c r="L104" s="9" t="n">
        <v>1</v>
      </c>
      <c r="M104" s="9" t="n">
        <v>1</v>
      </c>
    </row>
    <row r="105">
      <c r="A105" s="9" t="n">
        <v>3</v>
      </c>
      <c r="B105" s="9" t="inlineStr">
        <is>
          <t>Adult</t>
        </is>
      </c>
      <c r="C105" s="9" t="inlineStr">
        <is>
          <t>Jacobi</t>
        </is>
      </c>
      <c r="D105" s="9" t="n">
        <v>99</v>
      </c>
      <c r="E105" s="9" t="n">
        <v>2.067312502000277</v>
      </c>
      <c r="F105" s="9" t="n">
        <v>0.510154080355575</v>
      </c>
      <c r="G105" s="9" t="n">
        <v>2.162485676939794e-06</v>
      </c>
      <c r="H105" s="9">
        <f>HYPERLINK("plots_Adult/Jacobi_plot_3.png", "Vedi grafico")</f>
        <v/>
      </c>
      <c r="I105" s="10" t="inlineStr"/>
      <c r="J105" s="9" t="n">
        <v>108</v>
      </c>
      <c r="K105" s="9" t="n">
        <v>500</v>
      </c>
      <c r="L105" s="9" t="n">
        <v>4</v>
      </c>
      <c r="M105" s="9" t="n">
        <v>6</v>
      </c>
    </row>
    <row r="106">
      <c r="A106" s="9" t="n">
        <v>3</v>
      </c>
      <c r="B106" s="10" t="inlineStr"/>
      <c r="C106" s="10" t="inlineStr"/>
      <c r="D106" s="10" t="inlineStr"/>
      <c r="E106" s="10" t="inlineStr"/>
      <c r="F106" s="9" t="inlineStr">
        <is>
          <t>Loss overlay</t>
        </is>
      </c>
      <c r="G106" s="10" t="inlineStr"/>
      <c r="H106" s="9">
        <f>HYPERLINK("plots_Adult/loss_overlay.png", "Vedi grafico")</f>
        <v/>
      </c>
      <c r="I106" s="10" t="inlineStr"/>
      <c r="J106" s="10" t="inlineStr"/>
      <c r="K106" s="10" t="inlineStr"/>
      <c r="L106" s="10" t="inlineStr"/>
      <c r="M106" s="10" t="inlineStr"/>
    </row>
    <row r="107">
      <c r="A107" s="11" t="n">
        <v>4</v>
      </c>
      <c r="B107" s="11" t="inlineStr">
        <is>
          <t>Breast_Cancer</t>
        </is>
      </c>
      <c r="C107" s="11" t="inlineStr">
        <is>
          <t>Gauss-Seidel</t>
        </is>
      </c>
      <c r="D107" s="11" t="n">
        <v>99</v>
      </c>
      <c r="E107" s="11" t="n">
        <v>0.1812965090011858</v>
      </c>
      <c r="F107" s="11" t="n">
        <v>0.2098724307665488</v>
      </c>
      <c r="G107" s="11" t="n">
        <v>1.892850221061723e-06</v>
      </c>
      <c r="H107" s="11">
        <f>HYPERLINK("plots_Breast_Cancer/Gauss-Seidel_plot_4.png", "Vedi grafico")</f>
        <v/>
      </c>
      <c r="I107" s="12" t="inlineStr"/>
      <c r="J107" s="11" t="n">
        <v>30</v>
      </c>
      <c r="K107" s="11" t="n">
        <v>569</v>
      </c>
      <c r="L107" s="11" t="n">
        <v>1</v>
      </c>
      <c r="M107" s="11" t="n">
        <v>5</v>
      </c>
    </row>
    <row r="108">
      <c r="A108" s="11" t="n">
        <v>4</v>
      </c>
      <c r="B108" s="11" t="inlineStr">
        <is>
          <t>Breast_Cancer</t>
        </is>
      </c>
      <c r="C108" s="11" t="inlineStr">
        <is>
          <t>Gradient Descent</t>
        </is>
      </c>
      <c r="D108" s="11" t="n">
        <v>100</v>
      </c>
      <c r="E108" s="11" t="n">
        <v>0.01189584500025376</v>
      </c>
      <c r="F108" s="11" t="n">
        <v>0.21024932776281</v>
      </c>
      <c r="G108" s="11" t="n">
        <v>0.01207764533447778</v>
      </c>
      <c r="H108" s="11">
        <f>HYPERLINK("plots_Breast_Cancer/Gradient Descent_plot_4.png", "Vedi grafico")</f>
        <v/>
      </c>
      <c r="I108" s="12" t="inlineStr"/>
      <c r="J108" s="11" t="n">
        <v>30</v>
      </c>
      <c r="K108" s="11" t="n">
        <v>569</v>
      </c>
      <c r="L108" s="11" t="n">
        <v>1</v>
      </c>
      <c r="M108" s="11" t="n">
        <v>1</v>
      </c>
    </row>
    <row r="109">
      <c r="A109" s="11" t="n">
        <v>4</v>
      </c>
      <c r="B109" s="11" t="inlineStr">
        <is>
          <t>Breast_Cancer</t>
        </is>
      </c>
      <c r="C109" s="11" t="inlineStr">
        <is>
          <t>Gradient Descent Armijo</t>
        </is>
      </c>
      <c r="D109" s="11" t="n">
        <v>100</v>
      </c>
      <c r="E109" s="11" t="n">
        <v>0.03220405100000789</v>
      </c>
      <c r="F109" s="11" t="n">
        <v>0.2098724307504316</v>
      </c>
      <c r="G109" s="11" t="n">
        <v>1.492509589964046e-07</v>
      </c>
      <c r="H109" s="11">
        <f>HYPERLINK("plots_Breast_Cancer/Gradient Descent Armijo_plot_4.png", "Vedi grafico")</f>
        <v/>
      </c>
      <c r="I109" s="12" t="inlineStr"/>
      <c r="J109" s="11" t="n">
        <v>30</v>
      </c>
      <c r="K109" s="11" t="n">
        <v>569</v>
      </c>
      <c r="L109" s="11" t="n">
        <v>1</v>
      </c>
      <c r="M109" s="11" t="n">
        <v>1</v>
      </c>
    </row>
    <row r="110">
      <c r="A110" s="11" t="n">
        <v>4</v>
      </c>
      <c r="B110" s="11" t="inlineStr">
        <is>
          <t>Breast_Cancer</t>
        </is>
      </c>
      <c r="C110" s="11" t="inlineStr">
        <is>
          <t>Jacobi</t>
        </is>
      </c>
      <c r="D110" s="11" t="n">
        <v>99</v>
      </c>
      <c r="E110" s="11" t="n">
        <v>1.947304028999497</v>
      </c>
      <c r="F110" s="11" t="n">
        <v>0.2098724307701699</v>
      </c>
      <c r="G110" s="11" t="n">
        <v>2.061177267476578e-06</v>
      </c>
      <c r="H110" s="11">
        <f>HYPERLINK("plots_Breast_Cancer/Jacobi_plot_4.png", "Vedi grafico")</f>
        <v/>
      </c>
      <c r="I110" s="12" t="inlineStr"/>
      <c r="J110" s="11" t="n">
        <v>30</v>
      </c>
      <c r="K110" s="11" t="n">
        <v>569</v>
      </c>
      <c r="L110" s="11" t="n">
        <v>4</v>
      </c>
      <c r="M110" s="11" t="n">
        <v>5</v>
      </c>
    </row>
    <row r="111">
      <c r="A111" s="11" t="n">
        <v>4</v>
      </c>
      <c r="B111" s="12" t="inlineStr"/>
      <c r="C111" s="12" t="inlineStr"/>
      <c r="D111" s="12" t="inlineStr"/>
      <c r="E111" s="12" t="inlineStr"/>
      <c r="F111" s="11" t="inlineStr">
        <is>
          <t>Loss overlay</t>
        </is>
      </c>
      <c r="G111" s="12" t="inlineStr"/>
      <c r="H111" s="11">
        <f>HYPERLINK("plots_Breast_Cancer/loss_overlay.png", "Vedi grafico")</f>
        <v/>
      </c>
      <c r="I111" s="12" t="inlineStr"/>
      <c r="J111" s="12" t="inlineStr"/>
      <c r="K111" s="12" t="inlineStr"/>
      <c r="L111" s="12" t="inlineStr"/>
      <c r="M111" s="12" t="inlineStr"/>
    </row>
    <row r="112">
      <c r="A112" s="11" t="n">
        <v>4</v>
      </c>
      <c r="B112" s="11" t="inlineStr">
        <is>
          <t>Diabetes</t>
        </is>
      </c>
      <c r="C112" s="11" t="inlineStr">
        <is>
          <t>Gauss-Seidel</t>
        </is>
      </c>
      <c r="D112" s="11" t="n">
        <v>99</v>
      </c>
      <c r="E112" s="11" t="n">
        <v>0.142307404001258</v>
      </c>
      <c r="F112" s="11" t="n">
        <v>0.5323402185578991</v>
      </c>
      <c r="G112" s="11" t="n">
        <v>1.863528377957195e-06</v>
      </c>
      <c r="H112" s="11">
        <f>HYPERLINK("plots_Diabetes/Gauss-Seidel_plot_4.png", "Vedi grafico")</f>
        <v/>
      </c>
      <c r="I112" s="12" t="inlineStr"/>
      <c r="J112" s="11" t="n">
        <v>10</v>
      </c>
      <c r="K112" s="11" t="n">
        <v>442</v>
      </c>
      <c r="L112" s="11" t="n">
        <v>1</v>
      </c>
      <c r="M112" s="11" t="n">
        <v>5</v>
      </c>
    </row>
    <row r="113">
      <c r="A113" s="11" t="n">
        <v>4</v>
      </c>
      <c r="B113" s="11" t="inlineStr">
        <is>
          <t>Diabetes</t>
        </is>
      </c>
      <c r="C113" s="11" t="inlineStr">
        <is>
          <t>Gradient Descent</t>
        </is>
      </c>
      <c r="D113" s="11" t="n">
        <v>100</v>
      </c>
      <c r="E113" s="11" t="n">
        <v>0.01255520800077647</v>
      </c>
      <c r="F113" s="11" t="n">
        <v>0.5326382204297596</v>
      </c>
      <c r="G113" s="11" t="n">
        <v>0.01218293665803465</v>
      </c>
      <c r="H113" s="11">
        <f>HYPERLINK("plots_Diabetes/Gradient Descent_plot_4.png", "Vedi grafico")</f>
        <v/>
      </c>
      <c r="I113" s="12" t="inlineStr"/>
      <c r="J113" s="11" t="n">
        <v>10</v>
      </c>
      <c r="K113" s="11" t="n">
        <v>442</v>
      </c>
      <c r="L113" s="11" t="n">
        <v>1</v>
      </c>
      <c r="M113" s="11" t="n">
        <v>1</v>
      </c>
    </row>
    <row r="114">
      <c r="A114" s="11" t="n">
        <v>4</v>
      </c>
      <c r="B114" s="11" t="inlineStr">
        <is>
          <t>Diabetes</t>
        </is>
      </c>
      <c r="C114" s="11" t="inlineStr">
        <is>
          <t>Gradient Descent Armijo</t>
        </is>
      </c>
      <c r="D114" s="11" t="n">
        <v>100</v>
      </c>
      <c r="E114" s="11" t="n">
        <v>0.02418465499977174</v>
      </c>
      <c r="F114" s="11" t="n">
        <v>0.5323402185455357</v>
      </c>
      <c r="G114" s="11" t="n">
        <v>6.151058904636357e-08</v>
      </c>
      <c r="H114" s="11">
        <f>HYPERLINK("plots_Diabetes/Gradient Descent Armijo_plot_4.png", "Vedi grafico")</f>
        <v/>
      </c>
      <c r="I114" s="12" t="inlineStr"/>
      <c r="J114" s="11" t="n">
        <v>10</v>
      </c>
      <c r="K114" s="11" t="n">
        <v>442</v>
      </c>
      <c r="L114" s="11" t="n">
        <v>1</v>
      </c>
      <c r="M114" s="11" t="n">
        <v>1</v>
      </c>
    </row>
    <row r="115">
      <c r="A115" s="11" t="n">
        <v>4</v>
      </c>
      <c r="B115" s="11" t="inlineStr">
        <is>
          <t>Diabetes</t>
        </is>
      </c>
      <c r="C115" s="11" t="inlineStr">
        <is>
          <t>Jacobi</t>
        </is>
      </c>
      <c r="D115" s="11" t="n">
        <v>99</v>
      </c>
      <c r="E115" s="11" t="n">
        <v>1.29834379300155</v>
      </c>
      <c r="F115" s="11" t="n">
        <v>0.5323402185564056</v>
      </c>
      <c r="G115" s="11" t="n">
        <v>1.89881279857653e-06</v>
      </c>
      <c r="H115" s="11">
        <f>HYPERLINK("plots_Diabetes/Jacobi_plot_4.png", "Vedi grafico")</f>
        <v/>
      </c>
      <c r="I115" s="12" t="inlineStr"/>
      <c r="J115" s="11" t="n">
        <v>10</v>
      </c>
      <c r="K115" s="11" t="n">
        <v>442</v>
      </c>
      <c r="L115" s="11" t="n">
        <v>4</v>
      </c>
      <c r="M115" s="11" t="n">
        <v>5</v>
      </c>
    </row>
    <row r="116">
      <c r="A116" s="11" t="n">
        <v>4</v>
      </c>
      <c r="B116" s="12" t="inlineStr"/>
      <c r="C116" s="12" t="inlineStr"/>
      <c r="D116" s="12" t="inlineStr"/>
      <c r="E116" s="12" t="inlineStr"/>
      <c r="F116" s="11" t="inlineStr">
        <is>
          <t>Loss overlay</t>
        </is>
      </c>
      <c r="G116" s="12" t="inlineStr"/>
      <c r="H116" s="11">
        <f>HYPERLINK("plots_Diabetes/loss_overlay.png", "Vedi grafico")</f>
        <v/>
      </c>
      <c r="I116" s="12" t="inlineStr"/>
      <c r="J116" s="12" t="inlineStr"/>
      <c r="K116" s="12" t="inlineStr"/>
      <c r="L116" s="12" t="inlineStr"/>
      <c r="M116" s="12" t="inlineStr"/>
    </row>
    <row r="117">
      <c r="A117" s="11" t="n">
        <v>4</v>
      </c>
      <c r="B117" s="11" t="inlineStr">
        <is>
          <t>Digits</t>
        </is>
      </c>
      <c r="C117" s="11" t="inlineStr">
        <is>
          <t>Gauss-Seidel</t>
        </is>
      </c>
      <c r="D117" s="11" t="n">
        <v>99</v>
      </c>
      <c r="E117" s="11" t="n">
        <v>0.3048082009991049</v>
      </c>
      <c r="F117" s="11" t="n">
        <v>0.3443474773753338</v>
      </c>
      <c r="G117" s="11" t="n">
        <v>1.913836126980162e-06</v>
      </c>
      <c r="H117" s="11">
        <f>HYPERLINK("plots_Digits/Gauss-Seidel_plot_4.png", "Vedi grafico")</f>
        <v/>
      </c>
      <c r="I117" s="12" t="inlineStr"/>
      <c r="J117" s="11" t="n">
        <v>64</v>
      </c>
      <c r="K117" s="11" t="n">
        <v>1797</v>
      </c>
      <c r="L117" s="11" t="n">
        <v>1</v>
      </c>
      <c r="M117" s="11" t="n">
        <v>5</v>
      </c>
    </row>
    <row r="118">
      <c r="A118" s="11" t="n">
        <v>4</v>
      </c>
      <c r="B118" s="11" t="inlineStr">
        <is>
          <t>Digits</t>
        </is>
      </c>
      <c r="C118" s="11" t="inlineStr">
        <is>
          <t>Gradient Descent</t>
        </is>
      </c>
      <c r="D118" s="11" t="n">
        <v>100</v>
      </c>
      <c r="E118" s="11" t="n">
        <v>0.02514716000041517</v>
      </c>
      <c r="F118" s="11" t="n">
        <v>0.3453750010674423</v>
      </c>
      <c r="G118" s="11" t="n">
        <v>0.01978643865000844</v>
      </c>
      <c r="H118" s="11">
        <f>HYPERLINK("plots_Digits/Gradient Descent_plot_4.png", "Vedi grafico")</f>
        <v/>
      </c>
      <c r="I118" s="12" t="inlineStr"/>
      <c r="J118" s="11" t="n">
        <v>64</v>
      </c>
      <c r="K118" s="11" t="n">
        <v>1797</v>
      </c>
      <c r="L118" s="11" t="n">
        <v>1</v>
      </c>
      <c r="M118" s="11" t="n">
        <v>1</v>
      </c>
    </row>
    <row r="119">
      <c r="A119" s="11" t="n">
        <v>4</v>
      </c>
      <c r="B119" s="11" t="inlineStr">
        <is>
          <t>Digits</t>
        </is>
      </c>
      <c r="C119" s="11" t="inlineStr">
        <is>
          <t>Gradient Descent Armijo</t>
        </is>
      </c>
      <c r="D119" s="11" t="n">
        <v>100</v>
      </c>
      <c r="E119" s="11" t="n">
        <v>0.05195399600052042</v>
      </c>
      <c r="F119" s="11" t="n">
        <v>0.3443474773610521</v>
      </c>
      <c r="G119" s="11" t="n">
        <v>1.033194216913189e-07</v>
      </c>
      <c r="H119" s="11">
        <f>HYPERLINK("plots_Digits/Gradient Descent Armijo_plot_4.png", "Vedi grafico")</f>
        <v/>
      </c>
      <c r="I119" s="12" t="inlineStr"/>
      <c r="J119" s="11" t="n">
        <v>64</v>
      </c>
      <c r="K119" s="11" t="n">
        <v>1797</v>
      </c>
      <c r="L119" s="11" t="n">
        <v>1</v>
      </c>
      <c r="M119" s="11" t="n">
        <v>1</v>
      </c>
    </row>
    <row r="120">
      <c r="A120" s="11" t="n">
        <v>4</v>
      </c>
      <c r="B120" s="11" t="inlineStr">
        <is>
          <t>Digits</t>
        </is>
      </c>
      <c r="C120" s="11" t="inlineStr">
        <is>
          <t>Jacobi</t>
        </is>
      </c>
      <c r="D120" s="11" t="n">
        <v>99</v>
      </c>
      <c r="E120" s="11" t="n">
        <v>2.623816448000071</v>
      </c>
      <c r="F120" s="11" t="n">
        <v>0.344347477378023</v>
      </c>
      <c r="G120" s="11" t="n">
        <v>2.069000614577601e-06</v>
      </c>
      <c r="H120" s="11">
        <f>HYPERLINK("plots_Digits/Jacobi_plot_4.png", "Vedi grafico")</f>
        <v/>
      </c>
      <c r="I120" s="12" t="inlineStr"/>
      <c r="J120" s="11" t="n">
        <v>64</v>
      </c>
      <c r="K120" s="11" t="n">
        <v>1797</v>
      </c>
      <c r="L120" s="11" t="n">
        <v>4</v>
      </c>
      <c r="M120" s="11" t="n">
        <v>5</v>
      </c>
    </row>
    <row r="121">
      <c r="A121" s="11" t="n">
        <v>4</v>
      </c>
      <c r="B121" s="12" t="inlineStr"/>
      <c r="C121" s="12" t="inlineStr"/>
      <c r="D121" s="12" t="inlineStr"/>
      <c r="E121" s="12" t="inlineStr"/>
      <c r="F121" s="11" t="inlineStr">
        <is>
          <t>Loss overlay</t>
        </is>
      </c>
      <c r="G121" s="12" t="inlineStr"/>
      <c r="H121" s="11">
        <f>HYPERLINK("plots_Digits/loss_overlay.png", "Vedi grafico")</f>
        <v/>
      </c>
      <c r="I121" s="12" t="inlineStr"/>
      <c r="J121" s="12" t="inlineStr"/>
      <c r="K121" s="12" t="inlineStr"/>
      <c r="L121" s="12" t="inlineStr"/>
      <c r="M121" s="12" t="inlineStr"/>
    </row>
    <row r="122">
      <c r="A122" s="11" t="n">
        <v>4</v>
      </c>
      <c r="B122" s="11" t="inlineStr">
        <is>
          <t>Iris</t>
        </is>
      </c>
      <c r="C122" s="11" t="inlineStr">
        <is>
          <t>Gauss-Seidel</t>
        </is>
      </c>
      <c r="D122" s="11" t="n">
        <v>7</v>
      </c>
      <c r="E122" s="11" t="n">
        <v>0.0195115500009706</v>
      </c>
      <c r="F122" s="11" t="n">
        <v>0.2770481480513239</v>
      </c>
      <c r="G122" s="11" t="n">
        <v>9.106265978521454e-07</v>
      </c>
      <c r="H122" s="11">
        <f>HYPERLINK("plots_Iris/Gauss-Seidel_plot_4.png", "Vedi grafico")</f>
        <v/>
      </c>
      <c r="I122" s="12" t="inlineStr"/>
      <c r="J122" s="11" t="n">
        <v>4</v>
      </c>
      <c r="K122" s="11" t="n">
        <v>150</v>
      </c>
      <c r="L122" s="11" t="n">
        <v>1</v>
      </c>
      <c r="M122" s="11" t="n">
        <v>5</v>
      </c>
    </row>
    <row r="123">
      <c r="A123" s="11" t="n">
        <v>4</v>
      </c>
      <c r="B123" s="11" t="inlineStr">
        <is>
          <t>Iris</t>
        </is>
      </c>
      <c r="C123" s="11" t="inlineStr">
        <is>
          <t>Gradient Descent</t>
        </is>
      </c>
      <c r="D123" s="11" t="n">
        <v>100</v>
      </c>
      <c r="E123" s="11" t="n">
        <v>0.01156972799981304</v>
      </c>
      <c r="F123" s="11" t="n">
        <v>0.2777665248132257</v>
      </c>
      <c r="G123" s="11" t="n">
        <v>0.01818751214894127</v>
      </c>
      <c r="H123" s="11">
        <f>HYPERLINK("plots_Iris/Gradient Descent_plot_4.png", "Vedi grafico")</f>
        <v/>
      </c>
      <c r="I123" s="12" t="inlineStr"/>
      <c r="J123" s="11" t="n">
        <v>4</v>
      </c>
      <c r="K123" s="11" t="n">
        <v>150</v>
      </c>
      <c r="L123" s="11" t="n">
        <v>1</v>
      </c>
      <c r="M123" s="11" t="n">
        <v>1</v>
      </c>
    </row>
    <row r="124">
      <c r="A124" s="11" t="n">
        <v>4</v>
      </c>
      <c r="B124" s="11" t="inlineStr">
        <is>
          <t>Iris</t>
        </is>
      </c>
      <c r="C124" s="11" t="inlineStr">
        <is>
          <t>Gradient Descent Armijo</t>
        </is>
      </c>
      <c r="D124" s="11" t="n">
        <v>100</v>
      </c>
      <c r="E124" s="11" t="n">
        <v>0.01986871100052667</v>
      </c>
      <c r="F124" s="11" t="n">
        <v>0.2770481480474194</v>
      </c>
      <c r="G124" s="11" t="n">
        <v>1.000874473627518e-07</v>
      </c>
      <c r="H124" s="11">
        <f>HYPERLINK("plots_Iris/Gradient Descent Armijo_plot_4.png", "Vedi grafico")</f>
        <v/>
      </c>
      <c r="I124" s="12" t="inlineStr"/>
      <c r="J124" s="11" t="n">
        <v>4</v>
      </c>
      <c r="K124" s="11" t="n">
        <v>150</v>
      </c>
      <c r="L124" s="11" t="n">
        <v>1</v>
      </c>
      <c r="M124" s="11" t="n">
        <v>1</v>
      </c>
    </row>
    <row r="125">
      <c r="A125" s="11" t="n">
        <v>4</v>
      </c>
      <c r="B125" s="11" t="inlineStr">
        <is>
          <t>Iris</t>
        </is>
      </c>
      <c r="C125" s="11" t="inlineStr">
        <is>
          <t>Jacobi</t>
        </is>
      </c>
      <c r="D125" s="11" t="n">
        <v>7</v>
      </c>
      <c r="E125" s="11" t="n">
        <v>0.1107876589994703</v>
      </c>
      <c r="F125" s="11" t="n">
        <v>0.2770481480513239</v>
      </c>
      <c r="G125" s="11" t="n">
        <v>9.106265978521454e-07</v>
      </c>
      <c r="H125" s="11">
        <f>HYPERLINK("plots_Iris/Jacobi_plot_4.png", "Vedi grafico")</f>
        <v/>
      </c>
      <c r="I125" s="12" t="inlineStr"/>
      <c r="J125" s="11" t="n">
        <v>4</v>
      </c>
      <c r="K125" s="11" t="n">
        <v>150</v>
      </c>
      <c r="L125" s="11" t="n">
        <v>4</v>
      </c>
      <c r="M125" s="11" t="n">
        <v>5</v>
      </c>
    </row>
    <row r="126">
      <c r="A126" s="11" t="n">
        <v>4</v>
      </c>
      <c r="B126" s="12" t="inlineStr"/>
      <c r="C126" s="12" t="inlineStr"/>
      <c r="D126" s="12" t="inlineStr"/>
      <c r="E126" s="12" t="inlineStr"/>
      <c r="F126" s="11" t="inlineStr">
        <is>
          <t>Loss overlay</t>
        </is>
      </c>
      <c r="G126" s="12" t="inlineStr"/>
      <c r="H126" s="11">
        <f>HYPERLINK("plots_Iris/loss_overlay.png", "Vedi grafico")</f>
        <v/>
      </c>
      <c r="I126" s="12" t="inlineStr"/>
      <c r="J126" s="12" t="inlineStr"/>
      <c r="K126" s="12" t="inlineStr"/>
      <c r="L126" s="12" t="inlineStr"/>
      <c r="M126" s="12" t="inlineStr"/>
    </row>
    <row r="127">
      <c r="A127" s="11" t="n">
        <v>4</v>
      </c>
      <c r="B127" s="11" t="inlineStr">
        <is>
          <t>Wine</t>
        </is>
      </c>
      <c r="C127" s="11" t="inlineStr">
        <is>
          <t>Gauss-Seidel</t>
        </is>
      </c>
      <c r="D127" s="11" t="n">
        <v>99</v>
      </c>
      <c r="E127" s="11" t="n">
        <v>0.1427007150014106</v>
      </c>
      <c r="F127" s="11" t="n">
        <v>0.286872559987389</v>
      </c>
      <c r="G127" s="11" t="n">
        <v>1.89383729364434e-06</v>
      </c>
      <c r="H127" s="11">
        <f>HYPERLINK("plots_Wine/Gauss-Seidel_plot_4.png", "Vedi grafico")</f>
        <v/>
      </c>
      <c r="I127" s="12" t="inlineStr"/>
      <c r="J127" s="11" t="n">
        <v>13</v>
      </c>
      <c r="K127" s="11" t="n">
        <v>178</v>
      </c>
      <c r="L127" s="11" t="n">
        <v>1</v>
      </c>
      <c r="M127" s="11" t="n">
        <v>5</v>
      </c>
    </row>
    <row r="128">
      <c r="A128" s="11" t="n">
        <v>4</v>
      </c>
      <c r="B128" s="11" t="inlineStr">
        <is>
          <t>Wine</t>
        </is>
      </c>
      <c r="C128" s="11" t="inlineStr">
        <is>
          <t>Gradient Descent</t>
        </is>
      </c>
      <c r="D128" s="11" t="n">
        <v>100</v>
      </c>
      <c r="E128" s="11" t="n">
        <v>0.009774153000762453</v>
      </c>
      <c r="F128" s="11" t="n">
        <v>0.288147784334295</v>
      </c>
      <c r="G128" s="11" t="n">
        <v>0.02226338153822115</v>
      </c>
      <c r="H128" s="11">
        <f>HYPERLINK("plots_Wine/Gradient Descent_plot_4.png", "Vedi grafico")</f>
        <v/>
      </c>
      <c r="I128" s="12" t="inlineStr"/>
      <c r="J128" s="11" t="n">
        <v>13</v>
      </c>
      <c r="K128" s="11" t="n">
        <v>178</v>
      </c>
      <c r="L128" s="11" t="n">
        <v>1</v>
      </c>
      <c r="M128" s="11" t="n">
        <v>1</v>
      </c>
    </row>
    <row r="129">
      <c r="A129" s="11" t="n">
        <v>4</v>
      </c>
      <c r="B129" s="11" t="inlineStr">
        <is>
          <t>Wine</t>
        </is>
      </c>
      <c r="C129" s="11" t="inlineStr">
        <is>
          <t>Gradient Descent Armijo</t>
        </is>
      </c>
      <c r="D129" s="11" t="n">
        <v>100</v>
      </c>
      <c r="E129" s="11" t="n">
        <v>0.0220399619993259</v>
      </c>
      <c r="F129" s="11" t="n">
        <v>0.286872559975856</v>
      </c>
      <c r="G129" s="11" t="n">
        <v>5.163998511282093e-08</v>
      </c>
      <c r="H129" s="11">
        <f>HYPERLINK("plots_Wine/Gradient Descent Armijo_plot_4.png", "Vedi grafico")</f>
        <v/>
      </c>
      <c r="I129" s="12" t="inlineStr"/>
      <c r="J129" s="11" t="n">
        <v>13</v>
      </c>
      <c r="K129" s="11" t="n">
        <v>178</v>
      </c>
      <c r="L129" s="11" t="n">
        <v>1</v>
      </c>
      <c r="M129" s="11" t="n">
        <v>1</v>
      </c>
    </row>
    <row r="130">
      <c r="A130" s="11" t="n">
        <v>4</v>
      </c>
      <c r="B130" s="11" t="inlineStr">
        <is>
          <t>Wine</t>
        </is>
      </c>
      <c r="C130" s="11" t="inlineStr">
        <is>
          <t>Jacobi</t>
        </is>
      </c>
      <c r="D130" s="11" t="n">
        <v>99</v>
      </c>
      <c r="E130" s="11" t="n">
        <v>1.293973525000183</v>
      </c>
      <c r="F130" s="11" t="n">
        <v>0.2868725599898077</v>
      </c>
      <c r="G130" s="11" t="n">
        <v>2.005784897036644e-06</v>
      </c>
      <c r="H130" s="11">
        <f>HYPERLINK("plots_Wine/Jacobi_plot_4.png", "Vedi grafico")</f>
        <v/>
      </c>
      <c r="I130" s="12" t="inlineStr"/>
      <c r="J130" s="11" t="n">
        <v>13</v>
      </c>
      <c r="K130" s="11" t="n">
        <v>178</v>
      </c>
      <c r="L130" s="11" t="n">
        <v>4</v>
      </c>
      <c r="M130" s="11" t="n">
        <v>5</v>
      </c>
    </row>
    <row r="131">
      <c r="A131" s="11" t="n">
        <v>4</v>
      </c>
      <c r="B131" s="12" t="inlineStr"/>
      <c r="C131" s="12" t="inlineStr"/>
      <c r="D131" s="12" t="inlineStr"/>
      <c r="E131" s="12" t="inlineStr"/>
      <c r="F131" s="11" t="inlineStr">
        <is>
          <t>Loss overlay</t>
        </is>
      </c>
      <c r="G131" s="12" t="inlineStr"/>
      <c r="H131" s="11">
        <f>HYPERLINK("plots_Wine/loss_overlay.png", "Vedi grafico")</f>
        <v/>
      </c>
      <c r="I131" s="12" t="inlineStr"/>
      <c r="J131" s="12" t="inlineStr"/>
      <c r="K131" s="12" t="inlineStr"/>
      <c r="L131" s="12" t="inlineStr"/>
      <c r="M131" s="12" t="inlineStr"/>
    </row>
    <row r="132">
      <c r="A132" s="11" t="n">
        <v>4</v>
      </c>
      <c r="B132" s="11" t="inlineStr">
        <is>
          <t>Fetch</t>
        </is>
      </c>
      <c r="C132" s="11" t="inlineStr">
        <is>
          <t>Gauss-Seidel</t>
        </is>
      </c>
      <c r="D132" s="11" t="n">
        <v>99</v>
      </c>
      <c r="E132" s="11" t="n">
        <v>5.575276125000528</v>
      </c>
      <c r="F132" s="11" t="n">
        <v>0.680961810665318</v>
      </c>
      <c r="G132" s="11" t="n">
        <v>2.114730084353174e-06</v>
      </c>
      <c r="H132" s="11">
        <f>HYPERLINK("plots_Fetch/Gauss-Seidel_plot_4.png", "Vedi grafico")</f>
        <v/>
      </c>
      <c r="I132" s="12" t="inlineStr"/>
      <c r="J132" s="11" t="n">
        <v>1000</v>
      </c>
      <c r="K132" s="11" t="n">
        <v>1772</v>
      </c>
      <c r="L132" s="11" t="n">
        <v>1</v>
      </c>
      <c r="M132" s="11" t="n">
        <v>5</v>
      </c>
    </row>
    <row r="133">
      <c r="A133" s="11" t="n">
        <v>4</v>
      </c>
      <c r="B133" s="11" t="inlineStr">
        <is>
          <t>Fetch</t>
        </is>
      </c>
      <c r="C133" s="11" t="inlineStr">
        <is>
          <t>Gradient Descent</t>
        </is>
      </c>
      <c r="D133" s="11" t="n">
        <v>100</v>
      </c>
      <c r="E133" s="11" t="n">
        <v>0.9007975349995831</v>
      </c>
      <c r="F133" s="11" t="n">
        <v>0.6824659116643904</v>
      </c>
      <c r="G133" s="11" t="n">
        <v>0.01787015928377085</v>
      </c>
      <c r="H133" s="11">
        <f>HYPERLINK("plots_Fetch/Gradient Descent_plot_4.png", "Vedi grafico")</f>
        <v/>
      </c>
      <c r="I133" s="12" t="inlineStr"/>
      <c r="J133" s="11" t="n">
        <v>1000</v>
      </c>
      <c r="K133" s="11" t="n">
        <v>1772</v>
      </c>
      <c r="L133" s="11" t="n">
        <v>1</v>
      </c>
      <c r="M133" s="11" t="n">
        <v>1</v>
      </c>
    </row>
    <row r="134">
      <c r="A134" s="11" t="n">
        <v>4</v>
      </c>
      <c r="B134" s="11" t="inlineStr">
        <is>
          <t>Fetch</t>
        </is>
      </c>
      <c r="C134" s="11" t="inlineStr">
        <is>
          <t>Gradient Descent Armijo</t>
        </is>
      </c>
      <c r="D134" s="11" t="n">
        <v>100</v>
      </c>
      <c r="E134" s="11" t="n">
        <v>1.406570323999404</v>
      </c>
      <c r="F134" s="11" t="n">
        <v>0.6809618106483921</v>
      </c>
      <c r="G134" s="11" t="n">
        <v>9.812735794655194e-07</v>
      </c>
      <c r="H134" s="11">
        <f>HYPERLINK("plots_Fetch/Gradient Descent Armijo_plot_4.png", "Vedi grafico")</f>
        <v/>
      </c>
      <c r="I134" s="12" t="inlineStr"/>
      <c r="J134" s="11" t="n">
        <v>1000</v>
      </c>
      <c r="K134" s="11" t="n">
        <v>1772</v>
      </c>
      <c r="L134" s="11" t="n">
        <v>1</v>
      </c>
      <c r="M134" s="11" t="n">
        <v>1</v>
      </c>
    </row>
    <row r="135">
      <c r="A135" s="11" t="n">
        <v>4</v>
      </c>
      <c r="B135" s="11" t="inlineStr">
        <is>
          <t>Fetch</t>
        </is>
      </c>
      <c r="C135" s="11" t="inlineStr">
        <is>
          <t>Jacobi</t>
        </is>
      </c>
      <c r="D135" s="11" t="n">
        <v>99</v>
      </c>
      <c r="E135" s="11" t="n">
        <v>23.12680332200034</v>
      </c>
      <c r="F135" s="11" t="n">
        <v>0.6809618106641621</v>
      </c>
      <c r="G135" s="11" t="n">
        <v>2.056179846134285e-06</v>
      </c>
      <c r="H135" s="11">
        <f>HYPERLINK("plots_Fetch/Jacobi_plot_4.png", "Vedi grafico")</f>
        <v/>
      </c>
      <c r="I135" s="12" t="inlineStr"/>
      <c r="J135" s="11" t="n">
        <v>1000</v>
      </c>
      <c r="K135" s="11" t="n">
        <v>1772</v>
      </c>
      <c r="L135" s="11" t="n">
        <v>4</v>
      </c>
      <c r="M135" s="11" t="n">
        <v>5</v>
      </c>
    </row>
    <row r="136">
      <c r="A136" s="11" t="n">
        <v>4</v>
      </c>
      <c r="B136" s="12" t="inlineStr"/>
      <c r="C136" s="12" t="inlineStr"/>
      <c r="D136" s="12" t="inlineStr"/>
      <c r="E136" s="12" t="inlineStr"/>
      <c r="F136" s="11" t="inlineStr">
        <is>
          <t>Loss overlay</t>
        </is>
      </c>
      <c r="G136" s="12" t="inlineStr"/>
      <c r="H136" s="11">
        <f>HYPERLINK("plots_Fetch/loss_overlay.png", "Vedi grafico")</f>
        <v/>
      </c>
      <c r="I136" s="12" t="inlineStr"/>
      <c r="J136" s="12" t="inlineStr"/>
      <c r="K136" s="12" t="inlineStr"/>
      <c r="L136" s="12" t="inlineStr"/>
      <c r="M136" s="12" t="inlineStr"/>
    </row>
    <row r="137">
      <c r="A137" s="11" t="n">
        <v>4</v>
      </c>
      <c r="B137" s="11" t="inlineStr">
        <is>
          <t>Adult</t>
        </is>
      </c>
      <c r="C137" s="11" t="inlineStr">
        <is>
          <t>Gauss-Seidel</t>
        </is>
      </c>
      <c r="D137" s="11" t="n">
        <v>99</v>
      </c>
      <c r="E137" s="11" t="n">
        <v>0.18803951100017</v>
      </c>
      <c r="F137" s="11" t="n">
        <v>0.5101540803474163</v>
      </c>
      <c r="G137" s="11" t="n">
        <v>1.992589214229745e-06</v>
      </c>
      <c r="H137" s="11">
        <f>HYPERLINK("plots_Adult/Gauss-Seidel_plot_4.png", "Vedi grafico")</f>
        <v/>
      </c>
      <c r="I137" s="12" t="inlineStr"/>
      <c r="J137" s="11" t="n">
        <v>108</v>
      </c>
      <c r="K137" s="11" t="n">
        <v>500</v>
      </c>
      <c r="L137" s="11" t="n">
        <v>1</v>
      </c>
      <c r="M137" s="11" t="n">
        <v>5</v>
      </c>
    </row>
    <row r="138">
      <c r="A138" s="11" t="n">
        <v>4</v>
      </c>
      <c r="B138" s="11" t="inlineStr">
        <is>
          <t>Adult</t>
        </is>
      </c>
      <c r="C138" s="11" t="inlineStr">
        <is>
          <t>Gradient Descent</t>
        </is>
      </c>
      <c r="D138" s="11" t="n">
        <v>100</v>
      </c>
      <c r="E138" s="11" t="n">
        <v>0.01242936999915401</v>
      </c>
      <c r="F138" s="11" t="n">
        <v>0.5121771278438636</v>
      </c>
      <c r="G138" s="11" t="n">
        <v>0.02422305615100654</v>
      </c>
      <c r="H138" s="11">
        <f>HYPERLINK("plots_Adult/Gradient Descent_plot_4.png", "Vedi grafico")</f>
        <v/>
      </c>
      <c r="I138" s="12" t="inlineStr"/>
      <c r="J138" s="11" t="n">
        <v>108</v>
      </c>
      <c r="K138" s="11" t="n">
        <v>500</v>
      </c>
      <c r="L138" s="11" t="n">
        <v>1</v>
      </c>
      <c r="M138" s="11" t="n">
        <v>1</v>
      </c>
    </row>
    <row r="139">
      <c r="A139" s="11" t="n">
        <v>4</v>
      </c>
      <c r="B139" s="11" t="inlineStr">
        <is>
          <t>Adult</t>
        </is>
      </c>
      <c r="C139" s="11" t="inlineStr">
        <is>
          <t>Gradient Descent Armijo</t>
        </is>
      </c>
      <c r="D139" s="11" t="n">
        <v>100</v>
      </c>
      <c r="E139" s="11" t="n">
        <v>0.03162345099917729</v>
      </c>
      <c r="F139" s="11" t="n">
        <v>0.5101540803346625</v>
      </c>
      <c r="G139" s="11" t="n">
        <v>4.917402441808875e-07</v>
      </c>
      <c r="H139" s="11">
        <f>HYPERLINK("plots_Adult/Gradient Descent Armijo_plot_4.png", "Vedi grafico")</f>
        <v/>
      </c>
      <c r="I139" s="12" t="inlineStr"/>
      <c r="J139" s="11" t="n">
        <v>108</v>
      </c>
      <c r="K139" s="11" t="n">
        <v>500</v>
      </c>
      <c r="L139" s="11" t="n">
        <v>1</v>
      </c>
      <c r="M139" s="11" t="n">
        <v>1</v>
      </c>
    </row>
    <row r="140">
      <c r="A140" s="11" t="n">
        <v>4</v>
      </c>
      <c r="B140" s="11" t="inlineStr">
        <is>
          <t>Adult</t>
        </is>
      </c>
      <c r="C140" s="11" t="inlineStr">
        <is>
          <t>Jacobi</t>
        </is>
      </c>
      <c r="D140" s="11" t="n">
        <v>99</v>
      </c>
      <c r="E140" s="11" t="n">
        <v>1.752117730999089</v>
      </c>
      <c r="F140" s="11" t="n">
        <v>0.510154080352038</v>
      </c>
      <c r="G140" s="11" t="n">
        <v>2.007898184083214e-06</v>
      </c>
      <c r="H140" s="11">
        <f>HYPERLINK("plots_Adult/Jacobi_plot_4.png", "Vedi grafico")</f>
        <v/>
      </c>
      <c r="I140" s="12" t="inlineStr"/>
      <c r="J140" s="11" t="n">
        <v>108</v>
      </c>
      <c r="K140" s="11" t="n">
        <v>500</v>
      </c>
      <c r="L140" s="11" t="n">
        <v>4</v>
      </c>
      <c r="M140" s="11" t="n">
        <v>5</v>
      </c>
    </row>
    <row r="141">
      <c r="A141" s="11" t="n">
        <v>4</v>
      </c>
      <c r="B141" s="12" t="inlineStr"/>
      <c r="C141" s="12" t="inlineStr"/>
      <c r="D141" s="12" t="inlineStr"/>
      <c r="E141" s="12" t="inlineStr"/>
      <c r="F141" s="11" t="inlineStr">
        <is>
          <t>Loss overlay</t>
        </is>
      </c>
      <c r="G141" s="12" t="inlineStr"/>
      <c r="H141" s="11">
        <f>HYPERLINK("plots_Adult/loss_overlay.png", "Vedi grafico")</f>
        <v/>
      </c>
      <c r="I141" s="12" t="inlineStr"/>
      <c r="J141" s="12" t="inlineStr"/>
      <c r="K141" s="12" t="inlineStr"/>
      <c r="L141" s="12" t="inlineStr"/>
      <c r="M141" s="12" t="inlineStr"/>
    </row>
    <row r="142">
      <c r="A142" s="5" t="n">
        <v>5</v>
      </c>
      <c r="B142" s="5" t="inlineStr">
        <is>
          <t>Breast_Cancer</t>
        </is>
      </c>
      <c r="C142" s="5" t="inlineStr">
        <is>
          <t>Gauss-Seidel</t>
        </is>
      </c>
      <c r="D142" s="5" t="n">
        <v>99</v>
      </c>
      <c r="E142" s="5" t="n">
        <v>0.1811283570004889</v>
      </c>
      <c r="F142" s="5" t="n">
        <v>0.2098724307643111</v>
      </c>
      <c r="G142" s="5" t="n">
        <v>1.768893442145948e-06</v>
      </c>
      <c r="H142" s="5">
        <f>HYPERLINK("plots_Breast_Cancer/Gauss-Seidel_plot_5.png", "Vedi grafico")</f>
        <v/>
      </c>
      <c r="I142" s="6" t="inlineStr"/>
      <c r="J142" s="5" t="n">
        <v>30</v>
      </c>
      <c r="K142" s="5" t="n">
        <v>569</v>
      </c>
      <c r="L142" s="5" t="n">
        <v>1</v>
      </c>
      <c r="M142" s="5" t="n">
        <v>4</v>
      </c>
    </row>
    <row r="143">
      <c r="A143" s="5" t="n">
        <v>5</v>
      </c>
      <c r="B143" s="5" t="inlineStr">
        <is>
          <t>Breast_Cancer</t>
        </is>
      </c>
      <c r="C143" s="5" t="inlineStr">
        <is>
          <t>Gradient Descent</t>
        </is>
      </c>
      <c r="D143" s="5" t="n">
        <v>100</v>
      </c>
      <c r="E143" s="5" t="n">
        <v>0.01217066899880592</v>
      </c>
      <c r="F143" s="5" t="n">
        <v>0.21024932776281</v>
      </c>
      <c r="G143" s="5" t="n">
        <v>0.01207764533447778</v>
      </c>
      <c r="H143" s="5">
        <f>HYPERLINK("plots_Breast_Cancer/Gradient Descent_plot_5.png", "Vedi grafico")</f>
        <v/>
      </c>
      <c r="I143" s="6" t="inlineStr"/>
      <c r="J143" s="5" t="n">
        <v>30</v>
      </c>
      <c r="K143" s="5" t="n">
        <v>569</v>
      </c>
      <c r="L143" s="5" t="n">
        <v>1</v>
      </c>
      <c r="M143" s="5" t="n">
        <v>1</v>
      </c>
    </row>
    <row r="144">
      <c r="A144" s="5" t="n">
        <v>5</v>
      </c>
      <c r="B144" s="5" t="inlineStr">
        <is>
          <t>Breast_Cancer</t>
        </is>
      </c>
      <c r="C144" s="5" t="inlineStr">
        <is>
          <t>Gradient Descent Armijo</t>
        </is>
      </c>
      <c r="D144" s="5" t="n">
        <v>100</v>
      </c>
      <c r="E144" s="5" t="n">
        <v>0.03294769499916583</v>
      </c>
      <c r="F144" s="5" t="n">
        <v>0.2098724307504316</v>
      </c>
      <c r="G144" s="5" t="n">
        <v>1.492509589964046e-07</v>
      </c>
      <c r="H144" s="5">
        <f>HYPERLINK("plots_Breast_Cancer/Gradient Descent Armijo_plot_5.png", "Vedi grafico")</f>
        <v/>
      </c>
      <c r="I144" s="6" t="inlineStr"/>
      <c r="J144" s="5" t="n">
        <v>30</v>
      </c>
      <c r="K144" s="5" t="n">
        <v>569</v>
      </c>
      <c r="L144" s="5" t="n">
        <v>1</v>
      </c>
      <c r="M144" s="5" t="n">
        <v>1</v>
      </c>
    </row>
    <row r="145">
      <c r="A145" s="5" t="n">
        <v>5</v>
      </c>
      <c r="B145" s="5" t="inlineStr">
        <is>
          <t>Breast_Cancer</t>
        </is>
      </c>
      <c r="C145" s="5" t="inlineStr">
        <is>
          <t>Jacobi</t>
        </is>
      </c>
      <c r="D145" s="5" t="n">
        <v>99</v>
      </c>
      <c r="E145" s="5" t="n">
        <v>1.777586468999289</v>
      </c>
      <c r="F145" s="5" t="n">
        <v>0.2098724307655779</v>
      </c>
      <c r="G145" s="5" t="n">
        <v>1.847224364810258e-06</v>
      </c>
      <c r="H145" s="5">
        <f>HYPERLINK("plots_Breast_Cancer/Jacobi_plot_5.png", "Vedi grafico")</f>
        <v/>
      </c>
      <c r="I145" s="6" t="inlineStr"/>
      <c r="J145" s="5" t="n">
        <v>30</v>
      </c>
      <c r="K145" s="5" t="n">
        <v>569</v>
      </c>
      <c r="L145" s="5" t="n">
        <v>4</v>
      </c>
      <c r="M145" s="5" t="n">
        <v>4</v>
      </c>
    </row>
    <row r="146">
      <c r="A146" s="5" t="n">
        <v>5</v>
      </c>
      <c r="B146" s="6" t="inlineStr"/>
      <c r="C146" s="6" t="inlineStr"/>
      <c r="D146" s="6" t="inlineStr"/>
      <c r="E146" s="6" t="inlineStr"/>
      <c r="F146" s="5" t="inlineStr">
        <is>
          <t>Loss overlay</t>
        </is>
      </c>
      <c r="G146" s="6" t="inlineStr"/>
      <c r="H146" s="5">
        <f>HYPERLINK("plots_Breast_Cancer/loss_overlay.png", "Vedi grafico")</f>
        <v/>
      </c>
      <c r="I146" s="6" t="inlineStr"/>
      <c r="J146" s="6" t="inlineStr"/>
      <c r="K146" s="6" t="inlineStr"/>
      <c r="L146" s="6" t="inlineStr"/>
      <c r="M146" s="6" t="inlineStr"/>
    </row>
    <row r="147">
      <c r="A147" s="5" t="n">
        <v>5</v>
      </c>
      <c r="B147" s="5" t="inlineStr">
        <is>
          <t>Diabetes</t>
        </is>
      </c>
      <c r="C147" s="5" t="inlineStr">
        <is>
          <t>Gauss-Seidel</t>
        </is>
      </c>
      <c r="D147" s="5" t="n">
        <v>99</v>
      </c>
      <c r="E147" s="5" t="n">
        <v>0.1266073389997473</v>
      </c>
      <c r="F147" s="5" t="n">
        <v>0.532340218555436</v>
      </c>
      <c r="G147" s="5" t="n">
        <v>1.735126535255504e-06</v>
      </c>
      <c r="H147" s="5">
        <f>HYPERLINK("plots_Diabetes/Gauss-Seidel_plot_5.png", "Vedi grafico")</f>
        <v/>
      </c>
      <c r="I147" s="6" t="inlineStr"/>
      <c r="J147" s="5" t="n">
        <v>10</v>
      </c>
      <c r="K147" s="5" t="n">
        <v>442</v>
      </c>
      <c r="L147" s="5" t="n">
        <v>1</v>
      </c>
      <c r="M147" s="5" t="n">
        <v>4</v>
      </c>
    </row>
    <row r="148">
      <c r="A148" s="5" t="n">
        <v>5</v>
      </c>
      <c r="B148" s="5" t="inlineStr">
        <is>
          <t>Diabetes</t>
        </is>
      </c>
      <c r="C148" s="5" t="inlineStr">
        <is>
          <t>Gradient Descent</t>
        </is>
      </c>
      <c r="D148" s="5" t="n">
        <v>100</v>
      </c>
      <c r="E148" s="5" t="n">
        <v>0.01064680699892051</v>
      </c>
      <c r="F148" s="5" t="n">
        <v>0.5326382204297596</v>
      </c>
      <c r="G148" s="5" t="n">
        <v>0.01218293665803465</v>
      </c>
      <c r="H148" s="5">
        <f>HYPERLINK("plots_Diabetes/Gradient Descent_plot_5.png", "Vedi grafico")</f>
        <v/>
      </c>
      <c r="I148" s="6" t="inlineStr"/>
      <c r="J148" s="5" t="n">
        <v>10</v>
      </c>
      <c r="K148" s="5" t="n">
        <v>442</v>
      </c>
      <c r="L148" s="5" t="n">
        <v>1</v>
      </c>
      <c r="M148" s="5" t="n">
        <v>1</v>
      </c>
    </row>
    <row r="149">
      <c r="A149" s="5" t="n">
        <v>5</v>
      </c>
      <c r="B149" s="5" t="inlineStr">
        <is>
          <t>Diabetes</t>
        </is>
      </c>
      <c r="C149" s="5" t="inlineStr">
        <is>
          <t>Gradient Descent Armijo</t>
        </is>
      </c>
      <c r="D149" s="5" t="n">
        <v>100</v>
      </c>
      <c r="E149" s="5" t="n">
        <v>0.0243215450009302</v>
      </c>
      <c r="F149" s="5" t="n">
        <v>0.5323402185455357</v>
      </c>
      <c r="G149" s="5" t="n">
        <v>6.151058904636357e-08</v>
      </c>
      <c r="H149" s="5">
        <f>HYPERLINK("plots_Diabetes/Gradient Descent Armijo_plot_5.png", "Vedi grafico")</f>
        <v/>
      </c>
      <c r="I149" s="6" t="inlineStr"/>
      <c r="J149" s="5" t="n">
        <v>10</v>
      </c>
      <c r="K149" s="5" t="n">
        <v>442</v>
      </c>
      <c r="L149" s="5" t="n">
        <v>1</v>
      </c>
      <c r="M149" s="5" t="n">
        <v>1</v>
      </c>
    </row>
    <row r="150">
      <c r="A150" s="5" t="n">
        <v>5</v>
      </c>
      <c r="B150" s="5" t="inlineStr">
        <is>
          <t>Diabetes</t>
        </is>
      </c>
      <c r="C150" s="5" t="inlineStr">
        <is>
          <t>Jacobi</t>
        </is>
      </c>
      <c r="D150" s="5" t="n">
        <v>99</v>
      </c>
      <c r="E150" s="5" t="n">
        <v>1.202869643999293</v>
      </c>
      <c r="F150" s="5" t="n">
        <v>0.5323402185565822</v>
      </c>
      <c r="G150" s="5" t="n">
        <v>1.890265476381444e-06</v>
      </c>
      <c r="H150" s="5">
        <f>HYPERLINK("plots_Diabetes/Jacobi_plot_5.png", "Vedi grafico")</f>
        <v/>
      </c>
      <c r="I150" s="6" t="inlineStr"/>
      <c r="J150" s="5" t="n">
        <v>10</v>
      </c>
      <c r="K150" s="5" t="n">
        <v>442</v>
      </c>
      <c r="L150" s="5" t="n">
        <v>4</v>
      </c>
      <c r="M150" s="5" t="n">
        <v>4</v>
      </c>
    </row>
    <row r="151">
      <c r="A151" s="5" t="n">
        <v>5</v>
      </c>
      <c r="B151" s="6" t="inlineStr"/>
      <c r="C151" s="6" t="inlineStr"/>
      <c r="D151" s="6" t="inlineStr"/>
      <c r="E151" s="6" t="inlineStr"/>
      <c r="F151" s="5" t="inlineStr">
        <is>
          <t>Loss overlay</t>
        </is>
      </c>
      <c r="G151" s="6" t="inlineStr"/>
      <c r="H151" s="5">
        <f>HYPERLINK("plots_Diabetes/loss_overlay.png", "Vedi grafico")</f>
        <v/>
      </c>
      <c r="I151" s="6" t="inlineStr"/>
      <c r="J151" s="6" t="inlineStr"/>
      <c r="K151" s="6" t="inlineStr"/>
      <c r="L151" s="6" t="inlineStr"/>
      <c r="M151" s="6" t="inlineStr"/>
    </row>
    <row r="152">
      <c r="A152" s="5" t="n">
        <v>5</v>
      </c>
      <c r="B152" s="5" t="inlineStr">
        <is>
          <t>Digits</t>
        </is>
      </c>
      <c r="C152" s="5" t="inlineStr">
        <is>
          <t>Gauss-Seidel</t>
        </is>
      </c>
      <c r="D152" s="5" t="n">
        <v>99</v>
      </c>
      <c r="E152" s="5" t="n">
        <v>0.2717288200001349</v>
      </c>
      <c r="F152" s="5" t="n">
        <v>0.3443474773723645</v>
      </c>
      <c r="G152" s="5" t="n">
        <v>1.710694397637721e-06</v>
      </c>
      <c r="H152" s="5">
        <f>HYPERLINK("plots_Digits/Gauss-Seidel_plot_5.png", "Vedi grafico")</f>
        <v/>
      </c>
      <c r="I152" s="6" t="inlineStr"/>
      <c r="J152" s="5" t="n">
        <v>64</v>
      </c>
      <c r="K152" s="5" t="n">
        <v>1797</v>
      </c>
      <c r="L152" s="5" t="n">
        <v>1</v>
      </c>
      <c r="M152" s="5" t="n">
        <v>4</v>
      </c>
    </row>
    <row r="153">
      <c r="A153" s="5" t="n">
        <v>5</v>
      </c>
      <c r="B153" s="5" t="inlineStr">
        <is>
          <t>Digits</t>
        </is>
      </c>
      <c r="C153" s="5" t="inlineStr">
        <is>
          <t>Gradient Descent</t>
        </is>
      </c>
      <c r="D153" s="5" t="n">
        <v>100</v>
      </c>
      <c r="E153" s="5" t="n">
        <v>0.0236451130003843</v>
      </c>
      <c r="F153" s="5" t="n">
        <v>0.3453750010674423</v>
      </c>
      <c r="G153" s="5" t="n">
        <v>0.01978643865000844</v>
      </c>
      <c r="H153" s="5">
        <f>HYPERLINK("plots_Digits/Gradient Descent_plot_5.png", "Vedi grafico")</f>
        <v/>
      </c>
      <c r="I153" s="6" t="inlineStr"/>
      <c r="J153" s="5" t="n">
        <v>64</v>
      </c>
      <c r="K153" s="5" t="n">
        <v>1797</v>
      </c>
      <c r="L153" s="5" t="n">
        <v>1</v>
      </c>
      <c r="M153" s="5" t="n">
        <v>1</v>
      </c>
    </row>
    <row r="154">
      <c r="A154" s="5" t="n">
        <v>5</v>
      </c>
      <c r="B154" s="5" t="inlineStr">
        <is>
          <t>Digits</t>
        </is>
      </c>
      <c r="C154" s="5" t="inlineStr">
        <is>
          <t>Gradient Descent Armijo</t>
        </is>
      </c>
      <c r="D154" s="5" t="n">
        <v>100</v>
      </c>
      <c r="E154" s="5" t="n">
        <v>0.05519622400061053</v>
      </c>
      <c r="F154" s="5" t="n">
        <v>0.3443474773610521</v>
      </c>
      <c r="G154" s="5" t="n">
        <v>1.033194216913189e-07</v>
      </c>
      <c r="H154" s="5">
        <f>HYPERLINK("plots_Digits/Gradient Descent Armijo_plot_5.png", "Vedi grafico")</f>
        <v/>
      </c>
      <c r="I154" s="6" t="inlineStr"/>
      <c r="J154" s="5" t="n">
        <v>64</v>
      </c>
      <c r="K154" s="5" t="n">
        <v>1797</v>
      </c>
      <c r="L154" s="5" t="n">
        <v>1</v>
      </c>
      <c r="M154" s="5" t="n">
        <v>1</v>
      </c>
    </row>
    <row r="155">
      <c r="A155" s="5" t="n">
        <v>5</v>
      </c>
      <c r="B155" s="5" t="inlineStr">
        <is>
          <t>Digits</t>
        </is>
      </c>
      <c r="C155" s="5" t="inlineStr">
        <is>
          <t>Jacobi</t>
        </is>
      </c>
      <c r="D155" s="5" t="n">
        <v>99</v>
      </c>
      <c r="E155" s="5" t="n">
        <v>2.359432728999309</v>
      </c>
      <c r="F155" s="5" t="n">
        <v>0.3443474773712686</v>
      </c>
      <c r="G155" s="5" t="n">
        <v>1.655226438890891e-06</v>
      </c>
      <c r="H155" s="5">
        <f>HYPERLINK("plots_Digits/Jacobi_plot_5.png", "Vedi grafico")</f>
        <v/>
      </c>
      <c r="I155" s="6" t="inlineStr"/>
      <c r="J155" s="5" t="n">
        <v>64</v>
      </c>
      <c r="K155" s="5" t="n">
        <v>1797</v>
      </c>
      <c r="L155" s="5" t="n">
        <v>4</v>
      </c>
      <c r="M155" s="5" t="n">
        <v>4</v>
      </c>
    </row>
    <row r="156">
      <c r="A156" s="5" t="n">
        <v>5</v>
      </c>
      <c r="B156" s="6" t="inlineStr"/>
      <c r="C156" s="6" t="inlineStr"/>
      <c r="D156" s="6" t="inlineStr"/>
      <c r="E156" s="6" t="inlineStr"/>
      <c r="F156" s="5" t="inlineStr">
        <is>
          <t>Loss overlay</t>
        </is>
      </c>
      <c r="G156" s="6" t="inlineStr"/>
      <c r="H156" s="5">
        <f>HYPERLINK("plots_Digits/loss_overlay.png", "Vedi grafico")</f>
        <v/>
      </c>
      <c r="I156" s="6" t="inlineStr"/>
      <c r="J156" s="6" t="inlineStr"/>
      <c r="K156" s="6" t="inlineStr"/>
      <c r="L156" s="6" t="inlineStr"/>
      <c r="M156" s="6" t="inlineStr"/>
    </row>
    <row r="157">
      <c r="A157" s="5" t="n">
        <v>5</v>
      </c>
      <c r="B157" s="5" t="inlineStr">
        <is>
          <t>Iris</t>
        </is>
      </c>
      <c r="C157" s="5" t="inlineStr">
        <is>
          <t>Gauss-Seidel</t>
        </is>
      </c>
      <c r="D157" s="5" t="n">
        <v>99</v>
      </c>
      <c r="E157" s="5" t="n">
        <v>0.1124188169997069</v>
      </c>
      <c r="F157" s="5" t="n">
        <v>0.2770481480592437</v>
      </c>
      <c r="G157" s="5" t="n">
        <v>1.628756070773647e-06</v>
      </c>
      <c r="H157" s="5">
        <f>HYPERLINK("plots_Iris/Gauss-Seidel_plot_5.png", "Vedi grafico")</f>
        <v/>
      </c>
      <c r="I157" s="6" t="inlineStr"/>
      <c r="J157" s="5" t="n">
        <v>4</v>
      </c>
      <c r="K157" s="5" t="n">
        <v>150</v>
      </c>
      <c r="L157" s="5" t="n">
        <v>1</v>
      </c>
      <c r="M157" s="5" t="n">
        <v>4</v>
      </c>
    </row>
    <row r="158">
      <c r="A158" s="5" t="n">
        <v>5</v>
      </c>
      <c r="B158" s="5" t="inlineStr">
        <is>
          <t>Iris</t>
        </is>
      </c>
      <c r="C158" s="5" t="inlineStr">
        <is>
          <t>Gradient Descent</t>
        </is>
      </c>
      <c r="D158" s="5" t="n">
        <v>100</v>
      </c>
      <c r="E158" s="5" t="n">
        <v>0.00792734999959066</v>
      </c>
      <c r="F158" s="5" t="n">
        <v>0.2777665248132257</v>
      </c>
      <c r="G158" s="5" t="n">
        <v>0.01818751214894127</v>
      </c>
      <c r="H158" s="5">
        <f>HYPERLINK("plots_Iris/Gradient Descent_plot_5.png", "Vedi grafico")</f>
        <v/>
      </c>
      <c r="I158" s="6" t="inlineStr"/>
      <c r="J158" s="5" t="n">
        <v>4</v>
      </c>
      <c r="K158" s="5" t="n">
        <v>150</v>
      </c>
      <c r="L158" s="5" t="n">
        <v>1</v>
      </c>
      <c r="M158" s="5" t="n">
        <v>1</v>
      </c>
    </row>
    <row r="159">
      <c r="A159" s="5" t="n">
        <v>5</v>
      </c>
      <c r="B159" s="5" t="inlineStr">
        <is>
          <t>Iris</t>
        </is>
      </c>
      <c r="C159" s="5" t="inlineStr">
        <is>
          <t>Gradient Descent Armijo</t>
        </is>
      </c>
      <c r="D159" s="5" t="n">
        <v>100</v>
      </c>
      <c r="E159" s="5" t="n">
        <v>0.02040358200065384</v>
      </c>
      <c r="F159" s="5" t="n">
        <v>0.2770481480474194</v>
      </c>
      <c r="G159" s="5" t="n">
        <v>1.000874473627518e-07</v>
      </c>
      <c r="H159" s="5">
        <f>HYPERLINK("plots_Iris/Gradient Descent Armijo_plot_5.png", "Vedi grafico")</f>
        <v/>
      </c>
      <c r="I159" s="6" t="inlineStr"/>
      <c r="J159" s="5" t="n">
        <v>4</v>
      </c>
      <c r="K159" s="5" t="n">
        <v>150</v>
      </c>
      <c r="L159" s="5" t="n">
        <v>1</v>
      </c>
      <c r="M159" s="5" t="n">
        <v>1</v>
      </c>
    </row>
    <row r="160">
      <c r="A160" s="5" t="n">
        <v>5</v>
      </c>
      <c r="B160" s="5" t="inlineStr">
        <is>
          <t>Iris</t>
        </is>
      </c>
      <c r="C160" s="5" t="inlineStr">
        <is>
          <t>Jacobi</t>
        </is>
      </c>
      <c r="D160" s="5" t="n">
        <v>99</v>
      </c>
      <c r="E160" s="5" t="n">
        <v>1.2065281769992</v>
      </c>
      <c r="F160" s="5" t="n">
        <v>0.2770481480630664</v>
      </c>
      <c r="G160" s="5" t="n">
        <v>1.909676437864008e-06</v>
      </c>
      <c r="H160" s="5">
        <f>HYPERLINK("plots_Iris/Jacobi_plot_5.png", "Vedi grafico")</f>
        <v/>
      </c>
      <c r="I160" s="6" t="inlineStr"/>
      <c r="J160" s="5" t="n">
        <v>4</v>
      </c>
      <c r="K160" s="5" t="n">
        <v>150</v>
      </c>
      <c r="L160" s="5" t="n">
        <v>4</v>
      </c>
      <c r="M160" s="5" t="n">
        <v>4</v>
      </c>
    </row>
    <row r="161">
      <c r="A161" s="5" t="n">
        <v>5</v>
      </c>
      <c r="B161" s="6" t="inlineStr"/>
      <c r="C161" s="6" t="inlineStr"/>
      <c r="D161" s="6" t="inlineStr"/>
      <c r="E161" s="6" t="inlineStr"/>
      <c r="F161" s="5" t="inlineStr">
        <is>
          <t>Loss overlay</t>
        </is>
      </c>
      <c r="G161" s="6" t="inlineStr"/>
      <c r="H161" s="5">
        <f>HYPERLINK("plots_Iris/loss_overlay.png", "Vedi grafico")</f>
        <v/>
      </c>
      <c r="I161" s="6" t="inlineStr"/>
      <c r="J161" s="6" t="inlineStr"/>
      <c r="K161" s="6" t="inlineStr"/>
      <c r="L161" s="6" t="inlineStr"/>
      <c r="M161" s="6" t="inlineStr"/>
    </row>
    <row r="162">
      <c r="A162" s="5" t="n">
        <v>5</v>
      </c>
      <c r="B162" s="5" t="inlineStr">
        <is>
          <t>Wine</t>
        </is>
      </c>
      <c r="C162" s="5" t="inlineStr">
        <is>
          <t>Gauss-Seidel</t>
        </is>
      </c>
      <c r="D162" s="5" t="n">
        <v>99</v>
      </c>
      <c r="E162" s="5" t="n">
        <v>0.09327718799977447</v>
      </c>
      <c r="F162" s="5" t="n">
        <v>0.2868725599873624</v>
      </c>
      <c r="G162" s="5" t="n">
        <v>1.81192694184796e-06</v>
      </c>
      <c r="H162" s="5">
        <f>HYPERLINK("plots_Wine/Gauss-Seidel_plot_5.png", "Vedi grafico")</f>
        <v/>
      </c>
      <c r="I162" s="6" t="inlineStr"/>
      <c r="J162" s="5" t="n">
        <v>13</v>
      </c>
      <c r="K162" s="5" t="n">
        <v>178</v>
      </c>
      <c r="L162" s="5" t="n">
        <v>1</v>
      </c>
      <c r="M162" s="5" t="n">
        <v>4</v>
      </c>
    </row>
    <row r="163">
      <c r="A163" s="5" t="n">
        <v>5</v>
      </c>
      <c r="B163" s="5" t="inlineStr">
        <is>
          <t>Wine</t>
        </is>
      </c>
      <c r="C163" s="5" t="inlineStr">
        <is>
          <t>Gradient Descent</t>
        </is>
      </c>
      <c r="D163" s="5" t="n">
        <v>100</v>
      </c>
      <c r="E163" s="5" t="n">
        <v>0.00940208099927986</v>
      </c>
      <c r="F163" s="5" t="n">
        <v>0.288147784334295</v>
      </c>
      <c r="G163" s="5" t="n">
        <v>0.02226338153822115</v>
      </c>
      <c r="H163" s="5">
        <f>HYPERLINK("plots_Wine/Gradient Descent_plot_5.png", "Vedi grafico")</f>
        <v/>
      </c>
      <c r="I163" s="6" t="inlineStr"/>
      <c r="J163" s="5" t="n">
        <v>13</v>
      </c>
      <c r="K163" s="5" t="n">
        <v>178</v>
      </c>
      <c r="L163" s="5" t="n">
        <v>1</v>
      </c>
      <c r="M163" s="5" t="n">
        <v>1</v>
      </c>
    </row>
    <row r="164">
      <c r="A164" s="5" t="n">
        <v>5</v>
      </c>
      <c r="B164" s="5" t="inlineStr">
        <is>
          <t>Wine</t>
        </is>
      </c>
      <c r="C164" s="5" t="inlineStr">
        <is>
          <t>Gradient Descent Armijo</t>
        </is>
      </c>
      <c r="D164" s="5" t="n">
        <v>100</v>
      </c>
      <c r="E164" s="5" t="n">
        <v>0.01919705999898724</v>
      </c>
      <c r="F164" s="5" t="n">
        <v>0.286872559975856</v>
      </c>
      <c r="G164" s="5" t="n">
        <v>5.163998511282093e-08</v>
      </c>
      <c r="H164" s="5">
        <f>HYPERLINK("plots_Wine/Gradient Descent Armijo_plot_5.png", "Vedi grafico")</f>
        <v/>
      </c>
      <c r="I164" s="6" t="inlineStr"/>
      <c r="J164" s="5" t="n">
        <v>13</v>
      </c>
      <c r="K164" s="5" t="n">
        <v>178</v>
      </c>
      <c r="L164" s="5" t="n">
        <v>1</v>
      </c>
      <c r="M164" s="5" t="n">
        <v>1</v>
      </c>
    </row>
    <row r="165">
      <c r="A165" s="5" t="n">
        <v>5</v>
      </c>
      <c r="B165" s="5" t="inlineStr">
        <is>
          <t>Wine</t>
        </is>
      </c>
      <c r="C165" s="5" t="inlineStr">
        <is>
          <t>Jacobi</t>
        </is>
      </c>
      <c r="D165" s="5" t="n">
        <v>99</v>
      </c>
      <c r="E165" s="5" t="n">
        <v>1.210987705999287</v>
      </c>
      <c r="F165" s="5" t="n">
        <v>0.2868725599883756</v>
      </c>
      <c r="G165" s="5" t="n">
        <v>1.79342629585209e-06</v>
      </c>
      <c r="H165" s="5">
        <f>HYPERLINK("plots_Wine/Jacobi_plot_5.png", "Vedi grafico")</f>
        <v/>
      </c>
      <c r="I165" s="6" t="inlineStr"/>
      <c r="J165" s="5" t="n">
        <v>13</v>
      </c>
      <c r="K165" s="5" t="n">
        <v>178</v>
      </c>
      <c r="L165" s="5" t="n">
        <v>4</v>
      </c>
      <c r="M165" s="5" t="n">
        <v>4</v>
      </c>
    </row>
    <row r="166">
      <c r="A166" s="5" t="n">
        <v>5</v>
      </c>
      <c r="B166" s="6" t="inlineStr"/>
      <c r="C166" s="6" t="inlineStr"/>
      <c r="D166" s="6" t="inlineStr"/>
      <c r="E166" s="6" t="inlineStr"/>
      <c r="F166" s="5" t="inlineStr">
        <is>
          <t>Loss overlay</t>
        </is>
      </c>
      <c r="G166" s="6" t="inlineStr"/>
      <c r="H166" s="5">
        <f>HYPERLINK("plots_Wine/loss_overlay.png", "Vedi grafico")</f>
        <v/>
      </c>
      <c r="I166" s="6" t="inlineStr"/>
      <c r="J166" s="6" t="inlineStr"/>
      <c r="K166" s="6" t="inlineStr"/>
      <c r="L166" s="6" t="inlineStr"/>
      <c r="M166" s="6" t="inlineStr"/>
    </row>
    <row r="167">
      <c r="A167" s="5" t="n">
        <v>5</v>
      </c>
      <c r="B167" s="5" t="inlineStr">
        <is>
          <t>Fetch</t>
        </is>
      </c>
      <c r="C167" s="5" t="inlineStr">
        <is>
          <t>Gauss-Seidel</t>
        </is>
      </c>
      <c r="D167" s="5" t="n">
        <v>99</v>
      </c>
      <c r="E167" s="5" t="n">
        <v>5.228314506999595</v>
      </c>
      <c r="F167" s="5" t="n">
        <v>0.6809618106612241</v>
      </c>
      <c r="G167" s="5" t="n">
        <v>1.902670597530938e-06</v>
      </c>
      <c r="H167" s="5">
        <f>HYPERLINK("plots_Fetch/Gauss-Seidel_plot_5.png", "Vedi grafico")</f>
        <v/>
      </c>
      <c r="I167" s="6" t="inlineStr"/>
      <c r="J167" s="5" t="n">
        <v>1000</v>
      </c>
      <c r="K167" s="5" t="n">
        <v>1772</v>
      </c>
      <c r="L167" s="5" t="n">
        <v>1</v>
      </c>
      <c r="M167" s="5" t="n">
        <v>4</v>
      </c>
    </row>
    <row r="168">
      <c r="A168" s="5" t="n">
        <v>5</v>
      </c>
      <c r="B168" s="5" t="inlineStr">
        <is>
          <t>Fetch</t>
        </is>
      </c>
      <c r="C168" s="5" t="inlineStr">
        <is>
          <t>Gradient Descent</t>
        </is>
      </c>
      <c r="D168" s="5" t="n">
        <v>100</v>
      </c>
      <c r="E168" s="5" t="n">
        <v>1.182620153000244</v>
      </c>
      <c r="F168" s="5" t="n">
        <v>0.6824659116643904</v>
      </c>
      <c r="G168" s="5" t="n">
        <v>0.01787015928377085</v>
      </c>
      <c r="H168" s="5">
        <f>HYPERLINK("plots_Fetch/Gradient Descent_plot_5.png", "Vedi grafico")</f>
        <v/>
      </c>
      <c r="I168" s="6" t="inlineStr"/>
      <c r="J168" s="5" t="n">
        <v>1000</v>
      </c>
      <c r="K168" s="5" t="n">
        <v>1772</v>
      </c>
      <c r="L168" s="5" t="n">
        <v>1</v>
      </c>
      <c r="M168" s="5" t="n">
        <v>1</v>
      </c>
    </row>
    <row r="169">
      <c r="A169" s="5" t="n">
        <v>5</v>
      </c>
      <c r="B169" s="5" t="inlineStr">
        <is>
          <t>Fetch</t>
        </is>
      </c>
      <c r="C169" s="5" t="inlineStr">
        <is>
          <t>Gradient Descent Armijo</t>
        </is>
      </c>
      <c r="D169" s="5" t="n">
        <v>100</v>
      </c>
      <c r="E169" s="5" t="n">
        <v>1.245878449999509</v>
      </c>
      <c r="F169" s="5" t="n">
        <v>0.6809618106483921</v>
      </c>
      <c r="G169" s="5" t="n">
        <v>9.812735794655194e-07</v>
      </c>
      <c r="H169" s="5">
        <f>HYPERLINK("plots_Fetch/Gradient Descent Armijo_plot_5.png", "Vedi grafico")</f>
        <v/>
      </c>
      <c r="I169" s="6" t="inlineStr"/>
      <c r="J169" s="5" t="n">
        <v>1000</v>
      </c>
      <c r="K169" s="5" t="n">
        <v>1772</v>
      </c>
      <c r="L169" s="5" t="n">
        <v>1</v>
      </c>
      <c r="M169" s="5" t="n">
        <v>1</v>
      </c>
    </row>
    <row r="170">
      <c r="A170" s="5" t="n">
        <v>5</v>
      </c>
      <c r="B170" s="5" t="inlineStr">
        <is>
          <t>Fetch</t>
        </is>
      </c>
      <c r="C170" s="5" t="inlineStr">
        <is>
          <t>Jacobi</t>
        </is>
      </c>
      <c r="D170" s="5" t="n">
        <v>99</v>
      </c>
      <c r="E170" s="5" t="n">
        <v>22.4094524280008</v>
      </c>
      <c r="F170" s="5" t="n">
        <v>0.6809618106603162</v>
      </c>
      <c r="G170" s="5" t="n">
        <v>1.852586608347323e-06</v>
      </c>
      <c r="H170" s="5">
        <f>HYPERLINK("plots_Fetch/Jacobi_plot_5.png", "Vedi grafico")</f>
        <v/>
      </c>
      <c r="I170" s="6" t="inlineStr"/>
      <c r="J170" s="5" t="n">
        <v>1000</v>
      </c>
      <c r="K170" s="5" t="n">
        <v>1772</v>
      </c>
      <c r="L170" s="5" t="n">
        <v>4</v>
      </c>
      <c r="M170" s="5" t="n">
        <v>4</v>
      </c>
    </row>
    <row r="171">
      <c r="A171" s="5" t="n">
        <v>5</v>
      </c>
      <c r="B171" s="6" t="inlineStr"/>
      <c r="C171" s="6" t="inlineStr"/>
      <c r="D171" s="6" t="inlineStr"/>
      <c r="E171" s="6" t="inlineStr"/>
      <c r="F171" s="5" t="inlineStr">
        <is>
          <t>Loss overlay</t>
        </is>
      </c>
      <c r="G171" s="6" t="inlineStr"/>
      <c r="H171" s="5">
        <f>HYPERLINK("plots_Fetch/loss_overlay.png", "Vedi grafico")</f>
        <v/>
      </c>
      <c r="I171" s="6" t="inlineStr"/>
      <c r="J171" s="6" t="inlineStr"/>
      <c r="K171" s="6" t="inlineStr"/>
      <c r="L171" s="6" t="inlineStr"/>
      <c r="M171" s="6" t="inlineStr"/>
    </row>
    <row r="172">
      <c r="A172" s="5" t="n">
        <v>5</v>
      </c>
      <c r="B172" s="5" t="inlineStr">
        <is>
          <t>Adult</t>
        </is>
      </c>
      <c r="C172" s="5" t="inlineStr">
        <is>
          <t>Gauss-Seidel</t>
        </is>
      </c>
      <c r="D172" s="5" t="n">
        <v>99</v>
      </c>
      <c r="E172" s="5" t="n">
        <v>0.1595451989996945</v>
      </c>
      <c r="F172" s="5" t="n">
        <v>0.5101540803465743</v>
      </c>
      <c r="G172" s="5" t="n">
        <v>1.899840253715859e-06</v>
      </c>
      <c r="H172" s="5">
        <f>HYPERLINK("plots_Adult/Gauss-Seidel_plot_5.png", "Vedi grafico")</f>
        <v/>
      </c>
      <c r="I172" s="6" t="inlineStr"/>
      <c r="J172" s="5" t="n">
        <v>108</v>
      </c>
      <c r="K172" s="5" t="n">
        <v>500</v>
      </c>
      <c r="L172" s="5" t="n">
        <v>1</v>
      </c>
      <c r="M172" s="5" t="n">
        <v>4</v>
      </c>
    </row>
    <row r="173">
      <c r="A173" s="5" t="n">
        <v>5</v>
      </c>
      <c r="B173" s="5" t="inlineStr">
        <is>
          <t>Adult</t>
        </is>
      </c>
      <c r="C173" s="5" t="inlineStr">
        <is>
          <t>Gradient Descent</t>
        </is>
      </c>
      <c r="D173" s="5" t="n">
        <v>100</v>
      </c>
      <c r="E173" s="5" t="n">
        <v>0.01509855600124865</v>
      </c>
      <c r="F173" s="5" t="n">
        <v>0.5121771278438636</v>
      </c>
      <c r="G173" s="5" t="n">
        <v>0.02422305615100654</v>
      </c>
      <c r="H173" s="5">
        <f>HYPERLINK("plots_Adult/Gradient Descent_plot_5.png", "Vedi grafico")</f>
        <v/>
      </c>
      <c r="I173" s="6" t="inlineStr"/>
      <c r="J173" s="5" t="n">
        <v>108</v>
      </c>
      <c r="K173" s="5" t="n">
        <v>500</v>
      </c>
      <c r="L173" s="5" t="n">
        <v>1</v>
      </c>
      <c r="M173" s="5" t="n">
        <v>1</v>
      </c>
    </row>
    <row r="174">
      <c r="A174" s="5" t="n">
        <v>5</v>
      </c>
      <c r="B174" s="5" t="inlineStr">
        <is>
          <t>Adult</t>
        </is>
      </c>
      <c r="C174" s="5" t="inlineStr">
        <is>
          <t>Gradient Descent Armijo</t>
        </is>
      </c>
      <c r="D174" s="5" t="n">
        <v>100</v>
      </c>
      <c r="E174" s="5" t="n">
        <v>0.03022939400034375</v>
      </c>
      <c r="F174" s="5" t="n">
        <v>0.5101540803346625</v>
      </c>
      <c r="G174" s="5" t="n">
        <v>4.917402441808875e-07</v>
      </c>
      <c r="H174" s="5">
        <f>HYPERLINK("plots_Adult/Gradient Descent Armijo_plot_5.png", "Vedi grafico")</f>
        <v/>
      </c>
      <c r="I174" s="6" t="inlineStr"/>
      <c r="J174" s="5" t="n">
        <v>108</v>
      </c>
      <c r="K174" s="5" t="n">
        <v>500</v>
      </c>
      <c r="L174" s="5" t="n">
        <v>1</v>
      </c>
      <c r="M174" s="5" t="n">
        <v>1</v>
      </c>
    </row>
    <row r="175">
      <c r="A175" s="5" t="n">
        <v>5</v>
      </c>
      <c r="B175" s="5" t="inlineStr">
        <is>
          <t>Adult</t>
        </is>
      </c>
      <c r="C175" s="5" t="inlineStr">
        <is>
          <t>Jacobi</t>
        </is>
      </c>
      <c r="D175" s="5" t="n">
        <v>99</v>
      </c>
      <c r="E175" s="5" t="n">
        <v>1.44558440399851</v>
      </c>
      <c r="F175" s="5" t="n">
        <v>0.5101540803473006</v>
      </c>
      <c r="G175" s="5" t="n">
        <v>1.723444867690654e-06</v>
      </c>
      <c r="H175" s="5">
        <f>HYPERLINK("plots_Adult/Jacobi_plot_5.png", "Vedi grafico")</f>
        <v/>
      </c>
      <c r="I175" s="6" t="inlineStr"/>
      <c r="J175" s="5" t="n">
        <v>108</v>
      </c>
      <c r="K175" s="5" t="n">
        <v>500</v>
      </c>
      <c r="L175" s="5" t="n">
        <v>4</v>
      </c>
      <c r="M175" s="5" t="n">
        <v>4</v>
      </c>
    </row>
    <row r="176">
      <c r="A176" s="5" t="n">
        <v>5</v>
      </c>
      <c r="B176" s="6" t="inlineStr"/>
      <c r="C176" s="6" t="inlineStr"/>
      <c r="D176" s="6" t="inlineStr"/>
      <c r="E176" s="6" t="inlineStr"/>
      <c r="F176" s="5" t="inlineStr">
        <is>
          <t>Loss overlay</t>
        </is>
      </c>
      <c r="G176" s="6" t="inlineStr"/>
      <c r="H176" s="5">
        <f>HYPERLINK("plots_Adult/loss_overlay.png", "Vedi grafico")</f>
        <v/>
      </c>
      <c r="I176" s="6" t="inlineStr"/>
      <c r="J176" s="6" t="inlineStr"/>
      <c r="K176" s="6" t="inlineStr"/>
      <c r="L176" s="6" t="inlineStr"/>
      <c r="M176" s="6" t="inlineStr"/>
    </row>
    <row r="177">
      <c r="A177" s="7" t="n">
        <v>6</v>
      </c>
      <c r="B177" s="7" t="inlineStr">
        <is>
          <t>Breast_Cancer</t>
        </is>
      </c>
      <c r="C177" s="7" t="inlineStr">
        <is>
          <t>Gauss-Seidel</t>
        </is>
      </c>
      <c r="D177" s="7" t="n">
        <v>99</v>
      </c>
      <c r="E177" s="7" t="n">
        <v>0.1028659559997323</v>
      </c>
      <c r="F177" s="7" t="n">
        <v>0.2098724307622713</v>
      </c>
      <c r="G177" s="7" t="n">
        <v>1.642994540641828e-06</v>
      </c>
      <c r="H177" s="7">
        <f>HYPERLINK("plots_Breast_Cancer/Gauss-Seidel_plot_6.png", "Vedi grafico")</f>
        <v/>
      </c>
      <c r="I177" s="8" t="inlineStr"/>
      <c r="J177" s="7" t="n">
        <v>30</v>
      </c>
      <c r="K177" s="7" t="n">
        <v>569</v>
      </c>
      <c r="L177" s="7" t="n">
        <v>1</v>
      </c>
      <c r="M177" s="7" t="n">
        <v>3</v>
      </c>
    </row>
    <row r="178">
      <c r="A178" s="7" t="n">
        <v>6</v>
      </c>
      <c r="B178" s="7" t="inlineStr">
        <is>
          <t>Breast_Cancer</t>
        </is>
      </c>
      <c r="C178" s="7" t="inlineStr">
        <is>
          <t>Gradient Descent</t>
        </is>
      </c>
      <c r="D178" s="7" t="n">
        <v>100</v>
      </c>
      <c r="E178" s="7" t="n">
        <v>0.01151258900063112</v>
      </c>
      <c r="F178" s="7" t="n">
        <v>0.21024932776281</v>
      </c>
      <c r="G178" s="7" t="n">
        <v>0.01207764533447778</v>
      </c>
      <c r="H178" s="7">
        <f>HYPERLINK("plots_Breast_Cancer/Gradient Descent_plot_6.png", "Vedi grafico")</f>
        <v/>
      </c>
      <c r="I178" s="8" t="inlineStr"/>
      <c r="J178" s="7" t="n">
        <v>30</v>
      </c>
      <c r="K178" s="7" t="n">
        <v>569</v>
      </c>
      <c r="L178" s="7" t="n">
        <v>1</v>
      </c>
      <c r="M178" s="7" t="n">
        <v>1</v>
      </c>
    </row>
    <row r="179">
      <c r="A179" s="7" t="n">
        <v>6</v>
      </c>
      <c r="B179" s="7" t="inlineStr">
        <is>
          <t>Breast_Cancer</t>
        </is>
      </c>
      <c r="C179" s="7" t="inlineStr">
        <is>
          <t>Gradient Descent Armijo</t>
        </is>
      </c>
      <c r="D179" s="7" t="n">
        <v>100</v>
      </c>
      <c r="E179" s="7" t="n">
        <v>0.02812454000013531</v>
      </c>
      <c r="F179" s="7" t="n">
        <v>0.2098724307504316</v>
      </c>
      <c r="G179" s="7" t="n">
        <v>1.492509589964046e-07</v>
      </c>
      <c r="H179" s="7">
        <f>HYPERLINK("plots_Breast_Cancer/Gradient Descent Armijo_plot_6.png", "Vedi grafico")</f>
        <v/>
      </c>
      <c r="I179" s="8" t="inlineStr"/>
      <c r="J179" s="7" t="n">
        <v>30</v>
      </c>
      <c r="K179" s="7" t="n">
        <v>569</v>
      </c>
      <c r="L179" s="7" t="n">
        <v>1</v>
      </c>
      <c r="M179" s="7" t="n">
        <v>1</v>
      </c>
    </row>
    <row r="180">
      <c r="A180" s="7" t="n">
        <v>6</v>
      </c>
      <c r="B180" s="7" t="inlineStr">
        <is>
          <t>Breast_Cancer</t>
        </is>
      </c>
      <c r="C180" s="7" t="inlineStr">
        <is>
          <t>Jacobi</t>
        </is>
      </c>
      <c r="D180" s="7" t="n">
        <v>99</v>
      </c>
      <c r="E180" s="7" t="n">
        <v>1.794425494999814</v>
      </c>
      <c r="F180" s="7" t="n">
        <v>0.2098724307623084</v>
      </c>
      <c r="G180" s="7" t="n">
        <v>1.639882637490377e-06</v>
      </c>
      <c r="H180" s="7">
        <f>HYPERLINK("plots_Breast_Cancer/Jacobi_plot_6.png", "Vedi grafico")</f>
        <v/>
      </c>
      <c r="I180" s="8" t="inlineStr"/>
      <c r="J180" s="7" t="n">
        <v>30</v>
      </c>
      <c r="K180" s="7" t="n">
        <v>569</v>
      </c>
      <c r="L180" s="7" t="n">
        <v>4</v>
      </c>
      <c r="M180" s="7" t="n">
        <v>3</v>
      </c>
    </row>
    <row r="181">
      <c r="A181" s="7" t="n">
        <v>6</v>
      </c>
      <c r="B181" s="8" t="inlineStr"/>
      <c r="C181" s="8" t="inlineStr"/>
      <c r="D181" s="8" t="inlineStr"/>
      <c r="E181" s="8" t="inlineStr"/>
      <c r="F181" s="7" t="inlineStr">
        <is>
          <t>Loss overlay</t>
        </is>
      </c>
      <c r="G181" s="8" t="inlineStr"/>
      <c r="H181" s="7">
        <f>HYPERLINK("plots_Breast_Cancer/loss_overlay.png", "Vedi grafico")</f>
        <v/>
      </c>
      <c r="I181" s="8" t="inlineStr"/>
      <c r="J181" s="8" t="inlineStr"/>
      <c r="K181" s="8" t="inlineStr"/>
      <c r="L181" s="8" t="inlineStr"/>
      <c r="M181" s="8" t="inlineStr"/>
    </row>
    <row r="182">
      <c r="A182" s="7" t="n">
        <v>6</v>
      </c>
      <c r="B182" s="7" t="inlineStr">
        <is>
          <t>Diabetes</t>
        </is>
      </c>
      <c r="C182" s="7" t="inlineStr">
        <is>
          <t>Gauss-Seidel</t>
        </is>
      </c>
      <c r="D182" s="7" t="n">
        <v>99</v>
      </c>
      <c r="E182" s="7" t="n">
        <v>0.08215813700007857</v>
      </c>
      <c r="F182" s="7" t="n">
        <v>0.5323402185543106</v>
      </c>
      <c r="G182" s="7" t="n">
        <v>1.558604846785218e-06</v>
      </c>
      <c r="H182" s="7">
        <f>HYPERLINK("plots_Diabetes/Gauss-Seidel_plot_6.png", "Vedi grafico")</f>
        <v/>
      </c>
      <c r="I182" s="8" t="inlineStr"/>
      <c r="J182" s="7" t="n">
        <v>10</v>
      </c>
      <c r="K182" s="7" t="n">
        <v>442</v>
      </c>
      <c r="L182" s="7" t="n">
        <v>1</v>
      </c>
      <c r="M182" s="7" t="n">
        <v>3</v>
      </c>
    </row>
    <row r="183">
      <c r="A183" s="7" t="n">
        <v>6</v>
      </c>
      <c r="B183" s="7" t="inlineStr">
        <is>
          <t>Diabetes</t>
        </is>
      </c>
      <c r="C183" s="7" t="inlineStr">
        <is>
          <t>Gradient Descent</t>
        </is>
      </c>
      <c r="D183" s="7" t="n">
        <v>100</v>
      </c>
      <c r="E183" s="7" t="n">
        <v>0.01202062300035323</v>
      </c>
      <c r="F183" s="7" t="n">
        <v>0.5326382204297596</v>
      </c>
      <c r="G183" s="7" t="n">
        <v>0.01218293665803465</v>
      </c>
      <c r="H183" s="7">
        <f>HYPERLINK("plots_Diabetes/Gradient Descent_plot_6.png", "Vedi grafico")</f>
        <v/>
      </c>
      <c r="I183" s="8" t="inlineStr"/>
      <c r="J183" s="7" t="n">
        <v>10</v>
      </c>
      <c r="K183" s="7" t="n">
        <v>442</v>
      </c>
      <c r="L183" s="7" t="n">
        <v>1</v>
      </c>
      <c r="M183" s="7" t="n">
        <v>1</v>
      </c>
    </row>
    <row r="184">
      <c r="A184" s="7" t="n">
        <v>6</v>
      </c>
      <c r="B184" s="7" t="inlineStr">
        <is>
          <t>Diabetes</t>
        </is>
      </c>
      <c r="C184" s="7" t="inlineStr">
        <is>
          <t>Gradient Descent Armijo</t>
        </is>
      </c>
      <c r="D184" s="7" t="n">
        <v>100</v>
      </c>
      <c r="E184" s="7" t="n">
        <v>0.02089713399982429</v>
      </c>
      <c r="F184" s="7" t="n">
        <v>0.5323402185455357</v>
      </c>
      <c r="G184" s="7" t="n">
        <v>6.151058904636357e-08</v>
      </c>
      <c r="H184" s="7">
        <f>HYPERLINK("plots_Diabetes/Gradient Descent Armijo_plot_6.png", "Vedi grafico")</f>
        <v/>
      </c>
      <c r="I184" s="8" t="inlineStr"/>
      <c r="J184" s="7" t="n">
        <v>10</v>
      </c>
      <c r="K184" s="7" t="n">
        <v>442</v>
      </c>
      <c r="L184" s="7" t="n">
        <v>1</v>
      </c>
      <c r="M184" s="7" t="n">
        <v>1</v>
      </c>
    </row>
    <row r="185">
      <c r="A185" s="7" t="n">
        <v>6</v>
      </c>
      <c r="B185" s="7" t="inlineStr">
        <is>
          <t>Diabetes</t>
        </is>
      </c>
      <c r="C185" s="7" t="inlineStr">
        <is>
          <t>Jacobi</t>
        </is>
      </c>
      <c r="D185" s="7" t="n">
        <v>99</v>
      </c>
      <c r="E185" s="7" t="n">
        <v>1.225291429998833</v>
      </c>
      <c r="F185" s="7" t="n">
        <v>0.5323402185546693</v>
      </c>
      <c r="G185" s="7" t="n">
        <v>1.581240785499216e-06</v>
      </c>
      <c r="H185" s="7">
        <f>HYPERLINK("plots_Diabetes/Jacobi_plot_6.png", "Vedi grafico")</f>
        <v/>
      </c>
      <c r="I185" s="8" t="inlineStr"/>
      <c r="J185" s="7" t="n">
        <v>10</v>
      </c>
      <c r="K185" s="7" t="n">
        <v>442</v>
      </c>
      <c r="L185" s="7" t="n">
        <v>4</v>
      </c>
      <c r="M185" s="7" t="n">
        <v>3</v>
      </c>
    </row>
    <row r="186">
      <c r="A186" s="7" t="n">
        <v>6</v>
      </c>
      <c r="B186" s="8" t="inlineStr"/>
      <c r="C186" s="8" t="inlineStr"/>
      <c r="D186" s="8" t="inlineStr"/>
      <c r="E186" s="8" t="inlineStr"/>
      <c r="F186" s="7" t="inlineStr">
        <is>
          <t>Loss overlay</t>
        </is>
      </c>
      <c r="G186" s="8" t="inlineStr"/>
      <c r="H186" s="7">
        <f>HYPERLINK("plots_Diabetes/loss_overlay.png", "Vedi grafico")</f>
        <v/>
      </c>
      <c r="I186" s="8" t="inlineStr"/>
      <c r="J186" s="8" t="inlineStr"/>
      <c r="K186" s="8" t="inlineStr"/>
      <c r="L186" s="8" t="inlineStr"/>
      <c r="M186" s="8" t="inlineStr"/>
    </row>
    <row r="187">
      <c r="A187" s="7" t="n">
        <v>6</v>
      </c>
      <c r="B187" s="7" t="inlineStr">
        <is>
          <t>Digits</t>
        </is>
      </c>
      <c r="C187" s="7" t="inlineStr">
        <is>
          <t>Gauss-Seidel</t>
        </is>
      </c>
      <c r="D187" s="7" t="n">
        <v>99</v>
      </c>
      <c r="E187" s="7" t="n">
        <v>0.3087150659994222</v>
      </c>
      <c r="F187" s="7" t="n">
        <v>0.3443474773696085</v>
      </c>
      <c r="G187" s="7" t="n">
        <v>1.493580584911406e-06</v>
      </c>
      <c r="H187" s="7">
        <f>HYPERLINK("plots_Digits/Gauss-Seidel_plot_6.png", "Vedi grafico")</f>
        <v/>
      </c>
      <c r="I187" s="8" t="inlineStr"/>
      <c r="J187" s="7" t="n">
        <v>64</v>
      </c>
      <c r="K187" s="7" t="n">
        <v>1797</v>
      </c>
      <c r="L187" s="7" t="n">
        <v>1</v>
      </c>
      <c r="M187" s="7" t="n">
        <v>3</v>
      </c>
    </row>
    <row r="188">
      <c r="A188" s="7" t="n">
        <v>6</v>
      </c>
      <c r="B188" s="7" t="inlineStr">
        <is>
          <t>Digits</t>
        </is>
      </c>
      <c r="C188" s="7" t="inlineStr">
        <is>
          <t>Gradient Descent</t>
        </is>
      </c>
      <c r="D188" s="7" t="n">
        <v>100</v>
      </c>
      <c r="E188" s="7" t="n">
        <v>0.02264142700005323</v>
      </c>
      <c r="F188" s="7" t="n">
        <v>0.3453750010674423</v>
      </c>
      <c r="G188" s="7" t="n">
        <v>0.01978643865000844</v>
      </c>
      <c r="H188" s="7">
        <f>HYPERLINK("plots_Digits/Gradient Descent_plot_6.png", "Vedi grafico")</f>
        <v/>
      </c>
      <c r="I188" s="8" t="inlineStr"/>
      <c r="J188" s="7" t="n">
        <v>64</v>
      </c>
      <c r="K188" s="7" t="n">
        <v>1797</v>
      </c>
      <c r="L188" s="7" t="n">
        <v>1</v>
      </c>
      <c r="M188" s="7" t="n">
        <v>1</v>
      </c>
    </row>
    <row r="189">
      <c r="A189" s="7" t="n">
        <v>6</v>
      </c>
      <c r="B189" s="7" t="inlineStr">
        <is>
          <t>Digits</t>
        </is>
      </c>
      <c r="C189" s="7" t="inlineStr">
        <is>
          <t>Gradient Descent Armijo</t>
        </is>
      </c>
      <c r="D189" s="7" t="n">
        <v>100</v>
      </c>
      <c r="E189" s="7" t="n">
        <v>0.06358675599949493</v>
      </c>
      <c r="F189" s="7" t="n">
        <v>0.3443474773610521</v>
      </c>
      <c r="G189" s="7" t="n">
        <v>1.033194216913189e-07</v>
      </c>
      <c r="H189" s="7">
        <f>HYPERLINK("plots_Digits/Gradient Descent Armijo_plot_6.png", "Vedi grafico")</f>
        <v/>
      </c>
      <c r="I189" s="8" t="inlineStr"/>
      <c r="J189" s="7" t="n">
        <v>64</v>
      </c>
      <c r="K189" s="7" t="n">
        <v>1797</v>
      </c>
      <c r="L189" s="7" t="n">
        <v>1</v>
      </c>
      <c r="M189" s="7" t="n">
        <v>1</v>
      </c>
    </row>
    <row r="190">
      <c r="A190" s="7" t="n">
        <v>6</v>
      </c>
      <c r="B190" s="7" t="inlineStr">
        <is>
          <t>Digits</t>
        </is>
      </c>
      <c r="C190" s="7" t="inlineStr">
        <is>
          <t>Jacobi</t>
        </is>
      </c>
      <c r="D190" s="7" t="n">
        <v>99</v>
      </c>
      <c r="E190" s="7" t="n">
        <v>2.222062589999041</v>
      </c>
      <c r="F190" s="7" t="n">
        <v>0.3443474773692529</v>
      </c>
      <c r="G190" s="7" t="n">
        <v>1.48494259588109e-06</v>
      </c>
      <c r="H190" s="7">
        <f>HYPERLINK("plots_Digits/Jacobi_plot_6.png", "Vedi grafico")</f>
        <v/>
      </c>
      <c r="I190" s="8" t="inlineStr"/>
      <c r="J190" s="7" t="n">
        <v>64</v>
      </c>
      <c r="K190" s="7" t="n">
        <v>1797</v>
      </c>
      <c r="L190" s="7" t="n">
        <v>4</v>
      </c>
      <c r="M190" s="7" t="n">
        <v>3</v>
      </c>
    </row>
    <row r="191">
      <c r="A191" s="7" t="n">
        <v>6</v>
      </c>
      <c r="B191" s="8" t="inlineStr"/>
      <c r="C191" s="8" t="inlineStr"/>
      <c r="D191" s="8" t="inlineStr"/>
      <c r="E191" s="8" t="inlineStr"/>
      <c r="F191" s="7" t="inlineStr">
        <is>
          <t>Loss overlay</t>
        </is>
      </c>
      <c r="G191" s="8" t="inlineStr"/>
      <c r="H191" s="7">
        <f>HYPERLINK("plots_Digits/loss_overlay.png", "Vedi grafico")</f>
        <v/>
      </c>
      <c r="I191" s="8" t="inlineStr"/>
      <c r="J191" s="8" t="inlineStr"/>
      <c r="K191" s="8" t="inlineStr"/>
      <c r="L191" s="8" t="inlineStr"/>
      <c r="M191" s="8" t="inlineStr"/>
    </row>
    <row r="192">
      <c r="A192" s="7" t="n">
        <v>6</v>
      </c>
      <c r="B192" s="7" t="inlineStr">
        <is>
          <t>Iris</t>
        </is>
      </c>
      <c r="C192" s="7" t="inlineStr">
        <is>
          <t>Gauss-Seidel</t>
        </is>
      </c>
      <c r="D192" s="7" t="n">
        <v>99</v>
      </c>
      <c r="E192" s="7" t="n">
        <v>0.07717710399992939</v>
      </c>
      <c r="F192" s="7" t="n">
        <v>0.2770481480578162</v>
      </c>
      <c r="G192" s="7" t="n">
        <v>1.558115533624246e-06</v>
      </c>
      <c r="H192" s="7">
        <f>HYPERLINK("plots_Iris/Gauss-Seidel_plot_6.png", "Vedi grafico")</f>
        <v/>
      </c>
      <c r="I192" s="8" t="inlineStr"/>
      <c r="J192" s="7" t="n">
        <v>4</v>
      </c>
      <c r="K192" s="7" t="n">
        <v>150</v>
      </c>
      <c r="L192" s="7" t="n">
        <v>1</v>
      </c>
      <c r="M192" s="7" t="n">
        <v>3</v>
      </c>
    </row>
    <row r="193">
      <c r="A193" s="7" t="n">
        <v>6</v>
      </c>
      <c r="B193" s="7" t="inlineStr">
        <is>
          <t>Iris</t>
        </is>
      </c>
      <c r="C193" s="7" t="inlineStr">
        <is>
          <t>Gradient Descent</t>
        </is>
      </c>
      <c r="D193" s="7" t="n">
        <v>100</v>
      </c>
      <c r="E193" s="7" t="n">
        <v>0.009013505999973859</v>
      </c>
      <c r="F193" s="7" t="n">
        <v>0.2777665248132257</v>
      </c>
      <c r="G193" s="7" t="n">
        <v>0.01818751214894127</v>
      </c>
      <c r="H193" s="7">
        <f>HYPERLINK("plots_Iris/Gradient Descent_plot_6.png", "Vedi grafico")</f>
        <v/>
      </c>
      <c r="I193" s="8" t="inlineStr"/>
      <c r="J193" s="7" t="n">
        <v>4</v>
      </c>
      <c r="K193" s="7" t="n">
        <v>150</v>
      </c>
      <c r="L193" s="7" t="n">
        <v>1</v>
      </c>
      <c r="M193" s="7" t="n">
        <v>1</v>
      </c>
    </row>
    <row r="194">
      <c r="A194" s="7" t="n">
        <v>6</v>
      </c>
      <c r="B194" s="7" t="inlineStr">
        <is>
          <t>Iris</t>
        </is>
      </c>
      <c r="C194" s="7" t="inlineStr">
        <is>
          <t>Gradient Descent Armijo</t>
        </is>
      </c>
      <c r="D194" s="7" t="n">
        <v>100</v>
      </c>
      <c r="E194" s="7" t="n">
        <v>0.01936865099924034</v>
      </c>
      <c r="F194" s="7" t="n">
        <v>0.2770481480474194</v>
      </c>
      <c r="G194" s="7" t="n">
        <v>1.000874473627518e-07</v>
      </c>
      <c r="H194" s="7">
        <f>HYPERLINK("plots_Iris/Gradient Descent Armijo_plot_6.png", "Vedi grafico")</f>
        <v/>
      </c>
      <c r="I194" s="8" t="inlineStr"/>
      <c r="J194" s="7" t="n">
        <v>4</v>
      </c>
      <c r="K194" s="7" t="n">
        <v>150</v>
      </c>
      <c r="L194" s="7" t="n">
        <v>1</v>
      </c>
      <c r="M194" s="7" t="n">
        <v>1</v>
      </c>
    </row>
    <row r="195">
      <c r="A195" s="7" t="n">
        <v>6</v>
      </c>
      <c r="B195" s="7" t="inlineStr">
        <is>
          <t>Iris</t>
        </is>
      </c>
      <c r="C195" s="7" t="inlineStr">
        <is>
          <t>Jacobi</t>
        </is>
      </c>
      <c r="D195" s="7" t="n">
        <v>99</v>
      </c>
      <c r="E195" s="7" t="n">
        <v>1.210857758000202</v>
      </c>
      <c r="F195" s="7" t="n">
        <v>0.277048148058365</v>
      </c>
      <c r="G195" s="7" t="n">
        <v>1.602465997231919e-06</v>
      </c>
      <c r="H195" s="7">
        <f>HYPERLINK("plots_Iris/Jacobi_plot_6.png", "Vedi grafico")</f>
        <v/>
      </c>
      <c r="I195" s="8" t="inlineStr"/>
      <c r="J195" s="7" t="n">
        <v>4</v>
      </c>
      <c r="K195" s="7" t="n">
        <v>150</v>
      </c>
      <c r="L195" s="7" t="n">
        <v>4</v>
      </c>
      <c r="M195" s="7" t="n">
        <v>3</v>
      </c>
    </row>
    <row r="196">
      <c r="A196" s="7" t="n">
        <v>6</v>
      </c>
      <c r="B196" s="8" t="inlineStr"/>
      <c r="C196" s="8" t="inlineStr"/>
      <c r="D196" s="8" t="inlineStr"/>
      <c r="E196" s="8" t="inlineStr"/>
      <c r="F196" s="7" t="inlineStr">
        <is>
          <t>Loss overlay</t>
        </is>
      </c>
      <c r="G196" s="8" t="inlineStr"/>
      <c r="H196" s="7">
        <f>HYPERLINK("plots_Iris/loss_overlay.png", "Vedi grafico")</f>
        <v/>
      </c>
      <c r="I196" s="8" t="inlineStr"/>
      <c r="J196" s="8" t="inlineStr"/>
      <c r="K196" s="8" t="inlineStr"/>
      <c r="L196" s="8" t="inlineStr"/>
      <c r="M196" s="8" t="inlineStr"/>
    </row>
    <row r="197">
      <c r="A197" s="7" t="n">
        <v>6</v>
      </c>
      <c r="B197" s="7" t="inlineStr">
        <is>
          <t>Wine</t>
        </is>
      </c>
      <c r="C197" s="7" t="inlineStr">
        <is>
          <t>Gauss-Seidel</t>
        </is>
      </c>
      <c r="D197" s="7" t="n">
        <v>99</v>
      </c>
      <c r="E197" s="7" t="n">
        <v>0.08101959400119085</v>
      </c>
      <c r="F197" s="7" t="n">
        <v>0.2868725599847441</v>
      </c>
      <c r="G197" s="7" t="n">
        <v>1.536669780251158e-06</v>
      </c>
      <c r="H197" s="7">
        <f>HYPERLINK("plots_Wine/Gauss-Seidel_plot_6.png", "Vedi grafico")</f>
        <v/>
      </c>
      <c r="I197" s="8" t="inlineStr"/>
      <c r="J197" s="7" t="n">
        <v>13</v>
      </c>
      <c r="K197" s="7" t="n">
        <v>178</v>
      </c>
      <c r="L197" s="7" t="n">
        <v>1</v>
      </c>
      <c r="M197" s="7" t="n">
        <v>3</v>
      </c>
    </row>
    <row r="198">
      <c r="A198" s="7" t="n">
        <v>6</v>
      </c>
      <c r="B198" s="7" t="inlineStr">
        <is>
          <t>Wine</t>
        </is>
      </c>
      <c r="C198" s="7" t="inlineStr">
        <is>
          <t>Gradient Descent</t>
        </is>
      </c>
      <c r="D198" s="7" t="n">
        <v>100</v>
      </c>
      <c r="E198" s="7" t="n">
        <v>0.01245585900142032</v>
      </c>
      <c r="F198" s="7" t="n">
        <v>0.288147784334295</v>
      </c>
      <c r="G198" s="7" t="n">
        <v>0.02226338153822115</v>
      </c>
      <c r="H198" s="7">
        <f>HYPERLINK("plots_Wine/Gradient Descent_plot_6.png", "Vedi grafico")</f>
        <v/>
      </c>
      <c r="I198" s="8" t="inlineStr"/>
      <c r="J198" s="7" t="n">
        <v>13</v>
      </c>
      <c r="K198" s="7" t="n">
        <v>178</v>
      </c>
      <c r="L198" s="7" t="n">
        <v>1</v>
      </c>
      <c r="M198" s="7" t="n">
        <v>1</v>
      </c>
    </row>
    <row r="199">
      <c r="A199" s="7" t="n">
        <v>6</v>
      </c>
      <c r="B199" s="7" t="inlineStr">
        <is>
          <t>Wine</t>
        </is>
      </c>
      <c r="C199" s="7" t="inlineStr">
        <is>
          <t>Gradient Descent Armijo</t>
        </is>
      </c>
      <c r="D199" s="7" t="n">
        <v>100</v>
      </c>
      <c r="E199" s="7" t="n">
        <v>0.01820309899994754</v>
      </c>
      <c r="F199" s="7" t="n">
        <v>0.286872559975856</v>
      </c>
      <c r="G199" s="7" t="n">
        <v>5.163998511282093e-08</v>
      </c>
      <c r="H199" s="7">
        <f>HYPERLINK("plots_Wine/Gradient Descent Armijo_plot_6.png", "Vedi grafico")</f>
        <v/>
      </c>
      <c r="I199" s="8" t="inlineStr"/>
      <c r="J199" s="7" t="n">
        <v>13</v>
      </c>
      <c r="K199" s="7" t="n">
        <v>178</v>
      </c>
      <c r="L199" s="7" t="n">
        <v>1</v>
      </c>
      <c r="M199" s="7" t="n">
        <v>1</v>
      </c>
    </row>
    <row r="200">
      <c r="A200" s="7" t="n">
        <v>6</v>
      </c>
      <c r="B200" s="7" t="inlineStr">
        <is>
          <t>Wine</t>
        </is>
      </c>
      <c r="C200" s="7" t="inlineStr">
        <is>
          <t>Jacobi</t>
        </is>
      </c>
      <c r="D200" s="7" t="n">
        <v>99</v>
      </c>
      <c r="E200" s="7" t="n">
        <v>1.212900612001249</v>
      </c>
      <c r="F200" s="7" t="n">
        <v>0.2868725599849175</v>
      </c>
      <c r="G200" s="7" t="n">
        <v>1.551929862849531e-06</v>
      </c>
      <c r="H200" s="7">
        <f>HYPERLINK("plots_Wine/Jacobi_plot_6.png", "Vedi grafico")</f>
        <v/>
      </c>
      <c r="I200" s="8" t="inlineStr"/>
      <c r="J200" s="7" t="n">
        <v>13</v>
      </c>
      <c r="K200" s="7" t="n">
        <v>178</v>
      </c>
      <c r="L200" s="7" t="n">
        <v>4</v>
      </c>
      <c r="M200" s="7" t="n">
        <v>3</v>
      </c>
    </row>
    <row r="201">
      <c r="A201" s="7" t="n">
        <v>6</v>
      </c>
      <c r="B201" s="8" t="inlineStr"/>
      <c r="C201" s="8" t="inlineStr"/>
      <c r="D201" s="8" t="inlineStr"/>
      <c r="E201" s="8" t="inlineStr"/>
      <c r="F201" s="7" t="inlineStr">
        <is>
          <t>Loss overlay</t>
        </is>
      </c>
      <c r="G201" s="8" t="inlineStr"/>
      <c r="H201" s="7">
        <f>HYPERLINK("plots_Wine/loss_overlay.png", "Vedi grafico")</f>
        <v/>
      </c>
      <c r="I201" s="8" t="inlineStr"/>
      <c r="J201" s="8" t="inlineStr"/>
      <c r="K201" s="8" t="inlineStr"/>
      <c r="L201" s="8" t="inlineStr"/>
      <c r="M201" s="8" t="inlineStr"/>
    </row>
    <row r="202">
      <c r="A202" s="7" t="n">
        <v>6</v>
      </c>
      <c r="B202" s="7" t="inlineStr">
        <is>
          <t>Fetch</t>
        </is>
      </c>
      <c r="C202" s="7" t="inlineStr">
        <is>
          <t>Gauss-Seidel</t>
        </is>
      </c>
      <c r="D202" s="7" t="n">
        <v>99</v>
      </c>
      <c r="E202" s="7" t="n">
        <v>3.021811317999891</v>
      </c>
      <c r="F202" s="7" t="n">
        <v>0.6809618106572258</v>
      </c>
      <c r="G202" s="7" t="n">
        <v>1.671235645865082e-06</v>
      </c>
      <c r="H202" s="7">
        <f>HYPERLINK("plots_Fetch/Gauss-Seidel_plot_6.png", "Vedi grafico")</f>
        <v/>
      </c>
      <c r="I202" s="8" t="inlineStr"/>
      <c r="J202" s="7" t="n">
        <v>1000</v>
      </c>
      <c r="K202" s="7" t="n">
        <v>1772</v>
      </c>
      <c r="L202" s="7" t="n">
        <v>1</v>
      </c>
      <c r="M202" s="7" t="n">
        <v>3</v>
      </c>
    </row>
    <row r="203">
      <c r="A203" s="7" t="n">
        <v>6</v>
      </c>
      <c r="B203" s="7" t="inlineStr">
        <is>
          <t>Fetch</t>
        </is>
      </c>
      <c r="C203" s="7" t="inlineStr">
        <is>
          <t>Gradient Descent</t>
        </is>
      </c>
      <c r="D203" s="7" t="n">
        <v>100</v>
      </c>
      <c r="E203" s="7" t="n">
        <v>0.7395540790002997</v>
      </c>
      <c r="F203" s="7" t="n">
        <v>0.6824659116643904</v>
      </c>
      <c r="G203" s="7" t="n">
        <v>0.01787015928377085</v>
      </c>
      <c r="H203" s="7">
        <f>HYPERLINK("plots_Fetch/Gradient Descent_plot_6.png", "Vedi grafico")</f>
        <v/>
      </c>
      <c r="I203" s="8" t="inlineStr"/>
      <c r="J203" s="7" t="n">
        <v>1000</v>
      </c>
      <c r="K203" s="7" t="n">
        <v>1772</v>
      </c>
      <c r="L203" s="7" t="n">
        <v>1</v>
      </c>
      <c r="M203" s="7" t="n">
        <v>1</v>
      </c>
    </row>
    <row r="204">
      <c r="A204" s="7" t="n">
        <v>6</v>
      </c>
      <c r="B204" s="7" t="inlineStr">
        <is>
          <t>Fetch</t>
        </is>
      </c>
      <c r="C204" s="7" t="inlineStr">
        <is>
          <t>Gradient Descent Armijo</t>
        </is>
      </c>
      <c r="D204" s="7" t="n">
        <v>100</v>
      </c>
      <c r="E204" s="7" t="n">
        <v>0.9592656349996105</v>
      </c>
      <c r="F204" s="7" t="n">
        <v>0.6809618106483921</v>
      </c>
      <c r="G204" s="7" t="n">
        <v>9.812735794655194e-07</v>
      </c>
      <c r="H204" s="7">
        <f>HYPERLINK("plots_Fetch/Gradient Descent Armijo_plot_6.png", "Vedi grafico")</f>
        <v/>
      </c>
      <c r="I204" s="8" t="inlineStr"/>
      <c r="J204" s="7" t="n">
        <v>1000</v>
      </c>
      <c r="K204" s="7" t="n">
        <v>1772</v>
      </c>
      <c r="L204" s="7" t="n">
        <v>1</v>
      </c>
      <c r="M204" s="7" t="n">
        <v>1</v>
      </c>
    </row>
    <row r="205">
      <c r="A205" s="7" t="n">
        <v>6</v>
      </c>
      <c r="B205" s="7" t="inlineStr">
        <is>
          <t>Fetch</t>
        </is>
      </c>
      <c r="C205" s="7" t="inlineStr">
        <is>
          <t>Jacobi</t>
        </is>
      </c>
      <c r="D205" s="7" t="n">
        <v>99</v>
      </c>
      <c r="E205" s="7" t="n">
        <v>20.20188966400019</v>
      </c>
      <c r="F205" s="7" t="n">
        <v>0.6809618106571058</v>
      </c>
      <c r="G205" s="7" t="n">
        <v>1.663236301623335e-06</v>
      </c>
      <c r="H205" s="7">
        <f>HYPERLINK("plots_Fetch/Jacobi_plot_6.png", "Vedi grafico")</f>
        <v/>
      </c>
      <c r="I205" s="8" t="inlineStr"/>
      <c r="J205" s="7" t="n">
        <v>1000</v>
      </c>
      <c r="K205" s="7" t="n">
        <v>1772</v>
      </c>
      <c r="L205" s="7" t="n">
        <v>4</v>
      </c>
      <c r="M205" s="7" t="n">
        <v>3</v>
      </c>
    </row>
    <row r="206">
      <c r="A206" s="7" t="n">
        <v>6</v>
      </c>
      <c r="B206" s="8" t="inlineStr"/>
      <c r="C206" s="8" t="inlineStr"/>
      <c r="D206" s="8" t="inlineStr"/>
      <c r="E206" s="8" t="inlineStr"/>
      <c r="F206" s="7" t="inlineStr">
        <is>
          <t>Loss overlay</t>
        </is>
      </c>
      <c r="G206" s="8" t="inlineStr"/>
      <c r="H206" s="7">
        <f>HYPERLINK("plots_Fetch/loss_overlay.png", "Vedi grafico")</f>
        <v/>
      </c>
      <c r="I206" s="8" t="inlineStr"/>
      <c r="J206" s="8" t="inlineStr"/>
      <c r="K206" s="8" t="inlineStr"/>
      <c r="L206" s="8" t="inlineStr"/>
      <c r="M206" s="8" t="inlineStr"/>
    </row>
    <row r="207">
      <c r="A207" s="7" t="n">
        <v>6</v>
      </c>
      <c r="B207" s="7" t="inlineStr">
        <is>
          <t>Adult</t>
        </is>
      </c>
      <c r="C207" s="7" t="inlineStr">
        <is>
          <t>Gauss-Seidel</t>
        </is>
      </c>
      <c r="D207" s="7" t="n">
        <v>99</v>
      </c>
      <c r="E207" s="7" t="n">
        <v>0.1269879390001734</v>
      </c>
      <c r="F207" s="7" t="n">
        <v>0.5101540803419107</v>
      </c>
      <c r="G207" s="7" t="n">
        <v>1.492975089393974e-06</v>
      </c>
      <c r="H207" s="7">
        <f>HYPERLINK("plots_Adult/Gauss-Seidel_plot_6.png", "Vedi grafico")</f>
        <v/>
      </c>
      <c r="I207" s="8" t="inlineStr"/>
      <c r="J207" s="7" t="n">
        <v>108</v>
      </c>
      <c r="K207" s="7" t="n">
        <v>500</v>
      </c>
      <c r="L207" s="7" t="n">
        <v>1</v>
      </c>
      <c r="M207" s="7" t="n">
        <v>3</v>
      </c>
    </row>
    <row r="208">
      <c r="A208" s="7" t="n">
        <v>6</v>
      </c>
      <c r="B208" s="7" t="inlineStr">
        <is>
          <t>Adult</t>
        </is>
      </c>
      <c r="C208" s="7" t="inlineStr">
        <is>
          <t>Gradient Descent</t>
        </is>
      </c>
      <c r="D208" s="7" t="n">
        <v>100</v>
      </c>
      <c r="E208" s="7" t="n">
        <v>0.01694251300068572</v>
      </c>
      <c r="F208" s="7" t="n">
        <v>0.5121771278438636</v>
      </c>
      <c r="G208" s="7" t="n">
        <v>0.02422305615100654</v>
      </c>
      <c r="H208" s="7">
        <f>HYPERLINK("plots_Adult/Gradient Descent_plot_6.png", "Vedi grafico")</f>
        <v/>
      </c>
      <c r="I208" s="8" t="inlineStr"/>
      <c r="J208" s="7" t="n">
        <v>108</v>
      </c>
      <c r="K208" s="7" t="n">
        <v>500</v>
      </c>
      <c r="L208" s="7" t="n">
        <v>1</v>
      </c>
      <c r="M208" s="7" t="n">
        <v>1</v>
      </c>
    </row>
    <row r="209">
      <c r="A209" s="7" t="n">
        <v>6</v>
      </c>
      <c r="B209" s="7" t="inlineStr">
        <is>
          <t>Adult</t>
        </is>
      </c>
      <c r="C209" s="7" t="inlineStr">
        <is>
          <t>Gradient Descent Armijo</t>
        </is>
      </c>
      <c r="D209" s="7" t="n">
        <v>100</v>
      </c>
      <c r="E209" s="7" t="n">
        <v>0.02973896799994691</v>
      </c>
      <c r="F209" s="7" t="n">
        <v>0.5101540803346625</v>
      </c>
      <c r="G209" s="7" t="n">
        <v>4.917402441808875e-07</v>
      </c>
      <c r="H209" s="7">
        <f>HYPERLINK("plots_Adult/Gradient Descent Armijo_plot_6.png", "Vedi grafico")</f>
        <v/>
      </c>
      <c r="I209" s="8" t="inlineStr"/>
      <c r="J209" s="7" t="n">
        <v>108</v>
      </c>
      <c r="K209" s="7" t="n">
        <v>500</v>
      </c>
      <c r="L209" s="7" t="n">
        <v>1</v>
      </c>
      <c r="M209" s="7" t="n">
        <v>1</v>
      </c>
    </row>
    <row r="210">
      <c r="A210" s="7" t="n">
        <v>6</v>
      </c>
      <c r="B210" s="7" t="inlineStr">
        <is>
          <t>Adult</t>
        </is>
      </c>
      <c r="C210" s="7" t="inlineStr">
        <is>
          <t>Jacobi</t>
        </is>
      </c>
      <c r="D210" s="7" t="n">
        <v>99</v>
      </c>
      <c r="E210" s="7" t="n">
        <v>1.336022118999608</v>
      </c>
      <c r="F210" s="7" t="n">
        <v>0.5101540803437169</v>
      </c>
      <c r="G210" s="7" t="n">
        <v>1.48948613327001e-06</v>
      </c>
      <c r="H210" s="7">
        <f>HYPERLINK("plots_Adult/Jacobi_plot_6.png", "Vedi grafico")</f>
        <v/>
      </c>
      <c r="I210" s="8" t="inlineStr"/>
      <c r="J210" s="7" t="n">
        <v>108</v>
      </c>
      <c r="K210" s="7" t="n">
        <v>500</v>
      </c>
      <c r="L210" s="7" t="n">
        <v>4</v>
      </c>
      <c r="M210" s="7" t="n">
        <v>3</v>
      </c>
    </row>
    <row r="211">
      <c r="A211" s="7" t="n">
        <v>6</v>
      </c>
      <c r="B211" s="8" t="inlineStr"/>
      <c r="C211" s="8" t="inlineStr"/>
      <c r="D211" s="8" t="inlineStr"/>
      <c r="E211" s="8" t="inlineStr"/>
      <c r="F211" s="7" t="inlineStr">
        <is>
          <t>Loss overlay</t>
        </is>
      </c>
      <c r="G211" s="8" t="inlineStr"/>
      <c r="H211" s="7">
        <f>HYPERLINK("plots_Adult/loss_overlay.png", "Vedi grafico")</f>
        <v/>
      </c>
      <c r="I211" s="8" t="inlineStr"/>
      <c r="J211" s="8" t="inlineStr"/>
      <c r="K211" s="8" t="inlineStr"/>
      <c r="L211" s="8" t="inlineStr"/>
      <c r="M211" s="8" t="inlineStr"/>
    </row>
    <row r="212">
      <c r="A212" s="9" t="n">
        <v>7</v>
      </c>
      <c r="B212" s="9" t="inlineStr">
        <is>
          <t>Breast_Cancer</t>
        </is>
      </c>
      <c r="C212" s="9" t="inlineStr">
        <is>
          <t>Gauss-Seidel</t>
        </is>
      </c>
      <c r="D212" s="9" t="n">
        <v>99</v>
      </c>
      <c r="E212" s="9" t="n">
        <v>0.07818157200017595</v>
      </c>
      <c r="F212" s="9" t="n">
        <v>0.2098724307570427</v>
      </c>
      <c r="G212" s="9" t="n">
        <v>1.224651967076242e-06</v>
      </c>
      <c r="H212" s="9">
        <f>HYPERLINK("plots_Breast_Cancer/Gauss-Seidel_plot_7.png", "Vedi grafico")</f>
        <v/>
      </c>
      <c r="I212" s="10" t="inlineStr"/>
      <c r="J212" s="9" t="n">
        <v>30</v>
      </c>
      <c r="K212" s="9" t="n">
        <v>569</v>
      </c>
      <c r="L212" s="9" t="n">
        <v>1</v>
      </c>
      <c r="M212" s="9" t="n">
        <v>2</v>
      </c>
    </row>
    <row r="213">
      <c r="A213" s="9" t="n">
        <v>7</v>
      </c>
      <c r="B213" s="9" t="inlineStr">
        <is>
          <t>Breast_Cancer</t>
        </is>
      </c>
      <c r="C213" s="9" t="inlineStr">
        <is>
          <t>Gradient Descent</t>
        </is>
      </c>
      <c r="D213" s="9" t="n">
        <v>100</v>
      </c>
      <c r="E213" s="9" t="n">
        <v>0.01227150199883908</v>
      </c>
      <c r="F213" s="9" t="n">
        <v>0.21024932776281</v>
      </c>
      <c r="G213" s="9" t="n">
        <v>0.01207764533447778</v>
      </c>
      <c r="H213" s="9">
        <f>HYPERLINK("plots_Breast_Cancer/Gradient Descent_plot_7.png", "Vedi grafico")</f>
        <v/>
      </c>
      <c r="I213" s="10" t="inlineStr"/>
      <c r="J213" s="9" t="n">
        <v>30</v>
      </c>
      <c r="K213" s="9" t="n">
        <v>569</v>
      </c>
      <c r="L213" s="9" t="n">
        <v>1</v>
      </c>
      <c r="M213" s="9" t="n">
        <v>1</v>
      </c>
    </row>
    <row r="214">
      <c r="A214" s="9" t="n">
        <v>7</v>
      </c>
      <c r="B214" s="9" t="inlineStr">
        <is>
          <t>Breast_Cancer</t>
        </is>
      </c>
      <c r="C214" s="9" t="inlineStr">
        <is>
          <t>Gradient Descent Armijo</t>
        </is>
      </c>
      <c r="D214" s="9" t="n">
        <v>100</v>
      </c>
      <c r="E214" s="9" t="n">
        <v>0.02433425500021258</v>
      </c>
      <c r="F214" s="9" t="n">
        <v>0.2098724307504316</v>
      </c>
      <c r="G214" s="9" t="n">
        <v>1.492509589964046e-07</v>
      </c>
      <c r="H214" s="9">
        <f>HYPERLINK("plots_Breast_Cancer/Gradient Descent Armijo_plot_7.png", "Vedi grafico")</f>
        <v/>
      </c>
      <c r="I214" s="10" t="inlineStr"/>
      <c r="J214" s="9" t="n">
        <v>30</v>
      </c>
      <c r="K214" s="9" t="n">
        <v>569</v>
      </c>
      <c r="L214" s="9" t="n">
        <v>1</v>
      </c>
      <c r="M214" s="9" t="n">
        <v>1</v>
      </c>
    </row>
    <row r="215">
      <c r="A215" s="9" t="n">
        <v>7</v>
      </c>
      <c r="B215" s="9" t="inlineStr">
        <is>
          <t>Breast_Cancer</t>
        </is>
      </c>
      <c r="C215" s="9" t="inlineStr">
        <is>
          <t>Jacobi</t>
        </is>
      </c>
      <c r="D215" s="9" t="n">
        <v>99</v>
      </c>
      <c r="E215" s="9" t="n">
        <v>1.728348892998838</v>
      </c>
      <c r="F215" s="9" t="n">
        <v>0.2098724307590238</v>
      </c>
      <c r="G215" s="9" t="n">
        <v>1.379318536712812e-06</v>
      </c>
      <c r="H215" s="9">
        <f>HYPERLINK("plots_Breast_Cancer/Jacobi_plot_7.png", "Vedi grafico")</f>
        <v/>
      </c>
      <c r="I215" s="10" t="inlineStr"/>
      <c r="J215" s="9" t="n">
        <v>30</v>
      </c>
      <c r="K215" s="9" t="n">
        <v>569</v>
      </c>
      <c r="L215" s="9" t="n">
        <v>4</v>
      </c>
      <c r="M215" s="9" t="n">
        <v>2</v>
      </c>
    </row>
    <row r="216">
      <c r="A216" s="9" t="n">
        <v>7</v>
      </c>
      <c r="B216" s="10" t="inlineStr"/>
      <c r="C216" s="10" t="inlineStr"/>
      <c r="D216" s="10" t="inlineStr"/>
      <c r="E216" s="10" t="inlineStr"/>
      <c r="F216" s="9" t="inlineStr">
        <is>
          <t>Loss overlay</t>
        </is>
      </c>
      <c r="G216" s="10" t="inlineStr"/>
      <c r="H216" s="9">
        <f>HYPERLINK("plots_Breast_Cancer/loss_overlay.png", "Vedi grafico")</f>
        <v/>
      </c>
      <c r="I216" s="10" t="inlineStr"/>
      <c r="J216" s="10" t="inlineStr"/>
      <c r="K216" s="10" t="inlineStr"/>
      <c r="L216" s="10" t="inlineStr"/>
      <c r="M216" s="10" t="inlineStr"/>
    </row>
    <row r="217">
      <c r="A217" s="9" t="n">
        <v>7</v>
      </c>
      <c r="B217" s="9" t="inlineStr">
        <is>
          <t>Diabetes</t>
        </is>
      </c>
      <c r="C217" s="9" t="inlineStr">
        <is>
          <t>Gauss-Seidel</t>
        </is>
      </c>
      <c r="D217" s="9" t="n">
        <v>99</v>
      </c>
      <c r="E217" s="9" t="n">
        <v>0.07571234899842239</v>
      </c>
      <c r="F217" s="9" t="n">
        <v>0.5323402185531075</v>
      </c>
      <c r="G217" s="9" t="n">
        <v>1.245624880288779e-06</v>
      </c>
      <c r="H217" s="9">
        <f>HYPERLINK("plots_Diabetes/Gauss-Seidel_plot_7.png", "Vedi grafico")</f>
        <v/>
      </c>
      <c r="I217" s="10" t="inlineStr"/>
      <c r="J217" s="9" t="n">
        <v>10</v>
      </c>
      <c r="K217" s="9" t="n">
        <v>442</v>
      </c>
      <c r="L217" s="9" t="n">
        <v>1</v>
      </c>
      <c r="M217" s="9" t="n">
        <v>2</v>
      </c>
    </row>
    <row r="218">
      <c r="A218" s="9" t="n">
        <v>7</v>
      </c>
      <c r="B218" s="9" t="inlineStr">
        <is>
          <t>Diabetes</t>
        </is>
      </c>
      <c r="C218" s="9" t="inlineStr">
        <is>
          <t>Gradient Descent</t>
        </is>
      </c>
      <c r="D218" s="9" t="n">
        <v>100</v>
      </c>
      <c r="E218" s="9" t="n">
        <v>0.01551755999935267</v>
      </c>
      <c r="F218" s="9" t="n">
        <v>0.5326382204297596</v>
      </c>
      <c r="G218" s="9" t="n">
        <v>0.01218293665803465</v>
      </c>
      <c r="H218" s="9">
        <f>HYPERLINK("plots_Diabetes/Gradient Descent_plot_7.png", "Vedi grafico")</f>
        <v/>
      </c>
      <c r="I218" s="10" t="inlineStr"/>
      <c r="J218" s="9" t="n">
        <v>10</v>
      </c>
      <c r="K218" s="9" t="n">
        <v>442</v>
      </c>
      <c r="L218" s="9" t="n">
        <v>1</v>
      </c>
      <c r="M218" s="9" t="n">
        <v>1</v>
      </c>
    </row>
    <row r="219">
      <c r="A219" s="9" t="n">
        <v>7</v>
      </c>
      <c r="B219" s="9" t="inlineStr">
        <is>
          <t>Diabetes</t>
        </is>
      </c>
      <c r="C219" s="9" t="inlineStr">
        <is>
          <t>Gradient Descent Armijo</t>
        </is>
      </c>
      <c r="D219" s="9" t="n">
        <v>100</v>
      </c>
      <c r="E219" s="9" t="n">
        <v>0.01868523600023764</v>
      </c>
      <c r="F219" s="9" t="n">
        <v>0.5323402185455357</v>
      </c>
      <c r="G219" s="9" t="n">
        <v>6.151058904636357e-08</v>
      </c>
      <c r="H219" s="9">
        <f>HYPERLINK("plots_Diabetes/Gradient Descent Armijo_plot_7.png", "Vedi grafico")</f>
        <v/>
      </c>
      <c r="I219" s="10" t="inlineStr"/>
      <c r="J219" s="9" t="n">
        <v>10</v>
      </c>
      <c r="K219" s="9" t="n">
        <v>442</v>
      </c>
      <c r="L219" s="9" t="n">
        <v>1</v>
      </c>
      <c r="M219" s="9" t="n">
        <v>1</v>
      </c>
    </row>
    <row r="220">
      <c r="A220" s="9" t="n">
        <v>7</v>
      </c>
      <c r="B220" s="9" t="inlineStr">
        <is>
          <t>Diabetes</t>
        </is>
      </c>
      <c r="C220" s="9" t="inlineStr">
        <is>
          <t>Jacobi</t>
        </is>
      </c>
      <c r="D220" s="9" t="n">
        <v>99</v>
      </c>
      <c r="E220" s="9" t="n">
        <v>1.324977253001634</v>
      </c>
      <c r="F220" s="9" t="n">
        <v>0.5323402185525292</v>
      </c>
      <c r="G220" s="9" t="n">
        <v>1.200957479954336e-06</v>
      </c>
      <c r="H220" s="9">
        <f>HYPERLINK("plots_Diabetes/Jacobi_plot_7.png", "Vedi grafico")</f>
        <v/>
      </c>
      <c r="I220" s="10" t="inlineStr"/>
      <c r="J220" s="9" t="n">
        <v>10</v>
      </c>
      <c r="K220" s="9" t="n">
        <v>442</v>
      </c>
      <c r="L220" s="9" t="n">
        <v>4</v>
      </c>
      <c r="M220" s="9" t="n">
        <v>2</v>
      </c>
    </row>
    <row r="221">
      <c r="A221" s="9" t="n">
        <v>7</v>
      </c>
      <c r="B221" s="10" t="inlineStr"/>
      <c r="C221" s="10" t="inlineStr"/>
      <c r="D221" s="10" t="inlineStr"/>
      <c r="E221" s="10" t="inlineStr"/>
      <c r="F221" s="9" t="inlineStr">
        <is>
          <t>Loss overlay</t>
        </is>
      </c>
      <c r="G221" s="10" t="inlineStr"/>
      <c r="H221" s="9">
        <f>HYPERLINK("plots_Diabetes/loss_overlay.png", "Vedi grafico")</f>
        <v/>
      </c>
      <c r="I221" s="10" t="inlineStr"/>
      <c r="J221" s="10" t="inlineStr"/>
      <c r="K221" s="10" t="inlineStr"/>
      <c r="L221" s="10" t="inlineStr"/>
      <c r="M221" s="10" t="inlineStr"/>
    </row>
    <row r="222">
      <c r="A222" s="9" t="n">
        <v>7</v>
      </c>
      <c r="B222" s="9" t="inlineStr">
        <is>
          <t>Digits</t>
        </is>
      </c>
      <c r="C222" s="9" t="inlineStr">
        <is>
          <t>Gauss-Seidel</t>
        </is>
      </c>
      <c r="D222" s="9" t="n">
        <v>99</v>
      </c>
      <c r="E222" s="9" t="n">
        <v>0.159916358999908</v>
      </c>
      <c r="F222" s="9" t="n">
        <v>0.3443474773666844</v>
      </c>
      <c r="G222" s="9" t="n">
        <v>1.174630801694358e-06</v>
      </c>
      <c r="H222" s="9">
        <f>HYPERLINK("plots_Digits/Gauss-Seidel_plot_7.png", "Vedi grafico")</f>
        <v/>
      </c>
      <c r="I222" s="10" t="inlineStr"/>
      <c r="J222" s="9" t="n">
        <v>64</v>
      </c>
      <c r="K222" s="9" t="n">
        <v>1797</v>
      </c>
      <c r="L222" s="9" t="n">
        <v>1</v>
      </c>
      <c r="M222" s="9" t="n">
        <v>2</v>
      </c>
    </row>
    <row r="223">
      <c r="A223" s="9" t="n">
        <v>7</v>
      </c>
      <c r="B223" s="9" t="inlineStr">
        <is>
          <t>Digits</t>
        </is>
      </c>
      <c r="C223" s="9" t="inlineStr">
        <is>
          <t>Gradient Descent</t>
        </is>
      </c>
      <c r="D223" s="9" t="n">
        <v>100</v>
      </c>
      <c r="E223" s="9" t="n">
        <v>0.02649891299915907</v>
      </c>
      <c r="F223" s="9" t="n">
        <v>0.3453750010674423</v>
      </c>
      <c r="G223" s="9" t="n">
        <v>0.01978643865000844</v>
      </c>
      <c r="H223" s="9">
        <f>HYPERLINK("plots_Digits/Gradient Descent_plot_7.png", "Vedi grafico")</f>
        <v/>
      </c>
      <c r="I223" s="10" t="inlineStr"/>
      <c r="J223" s="9" t="n">
        <v>64</v>
      </c>
      <c r="K223" s="9" t="n">
        <v>1797</v>
      </c>
      <c r="L223" s="9" t="n">
        <v>1</v>
      </c>
      <c r="M223" s="9" t="n">
        <v>1</v>
      </c>
    </row>
    <row r="224">
      <c r="A224" s="9" t="n">
        <v>7</v>
      </c>
      <c r="B224" s="9" t="inlineStr">
        <is>
          <t>Digits</t>
        </is>
      </c>
      <c r="C224" s="9" t="inlineStr">
        <is>
          <t>Gradient Descent Armijo</t>
        </is>
      </c>
      <c r="D224" s="9" t="n">
        <v>100</v>
      </c>
      <c r="E224" s="9" t="n">
        <v>0.0469236720000481</v>
      </c>
      <c r="F224" s="9" t="n">
        <v>0.3443474773610521</v>
      </c>
      <c r="G224" s="9" t="n">
        <v>1.033194216913189e-07</v>
      </c>
      <c r="H224" s="9">
        <f>HYPERLINK("plots_Digits/Gradient Descent Armijo_plot_7.png", "Vedi grafico")</f>
        <v/>
      </c>
      <c r="I224" s="10" t="inlineStr"/>
      <c r="J224" s="9" t="n">
        <v>64</v>
      </c>
      <c r="K224" s="9" t="n">
        <v>1797</v>
      </c>
      <c r="L224" s="9" t="n">
        <v>1</v>
      </c>
      <c r="M224" s="9" t="n">
        <v>1</v>
      </c>
    </row>
    <row r="225">
      <c r="A225" s="9" t="n">
        <v>7</v>
      </c>
      <c r="B225" s="9" t="inlineStr">
        <is>
          <t>Digits</t>
        </is>
      </c>
      <c r="C225" s="9" t="inlineStr">
        <is>
          <t>Jacobi</t>
        </is>
      </c>
      <c r="D225" s="9" t="n">
        <v>99</v>
      </c>
      <c r="E225" s="9" t="n">
        <v>1.406903524000882</v>
      </c>
      <c r="F225" s="9" t="n">
        <v>0.3443474773660659</v>
      </c>
      <c r="G225" s="9" t="n">
        <v>1.103336831182974e-06</v>
      </c>
      <c r="H225" s="9">
        <f>HYPERLINK("plots_Digits/Jacobi_plot_7.png", "Vedi grafico")</f>
        <v/>
      </c>
      <c r="I225" s="10" t="inlineStr"/>
      <c r="J225" s="9" t="n">
        <v>64</v>
      </c>
      <c r="K225" s="9" t="n">
        <v>1797</v>
      </c>
      <c r="L225" s="9" t="n">
        <v>4</v>
      </c>
      <c r="M225" s="9" t="n">
        <v>2</v>
      </c>
    </row>
    <row r="226">
      <c r="A226" s="9" t="n">
        <v>7</v>
      </c>
      <c r="B226" s="10" t="inlineStr"/>
      <c r="C226" s="10" t="inlineStr"/>
      <c r="D226" s="10" t="inlineStr"/>
      <c r="E226" s="10" t="inlineStr"/>
      <c r="F226" s="9" t="inlineStr">
        <is>
          <t>Loss overlay</t>
        </is>
      </c>
      <c r="G226" s="10" t="inlineStr"/>
      <c r="H226" s="9">
        <f>HYPERLINK("plots_Digits/loss_overlay.png", "Vedi grafico")</f>
        <v/>
      </c>
      <c r="I226" s="10" t="inlineStr"/>
      <c r="J226" s="10" t="inlineStr"/>
      <c r="K226" s="10" t="inlineStr"/>
      <c r="L226" s="10" t="inlineStr"/>
      <c r="M226" s="10" t="inlineStr"/>
    </row>
    <row r="227">
      <c r="A227" s="9" t="n">
        <v>7</v>
      </c>
      <c r="B227" s="9" t="inlineStr">
        <is>
          <t>Iris</t>
        </is>
      </c>
      <c r="C227" s="9" t="inlineStr">
        <is>
          <t>Gauss-Seidel</t>
        </is>
      </c>
      <c r="D227" s="9" t="n">
        <v>99</v>
      </c>
      <c r="E227" s="9" t="n">
        <v>0.1025660439991043</v>
      </c>
      <c r="F227" s="9" t="n">
        <v>0.2770481480550795</v>
      </c>
      <c r="G227" s="9" t="n">
        <v>1.295790972588028e-06</v>
      </c>
      <c r="H227" s="9">
        <f>HYPERLINK("plots_Iris/Gauss-Seidel_plot_7.png", "Vedi grafico")</f>
        <v/>
      </c>
      <c r="I227" s="10" t="inlineStr"/>
      <c r="J227" s="9" t="n">
        <v>4</v>
      </c>
      <c r="K227" s="9" t="n">
        <v>150</v>
      </c>
      <c r="L227" s="9" t="n">
        <v>1</v>
      </c>
      <c r="M227" s="9" t="n">
        <v>2</v>
      </c>
    </row>
    <row r="228">
      <c r="A228" s="9" t="n">
        <v>7</v>
      </c>
      <c r="B228" s="9" t="inlineStr">
        <is>
          <t>Iris</t>
        </is>
      </c>
      <c r="C228" s="9" t="inlineStr">
        <is>
          <t>Gradient Descent</t>
        </is>
      </c>
      <c r="D228" s="9" t="n">
        <v>100</v>
      </c>
      <c r="E228" s="9" t="n">
        <v>0.01242655900023237</v>
      </c>
      <c r="F228" s="9" t="n">
        <v>0.2777665248132257</v>
      </c>
      <c r="G228" s="9" t="n">
        <v>0.01818751214894127</v>
      </c>
      <c r="H228" s="9">
        <f>HYPERLINK("plots_Iris/Gradient Descent_plot_7.png", "Vedi grafico")</f>
        <v/>
      </c>
      <c r="I228" s="10" t="inlineStr"/>
      <c r="J228" s="9" t="n">
        <v>4</v>
      </c>
      <c r="K228" s="9" t="n">
        <v>150</v>
      </c>
      <c r="L228" s="9" t="n">
        <v>1</v>
      </c>
      <c r="M228" s="9" t="n">
        <v>1</v>
      </c>
    </row>
    <row r="229">
      <c r="A229" s="9" t="n">
        <v>7</v>
      </c>
      <c r="B229" s="9" t="inlineStr">
        <is>
          <t>Iris</t>
        </is>
      </c>
      <c r="C229" s="9" t="inlineStr">
        <is>
          <t>Gradient Descent Armijo</t>
        </is>
      </c>
      <c r="D229" s="9" t="n">
        <v>100</v>
      </c>
      <c r="E229" s="9" t="n">
        <v>0.01799705799930962</v>
      </c>
      <c r="F229" s="9" t="n">
        <v>0.2770481480474194</v>
      </c>
      <c r="G229" s="9" t="n">
        <v>1.000874473627518e-07</v>
      </c>
      <c r="H229" s="9">
        <f>HYPERLINK("plots_Iris/Gradient Descent Armijo_plot_7.png", "Vedi grafico")</f>
        <v/>
      </c>
      <c r="I229" s="10" t="inlineStr"/>
      <c r="J229" s="9" t="n">
        <v>4</v>
      </c>
      <c r="K229" s="9" t="n">
        <v>150</v>
      </c>
      <c r="L229" s="9" t="n">
        <v>1</v>
      </c>
      <c r="M229" s="9" t="n">
        <v>1</v>
      </c>
    </row>
    <row r="230">
      <c r="A230" s="9" t="n">
        <v>7</v>
      </c>
      <c r="B230" s="9" t="inlineStr">
        <is>
          <t>Iris</t>
        </is>
      </c>
      <c r="C230" s="9" t="inlineStr">
        <is>
          <t>Jacobi</t>
        </is>
      </c>
      <c r="D230" s="9" t="n">
        <v>99</v>
      </c>
      <c r="E230" s="9" t="n">
        <v>1.212745621000067</v>
      </c>
      <c r="F230" s="9" t="n">
        <v>0.2770481480544786</v>
      </c>
      <c r="G230" s="9" t="n">
        <v>1.242798702606492e-06</v>
      </c>
      <c r="H230" s="9">
        <f>HYPERLINK("plots_Iris/Jacobi_plot_7.png", "Vedi grafico")</f>
        <v/>
      </c>
      <c r="I230" s="10" t="inlineStr"/>
      <c r="J230" s="9" t="n">
        <v>4</v>
      </c>
      <c r="K230" s="9" t="n">
        <v>150</v>
      </c>
      <c r="L230" s="9" t="n">
        <v>4</v>
      </c>
      <c r="M230" s="9" t="n">
        <v>2</v>
      </c>
    </row>
    <row r="231">
      <c r="A231" s="9" t="n">
        <v>7</v>
      </c>
      <c r="B231" s="10" t="inlineStr"/>
      <c r="C231" s="10" t="inlineStr"/>
      <c r="D231" s="10" t="inlineStr"/>
      <c r="E231" s="10" t="inlineStr"/>
      <c r="F231" s="9" t="inlineStr">
        <is>
          <t>Loss overlay</t>
        </is>
      </c>
      <c r="G231" s="10" t="inlineStr"/>
      <c r="H231" s="9">
        <f>HYPERLINK("plots_Iris/loss_overlay.png", "Vedi grafico")</f>
        <v/>
      </c>
      <c r="I231" s="10" t="inlineStr"/>
      <c r="J231" s="10" t="inlineStr"/>
      <c r="K231" s="10" t="inlineStr"/>
      <c r="L231" s="10" t="inlineStr"/>
      <c r="M231" s="10" t="inlineStr"/>
    </row>
    <row r="232">
      <c r="A232" s="9" t="n">
        <v>7</v>
      </c>
      <c r="B232" s="9" t="inlineStr">
        <is>
          <t>Wine</t>
        </is>
      </c>
      <c r="C232" s="9" t="inlineStr">
        <is>
          <t>Gauss-Seidel</t>
        </is>
      </c>
      <c r="D232" s="9" t="n">
        <v>99</v>
      </c>
      <c r="E232" s="9" t="n">
        <v>0.06021196700021392</v>
      </c>
      <c r="F232" s="9" t="n">
        <v>0.2868725599818684</v>
      </c>
      <c r="G232" s="9" t="n">
        <v>1.224134346140575e-06</v>
      </c>
      <c r="H232" s="9">
        <f>HYPERLINK("plots_Wine/Gauss-Seidel_plot_7.png", "Vedi grafico")</f>
        <v/>
      </c>
      <c r="I232" s="10" t="inlineStr"/>
      <c r="J232" s="9" t="n">
        <v>13</v>
      </c>
      <c r="K232" s="9" t="n">
        <v>178</v>
      </c>
      <c r="L232" s="9" t="n">
        <v>1</v>
      </c>
      <c r="M232" s="9" t="n">
        <v>2</v>
      </c>
    </row>
    <row r="233">
      <c r="A233" s="9" t="n">
        <v>7</v>
      </c>
      <c r="B233" s="9" t="inlineStr">
        <is>
          <t>Wine</t>
        </is>
      </c>
      <c r="C233" s="9" t="inlineStr">
        <is>
          <t>Gradient Descent</t>
        </is>
      </c>
      <c r="D233" s="9" t="n">
        <v>100</v>
      </c>
      <c r="E233" s="9" t="n">
        <v>0.009830810000494239</v>
      </c>
      <c r="F233" s="9" t="n">
        <v>0.288147784334295</v>
      </c>
      <c r="G233" s="9" t="n">
        <v>0.02226338153822115</v>
      </c>
      <c r="H233" s="9">
        <f>HYPERLINK("plots_Wine/Gradient Descent_plot_7.png", "Vedi grafico")</f>
        <v/>
      </c>
      <c r="I233" s="10" t="inlineStr"/>
      <c r="J233" s="9" t="n">
        <v>13</v>
      </c>
      <c r="K233" s="9" t="n">
        <v>178</v>
      </c>
      <c r="L233" s="9" t="n">
        <v>1</v>
      </c>
      <c r="M233" s="9" t="n">
        <v>1</v>
      </c>
    </row>
    <row r="234">
      <c r="A234" s="9" t="n">
        <v>7</v>
      </c>
      <c r="B234" s="9" t="inlineStr">
        <is>
          <t>Wine</t>
        </is>
      </c>
      <c r="C234" s="9" t="inlineStr">
        <is>
          <t>Gradient Descent Armijo</t>
        </is>
      </c>
      <c r="D234" s="9" t="n">
        <v>100</v>
      </c>
      <c r="E234" s="9" t="n">
        <v>0.01922941399971023</v>
      </c>
      <c r="F234" s="9" t="n">
        <v>0.286872559975856</v>
      </c>
      <c r="G234" s="9" t="n">
        <v>5.163998511282093e-08</v>
      </c>
      <c r="H234" s="9">
        <f>HYPERLINK("plots_Wine/Gradient Descent Armijo_plot_7.png", "Vedi grafico")</f>
        <v/>
      </c>
      <c r="I234" s="10" t="inlineStr"/>
      <c r="J234" s="9" t="n">
        <v>13</v>
      </c>
      <c r="K234" s="9" t="n">
        <v>178</v>
      </c>
      <c r="L234" s="9" t="n">
        <v>1</v>
      </c>
      <c r="M234" s="9" t="n">
        <v>1</v>
      </c>
    </row>
    <row r="235">
      <c r="A235" s="9" t="n">
        <v>7</v>
      </c>
      <c r="B235" s="9" t="inlineStr">
        <is>
          <t>Wine</t>
        </is>
      </c>
      <c r="C235" s="9" t="inlineStr">
        <is>
          <t>Jacobi</t>
        </is>
      </c>
      <c r="D235" s="9" t="n">
        <v>99</v>
      </c>
      <c r="E235" s="9" t="n">
        <v>1.183866444000159</v>
      </c>
      <c r="F235" s="9" t="n">
        <v>0.2868725599826486</v>
      </c>
      <c r="G235" s="9" t="n">
        <v>1.28570471902294e-06</v>
      </c>
      <c r="H235" s="9">
        <f>HYPERLINK("plots_Wine/Jacobi_plot_7.png", "Vedi grafico")</f>
        <v/>
      </c>
      <c r="I235" s="10" t="inlineStr"/>
      <c r="J235" s="9" t="n">
        <v>13</v>
      </c>
      <c r="K235" s="9" t="n">
        <v>178</v>
      </c>
      <c r="L235" s="9" t="n">
        <v>4</v>
      </c>
      <c r="M235" s="9" t="n">
        <v>2</v>
      </c>
    </row>
    <row r="236">
      <c r="A236" s="9" t="n">
        <v>7</v>
      </c>
      <c r="B236" s="10" t="inlineStr"/>
      <c r="C236" s="10" t="inlineStr"/>
      <c r="D236" s="10" t="inlineStr"/>
      <c r="E236" s="10" t="inlineStr"/>
      <c r="F236" s="9" t="inlineStr">
        <is>
          <t>Loss overlay</t>
        </is>
      </c>
      <c r="G236" s="10" t="inlineStr"/>
      <c r="H236" s="9">
        <f>HYPERLINK("plots_Wine/loss_overlay.png", "Vedi grafico")</f>
        <v/>
      </c>
      <c r="I236" s="10" t="inlineStr"/>
      <c r="J236" s="10" t="inlineStr"/>
      <c r="K236" s="10" t="inlineStr"/>
      <c r="L236" s="10" t="inlineStr"/>
      <c r="M236" s="10" t="inlineStr"/>
    </row>
    <row r="237">
      <c r="A237" s="9" t="n">
        <v>7</v>
      </c>
      <c r="B237" s="9" t="inlineStr">
        <is>
          <t>Fetch</t>
        </is>
      </c>
      <c r="C237" s="9" t="inlineStr">
        <is>
          <t>Gauss-Seidel</t>
        </is>
      </c>
      <c r="D237" s="9" t="n">
        <v>99</v>
      </c>
      <c r="E237" s="9" t="n">
        <v>3.946407838000596</v>
      </c>
      <c r="F237" s="9" t="n">
        <v>0.6809618106516293</v>
      </c>
      <c r="G237" s="9" t="n">
        <v>1.278847494598789e-06</v>
      </c>
      <c r="H237" s="9">
        <f>HYPERLINK("plots_Fetch/Gauss-Seidel_plot_7.png", "Vedi grafico")</f>
        <v/>
      </c>
      <c r="I237" s="10" t="inlineStr"/>
      <c r="J237" s="9" t="n">
        <v>1000</v>
      </c>
      <c r="K237" s="9" t="n">
        <v>1772</v>
      </c>
      <c r="L237" s="9" t="n">
        <v>1</v>
      </c>
      <c r="M237" s="9" t="n">
        <v>2</v>
      </c>
    </row>
    <row r="238">
      <c r="A238" s="9" t="n">
        <v>7</v>
      </c>
      <c r="B238" s="9" t="inlineStr">
        <is>
          <t>Fetch</t>
        </is>
      </c>
      <c r="C238" s="9" t="inlineStr">
        <is>
          <t>Gradient Descent</t>
        </is>
      </c>
      <c r="D238" s="9" t="n">
        <v>100</v>
      </c>
      <c r="E238" s="9" t="n">
        <v>0.4094082429983246</v>
      </c>
      <c r="F238" s="9" t="n">
        <v>0.6824659116643904</v>
      </c>
      <c r="G238" s="9" t="n">
        <v>0.01787015928377085</v>
      </c>
      <c r="H238" s="9">
        <f>HYPERLINK("plots_Fetch/Gradient Descent_plot_7.png", "Vedi grafico")</f>
        <v/>
      </c>
      <c r="I238" s="10" t="inlineStr"/>
      <c r="J238" s="9" t="n">
        <v>1000</v>
      </c>
      <c r="K238" s="9" t="n">
        <v>1772</v>
      </c>
      <c r="L238" s="9" t="n">
        <v>1</v>
      </c>
      <c r="M238" s="9" t="n">
        <v>1</v>
      </c>
    </row>
    <row r="239">
      <c r="A239" s="9" t="n">
        <v>7</v>
      </c>
      <c r="B239" s="9" t="inlineStr">
        <is>
          <t>Fetch</t>
        </is>
      </c>
      <c r="C239" s="9" t="inlineStr">
        <is>
          <t>Gradient Descent Armijo</t>
        </is>
      </c>
      <c r="D239" s="9" t="n">
        <v>100</v>
      </c>
      <c r="E239" s="9" t="n">
        <v>2.959484273000271</v>
      </c>
      <c r="F239" s="9" t="n">
        <v>0.6809618106483921</v>
      </c>
      <c r="G239" s="9" t="n">
        <v>9.812735794655194e-07</v>
      </c>
      <c r="H239" s="9">
        <f>HYPERLINK("plots_Fetch/Gradient Descent Armijo_plot_7.png", "Vedi grafico")</f>
        <v/>
      </c>
      <c r="I239" s="10" t="inlineStr"/>
      <c r="J239" s="9" t="n">
        <v>1000</v>
      </c>
      <c r="K239" s="9" t="n">
        <v>1772</v>
      </c>
      <c r="L239" s="9" t="n">
        <v>1</v>
      </c>
      <c r="M239" s="9" t="n">
        <v>1</v>
      </c>
    </row>
    <row r="240">
      <c r="A240" s="9" t="n">
        <v>7</v>
      </c>
      <c r="B240" s="9" t="inlineStr">
        <is>
          <t>Fetch</t>
        </is>
      </c>
      <c r="C240" s="9" t="inlineStr">
        <is>
          <t>Jacobi</t>
        </is>
      </c>
      <c r="D240" s="9" t="n">
        <v>99</v>
      </c>
      <c r="E240" s="9" t="n">
        <v>18.0557962719995</v>
      </c>
      <c r="F240" s="9" t="n">
        <v>0.6809618106526805</v>
      </c>
      <c r="G240" s="9" t="n">
        <v>1.360733760529052e-06</v>
      </c>
      <c r="H240" s="9">
        <f>HYPERLINK("plots_Fetch/Jacobi_plot_7.png", "Vedi grafico")</f>
        <v/>
      </c>
      <c r="I240" s="10" t="inlineStr"/>
      <c r="J240" s="9" t="n">
        <v>1000</v>
      </c>
      <c r="K240" s="9" t="n">
        <v>1772</v>
      </c>
      <c r="L240" s="9" t="n">
        <v>4</v>
      </c>
      <c r="M240" s="9" t="n">
        <v>2</v>
      </c>
    </row>
    <row r="241">
      <c r="A241" s="9" t="n">
        <v>7</v>
      </c>
      <c r="B241" s="10" t="inlineStr"/>
      <c r="C241" s="10" t="inlineStr"/>
      <c r="D241" s="10" t="inlineStr"/>
      <c r="E241" s="10" t="inlineStr"/>
      <c r="F241" s="9" t="inlineStr">
        <is>
          <t>Loss overlay</t>
        </is>
      </c>
      <c r="G241" s="10" t="inlineStr"/>
      <c r="H241" s="9">
        <f>HYPERLINK("plots_Fetch/loss_overlay.png", "Vedi grafico")</f>
        <v/>
      </c>
      <c r="I241" s="10" t="inlineStr"/>
      <c r="J241" s="10" t="inlineStr"/>
      <c r="K241" s="10" t="inlineStr"/>
      <c r="L241" s="10" t="inlineStr"/>
      <c r="M241" s="10" t="inlineStr"/>
    </row>
    <row r="242">
      <c r="A242" s="9" t="n">
        <v>7</v>
      </c>
      <c r="B242" s="9" t="inlineStr">
        <is>
          <t>Adult</t>
        </is>
      </c>
      <c r="C242" s="9" t="inlineStr">
        <is>
          <t>Gauss-Seidel</t>
        </is>
      </c>
      <c r="D242" s="9" t="n">
        <v>99</v>
      </c>
      <c r="E242" s="9" t="n">
        <v>0.08484867399965879</v>
      </c>
      <c r="F242" s="9" t="n">
        <v>0.5101540803394162</v>
      </c>
      <c r="G242" s="9" t="n">
        <v>1.142004709503189e-06</v>
      </c>
      <c r="H242" s="9">
        <f>HYPERLINK("plots_Adult/Gauss-Seidel_plot_7.png", "Vedi grafico")</f>
        <v/>
      </c>
      <c r="I242" s="10" t="inlineStr"/>
      <c r="J242" s="9" t="n">
        <v>108</v>
      </c>
      <c r="K242" s="9" t="n">
        <v>500</v>
      </c>
      <c r="L242" s="9" t="n">
        <v>1</v>
      </c>
      <c r="M242" s="9" t="n">
        <v>2</v>
      </c>
    </row>
    <row r="243">
      <c r="A243" s="9" t="n">
        <v>7</v>
      </c>
      <c r="B243" s="9" t="inlineStr">
        <is>
          <t>Adult</t>
        </is>
      </c>
      <c r="C243" s="9" t="inlineStr">
        <is>
          <t>Gradient Descent</t>
        </is>
      </c>
      <c r="D243" s="9" t="n">
        <v>100</v>
      </c>
      <c r="E243" s="9" t="n">
        <v>0.01632414200139465</v>
      </c>
      <c r="F243" s="9" t="n">
        <v>0.5121771278438636</v>
      </c>
      <c r="G243" s="9" t="n">
        <v>0.02422305615100654</v>
      </c>
      <c r="H243" s="9">
        <f>HYPERLINK("plots_Adult/Gradient Descent_plot_7.png", "Vedi grafico")</f>
        <v/>
      </c>
      <c r="I243" s="10" t="inlineStr"/>
      <c r="J243" s="9" t="n">
        <v>108</v>
      </c>
      <c r="K243" s="9" t="n">
        <v>500</v>
      </c>
      <c r="L243" s="9" t="n">
        <v>1</v>
      </c>
      <c r="M243" s="9" t="n">
        <v>1</v>
      </c>
    </row>
    <row r="244">
      <c r="A244" s="9" t="n">
        <v>7</v>
      </c>
      <c r="B244" s="9" t="inlineStr">
        <is>
          <t>Adult</t>
        </is>
      </c>
      <c r="C244" s="9" t="inlineStr">
        <is>
          <t>Gradient Descent Armijo</t>
        </is>
      </c>
      <c r="D244" s="9" t="n">
        <v>100</v>
      </c>
      <c r="E244" s="9" t="n">
        <v>0.02594506999957957</v>
      </c>
      <c r="F244" s="9" t="n">
        <v>0.5101540803346625</v>
      </c>
      <c r="G244" s="9" t="n">
        <v>4.917402441808875e-07</v>
      </c>
      <c r="H244" s="9">
        <f>HYPERLINK("plots_Adult/Gradient Descent Armijo_plot_7.png", "Vedi grafico")</f>
        <v/>
      </c>
      <c r="I244" s="10" t="inlineStr"/>
      <c r="J244" s="9" t="n">
        <v>108</v>
      </c>
      <c r="K244" s="9" t="n">
        <v>500</v>
      </c>
      <c r="L244" s="9" t="n">
        <v>1</v>
      </c>
      <c r="M244" s="9" t="n">
        <v>1</v>
      </c>
    </row>
    <row r="245">
      <c r="A245" s="9" t="n">
        <v>7</v>
      </c>
      <c r="B245" s="9" t="inlineStr">
        <is>
          <t>Adult</t>
        </is>
      </c>
      <c r="C245" s="9" t="inlineStr">
        <is>
          <t>Jacobi</t>
        </is>
      </c>
      <c r="D245" s="9" t="n">
        <v>99</v>
      </c>
      <c r="E245" s="9" t="n">
        <v>1.247128590999637</v>
      </c>
      <c r="F245" s="9" t="n">
        <v>0.5101540803394162</v>
      </c>
      <c r="G245" s="9" t="n">
        <v>1.142004709503189e-06</v>
      </c>
      <c r="H245" s="9">
        <f>HYPERLINK("plots_Adult/Jacobi_plot_7.png", "Vedi grafico")</f>
        <v/>
      </c>
      <c r="I245" s="10" t="inlineStr"/>
      <c r="J245" s="9" t="n">
        <v>108</v>
      </c>
      <c r="K245" s="9" t="n">
        <v>500</v>
      </c>
      <c r="L245" s="9" t="n">
        <v>4</v>
      </c>
      <c r="M245" s="9" t="n">
        <v>2</v>
      </c>
    </row>
    <row r="246">
      <c r="A246" s="9" t="n">
        <v>7</v>
      </c>
      <c r="B246" s="10" t="inlineStr"/>
      <c r="C246" s="10" t="inlineStr"/>
      <c r="D246" s="10" t="inlineStr"/>
      <c r="E246" s="10" t="inlineStr"/>
      <c r="F246" s="9" t="inlineStr">
        <is>
          <t>Loss overlay</t>
        </is>
      </c>
      <c r="G246" s="10" t="inlineStr"/>
      <c r="H246" s="9">
        <f>HYPERLINK("plots_Adult/loss_overlay.png", "Vedi grafico")</f>
        <v/>
      </c>
      <c r="I246" s="10" t="inlineStr"/>
      <c r="J246" s="10" t="inlineStr"/>
      <c r="K246" s="10" t="inlineStr"/>
      <c r="L246" s="10" t="inlineStr"/>
      <c r="M246" s="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2025-05-27T20:50:47Z</dcterms:created>
  <dcterms:modified xsi:type="dcterms:W3CDTF">2025-05-27T21:12:14Z</dcterms:modified>
</cp:coreProperties>
</file>